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<sst xmlns="http://schemas.openxmlformats.org/spreadsheetml/2006/main" count="65540" uniqueCount="6001">
  <si>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</si>
  <si>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</si>
  <si>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</si>
  <si>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</si>
  <si>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</si>
  <si>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</si>
  <si>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</si>
  <si>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</si>
  <si>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</si>
  <si>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</si>
  <si>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</si>
  <si>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</si>
  <si>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</si>
  <si>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</si>
  <si>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</si>
  <si>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</si>
  <si>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</si>
  <si>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</si>
  <si>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</si>
  <si>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</si>
  <si>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</si>
  <si>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</si>
  <si>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</si>
  <si>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</si>
  <si>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</si>
  <si>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</si>
  <si>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</si>
  <si>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</si>
  <si>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</si>
  <si>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</si>
  <si>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</si>
  <si>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</si>
  <si>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</si>
  <si>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</si>
  <si>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</si>
  <si>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</si>
  <si>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</si>
  <si>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</si>
  <si>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</si>
  <si>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</si>
  <si>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</si>
  <si>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</si>
  <si>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</si>
  <si>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</si>
  <si>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</si>
  <si>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</si>
  <si>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</si>
  <si>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</si>
  <si>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</si>
  <si>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</si>
  <si>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</si>
  <si>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</si>
  <si>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</si>
  <si>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</si>
  <si>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</si>
  <si>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</si>
  <si>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</si>
  <si>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</si>
  <si>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</si>
  <si>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</si>
  <si>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</si>
  <si>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</si>
  <si>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</si>
  <si>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</si>
  <si>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</si>
  <si>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</si>
  <si>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</si>
  <si>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</si>
  <si>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</si>
  <si>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</si>
  <si>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</si>
  <si>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</si>
  <si>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</si>
  <si>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</si>
  <si>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</si>
  <si>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</si>
  <si>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</si>
  <si>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</si>
  <si>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</si>
  <si>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</si>
  <si>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</si>
  <si>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</si>
  <si>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</si>
  <si>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</si>
  <si>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</si>
  <si>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</si>
  <si>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</si>
  <si>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</si>
  <si>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</si>
  <si>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</si>
  <si>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</si>
  <si>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</si>
  <si>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</si>
  <si>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</si>
  <si>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</si>
  <si>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</si>
  <si>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</si>
  <si>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</si>
  <si>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</si>
  <si>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</si>
  <si>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</si>
  <si>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</si>
  <si>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</si>
  <si>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</si>
  <si>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</si>
  <si>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</si>
  <si>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</si>
  <si>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</si>
  <si>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</si>
  <si>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</si>
  <si>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</si>
  <si>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</si>
  <si>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</si>
  <si>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</si>
  <si>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</si>
  <si>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</si>
  <si>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</si>
  <si>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</si>
  <si>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</si>
  <si>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</si>
  <si>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</si>
  <si>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</si>
  <si>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</si>
  <si>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</si>
  <si>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</si>
  <si>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</si>
  <si>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</si>
  <si>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</si>
  <si>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</si>
  <si>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</si>
  <si>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</si>
  <si>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</si>
  <si>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</si>
  <si>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</si>
  <si>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</si>
  <si>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</si>
  <si>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</si>
  <si>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</si>
  <si>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</si>
  <si>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</si>
  <si>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</si>
  <si>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</si>
  <si>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</si>
  <si>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</si>
  <si>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</si>
  <si>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</si>
  <si>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</si>
  <si>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</si>
  <si>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</si>
  <si>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</si>
  <si>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</si>
  <si>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</si>
  <si>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</si>
  <si>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</si>
  <si>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</si>
  <si>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</si>
  <si>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</si>
  <si>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</si>
  <si>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</si>
  <si>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</si>
  <si>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</si>
  <si>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</si>
  <si>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</si>
  <si>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</si>
  <si>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</si>
  <si>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</si>
  <si>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</si>
  <si>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</si>
  <si>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</si>
  <si>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</si>
  <si>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</si>
  <si>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</si>
  <si>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</si>
  <si>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</si>
  <si>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</si>
  <si>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</si>
  <si>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</si>
  <si>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</si>
  <si>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</si>
  <si>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</si>
  <si>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</si>
  <si>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</si>
  <si>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</si>
  <si>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</si>
  <si>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</si>
  <si>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</si>
  <si>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</si>
  <si>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</si>
  <si>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</si>
  <si>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</si>
  <si>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</si>
  <si>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</si>
  <si>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</si>
  <si>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</si>
  <si>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</si>
  <si>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</si>
  <si>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</si>
  <si>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</si>
  <si>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</si>
  <si>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</si>
  <si>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</si>
  <si>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</si>
  <si>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</si>
  <si>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</si>
  <si>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</si>
  <si>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</si>
  <si>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</si>
  <si>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</si>
  <si>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</si>
  <si>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</si>
  <si>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</si>
  <si>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</si>
  <si>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</si>
  <si>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</si>
  <si>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</si>
  <si>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</si>
  <si>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</si>
  <si>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</si>
  <si>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</si>
  <si>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</si>
  <si>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</si>
  <si>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</si>
  <si>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</si>
  <si>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</si>
  <si>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</si>
  <si>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</si>
  <si>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</si>
  <si>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</si>
  <si>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</si>
  <si>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</si>
  <si>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</si>
  <si>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</si>
  <si>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</si>
  <si>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</si>
  <si>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</si>
  <si>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</si>
  <si>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</si>
  <si>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</si>
  <si>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</si>
  <si>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</si>
  <si>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</si>
  <si>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</si>
  <si>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</si>
  <si>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</si>
  <si>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</si>
  <si>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</si>
  <si>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</si>
  <si>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</si>
  <si>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</si>
  <si>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</si>
  <si>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</si>
  <si>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</si>
  <si>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</si>
  <si>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</si>
  <si>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</si>
  <si>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</si>
  <si>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</si>
  <si>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</si>
  <si>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</si>
  <si>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</si>
  <si>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</si>
  <si>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</si>
  <si>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</si>
  <si>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</si>
  <si>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</si>
  <si>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</si>
  <si>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</si>
  <si>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</si>
  <si>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</si>
  <si>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</si>
  <si>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</si>
  <si>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</si>
  <si>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</si>
  <si>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</si>
  <si>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</si>
  <si>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</si>
  <si>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</si>
  <si>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</si>
  <si>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</si>
  <si>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</si>
  <si>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</si>
  <si>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</si>
  <si>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</si>
  <si>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</si>
  <si>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</si>
  <si>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</si>
  <si>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</si>
  <si>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</si>
  <si>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</si>
  <si>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</si>
  <si>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</si>
  <si>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</si>
  <si>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</si>
  <si>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</si>
  <si>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</si>
  <si>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</si>
  <si>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</si>
  <si>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</si>
  <si>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</si>
  <si>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</si>
  <si>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</si>
  <si>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</si>
  <si>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</si>
  <si>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</si>
  <si>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</si>
  <si>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</si>
  <si>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</si>
  <si>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</si>
  <si>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</si>
  <si>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</si>
  <si>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</si>
  <si>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</si>
  <si>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</si>
  <si>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</si>
  <si>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</si>
  <si>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</si>
  <si>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</si>
  <si>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</si>
  <si>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</si>
  <si>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</si>
  <si>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</si>
  <si>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</si>
  <si>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</si>
  <si>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</si>
  <si>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</si>
  <si>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</si>
  <si>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</si>
  <si>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</si>
  <si>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</si>
  <si>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</si>
  <si>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</si>
  <si>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</si>
  <si>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</si>
  <si>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</si>
  <si>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</si>
  <si>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</si>
  <si>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</si>
  <si>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</si>
  <si>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</si>
  <si>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</si>
  <si>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</si>
  <si>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</si>
  <si>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</si>
  <si>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</si>
  <si>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</si>
  <si>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</si>
  <si>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</si>
  <si>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</si>
  <si>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</si>
  <si>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</si>
  <si>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</si>
  <si>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</si>
  <si>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</si>
  <si>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</si>
  <si>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</si>
  <si>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</si>
  <si>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</si>
  <si>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</si>
  <si>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</si>
  <si>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</si>
  <si>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</si>
  <si>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</si>
  <si>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</si>
  <si>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</si>
  <si>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</si>
  <si>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</si>
  <si>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</si>
  <si>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</si>
  <si>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</si>
  <si>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</si>
  <si>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</si>
  <si>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</si>
  <si>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</si>
  <si>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</si>
  <si>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</si>
  <si>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</si>
  <si>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</si>
  <si>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</si>
  <si>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</si>
  <si>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</si>
  <si>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</si>
  <si>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</si>
  <si>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</si>
  <si>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</si>
  <si>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</si>
  <si>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</si>
  <si>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</si>
  <si>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</si>
  <si>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</si>
  <si>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</si>
  <si>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</si>
  <si>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</si>
  <si>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</si>
  <si>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</si>
  <si>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</si>
  <si>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</si>
  <si>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</si>
  <si>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</si>
  <si>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</si>
  <si>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</si>
  <si>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</si>
  <si>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</si>
  <si>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</si>
  <si>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</si>
  <si>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</si>
  <si>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</si>
  <si>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</si>
  <si>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</si>
  <si>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</si>
  <si>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</si>
  <si>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</si>
  <si>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</si>
  <si>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</si>
  <si>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</si>
  <si>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</si>
  <si>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</si>
  <si>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</si>
  <si>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</si>
  <si>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</si>
  <si>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</si>
  <si>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</si>
  <si>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</si>
  <si>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</si>
  <si>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</si>
  <si>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</si>
  <si>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</si>
  <si>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</si>
  <si>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</si>
  <si>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</si>
  <si>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</si>
  <si>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</si>
  <si>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</si>
  <si>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</si>
  <si>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</si>
  <si>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</si>
  <si>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</si>
  <si>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</si>
  <si>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</si>
  <si>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</si>
  <si>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</si>
  <si>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</si>
  <si>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</si>
  <si>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</si>
  <si>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</si>
  <si>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</si>
  <si>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</si>
  <si>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</si>
  <si>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</si>
  <si>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</si>
  <si>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</si>
  <si>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</si>
  <si>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</si>
  <si>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</si>
  <si>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</si>
  <si>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</si>
  <si>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</si>
  <si>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</si>
  <si>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</si>
  <si>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</si>
  <si>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</si>
  <si>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</si>
  <si>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</si>
  <si>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</si>
  <si>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</si>
  <si>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</si>
  <si>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</si>
  <si>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</si>
  <si>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</si>
  <si>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</si>
  <si>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</si>
  <si>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</si>
  <si>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</si>
  <si>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</si>
  <si>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</si>
  <si>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</si>
  <si>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</si>
  <si>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</si>
  <si>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</si>
  <si>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</si>
  <si>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</si>
  <si>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</si>
  <si>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</si>
  <si>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</si>
  <si>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</si>
  <si>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</si>
  <si>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</si>
  <si>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</si>
  <si>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</si>
  <si>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</si>
  <si>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</si>
  <si>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</si>
  <si>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</si>
  <si>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</si>
  <si>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</si>
  <si>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</si>
  <si>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</si>
  <si>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</si>
  <si>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</si>
  <si>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</si>
  <si>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</si>
  <si>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</si>
  <si>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</si>
  <si>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</si>
  <si>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</si>
  <si>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</si>
  <si>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</si>
  <si>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</si>
  <si>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</si>
  <si>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</si>
  <si>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</si>
  <si>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</si>
  <si>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</si>
  <si>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</si>
  <si>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</si>
  <si>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</si>
  <si>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</si>
  <si>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</si>
  <si>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</si>
  <si>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</si>
  <si>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</si>
  <si>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</si>
  <si>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</si>
  <si>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</si>
  <si>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</si>
  <si>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</si>
  <si>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</si>
  <si>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</si>
  <si>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</si>
  <si>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</si>
  <si>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</si>
  <si>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</si>
  <si>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</si>
  <si>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</si>
  <si>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</si>
  <si>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</si>
  <si>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</si>
  <si>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</si>
  <si>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</si>
  <si>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</si>
  <si>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</si>
  <si>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</si>
  <si>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</si>
  <si>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</si>
  <si>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</si>
  <si>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</si>
  <si>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</si>
  <si>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</si>
  <si>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</si>
  <si>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</si>
  <si>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</si>
  <si>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</si>
  <si>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</si>
  <si>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</si>
  <si>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</si>
  <si>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</si>
  <si>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</si>
  <si>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</si>
  <si>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</si>
  <si>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</si>
  <si>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</si>
  <si>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</si>
  <si>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</si>
  <si>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</si>
  <si>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</si>
  <si>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</si>
  <si>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</si>
  <si>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</si>
  <si>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</si>
  <si>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</si>
  <si>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</si>
  <si>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</si>
  <si>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</si>
  <si>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</si>
  <si>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</si>
  <si>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</si>
  <si>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</si>
  <si>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</si>
  <si>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</si>
  <si>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</si>
  <si>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</si>
  <si>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</si>
  <si>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</si>
  <si>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</si>
  <si>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</si>
  <si>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</si>
  <si>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</si>
  <si>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</si>
  <si>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</si>
  <si>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</si>
  <si>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</si>
  <si>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</si>
  <si>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</si>
  <si>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</si>
  <si>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</si>
  <si>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</si>
  <si>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</si>
  <si>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</si>
  <si>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</si>
  <si>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</si>
  <si>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</si>
  <si>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</si>
  <si>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</si>
  <si>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</si>
  <si>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</si>
  <si>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</si>
  <si>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</si>
  <si>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</si>
  <si>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</si>
  <si>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</si>
  <si>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</si>
  <si>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</si>
  <si>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</si>
  <si>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</si>
  <si>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</si>
  <si>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</si>
  <si>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</si>
  <si>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</si>
  <si>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</si>
  <si>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</si>
  <si>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</si>
  <si>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</si>
  <si>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</si>
  <si>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</si>
  <si>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</si>
  <si>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</si>
  <si>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</si>
  <si>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</si>
  <si>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</si>
  <si>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</si>
  <si>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</si>
  <si>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</si>
  <si>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</si>
  <si>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</si>
  <si>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</si>
  <si>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</si>
  <si>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</si>
  <si>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</si>
  <si>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</si>
  <si>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</si>
  <si>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</si>
  <si>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</si>
  <si>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</si>
  <si>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</si>
  <si>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</si>
  <si>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</si>
  <si>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</si>
  <si>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</si>
  <si>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</si>
  <si>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</si>
  <si>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</si>
  <si>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</si>
  <si>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</si>
  <si>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</si>
  <si>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</si>
  <si>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</si>
  <si>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</si>
  <si>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</si>
  <si>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</si>
  <si>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</si>
  <si>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</si>
  <si>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</si>
  <si>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</si>
  <si>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</si>
  <si>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</si>
  <si>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</si>
  <si>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</si>
  <si>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</si>
  <si>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</si>
  <si>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</si>
  <si>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</si>
  <si>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</si>
  <si>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</si>
  <si>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</si>
  <si>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</si>
  <si>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</si>
  <si>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</si>
  <si>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</si>
  <si>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</si>
  <si>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</si>
  <si>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</si>
  <si>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</si>
  <si>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</si>
  <si>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</si>
  <si>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</si>
  <si>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</si>
  <si>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</si>
  <si>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</si>
  <si>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</si>
  <si>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</si>
  <si>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</si>
  <si>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</si>
  <si>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</si>
  <si>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</si>
  <si>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</si>
  <si>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</si>
  <si>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</si>
  <si>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</si>
  <si>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</si>
  <si>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</si>
  <si>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</si>
  <si>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</si>
  <si>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</si>
  <si>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</si>
  <si>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</si>
  <si>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</si>
  <si>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</si>
  <si>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</si>
  <si>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</si>
  <si>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</si>
  <si>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</si>
  <si>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</si>
  <si>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</si>
  <si>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</si>
  <si>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</si>
  <si>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</si>
  <si>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</si>
  <si>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</si>
  <si>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</si>
  <si>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</si>
  <si>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</si>
  <si>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</si>
  <si>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</si>
  <si>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</si>
  <si>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</si>
  <si>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</si>
  <si>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</si>
  <si>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</si>
  <si>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</si>
  <si>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</si>
  <si>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</si>
  <si>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</si>
  <si>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</si>
  <si>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</si>
  <si>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</si>
  <si>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</si>
  <si>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</si>
  <si>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</si>
  <si>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</si>
  <si>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</si>
  <si>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</si>
  <si>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</si>
  <si>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</si>
  <si>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</si>
  <si>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</si>
  <si>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</si>
  <si>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</si>
  <si>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</si>
  <si>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</si>
  <si>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</si>
  <si>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</si>
  <si>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</si>
  <si>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</si>
  <si>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</si>
  <si>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</si>
  <si>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</si>
  <si>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</si>
  <si>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</si>
  <si>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</si>
  <si>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</si>
  <si>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</si>
  <si>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</si>
  <si>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</si>
  <si>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</si>
  <si>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</si>
  <si>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</si>
  <si>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</si>
  <si>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</si>
  <si>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</si>
  <si>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</si>
  <si>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</si>
  <si>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</si>
  <si>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</si>
  <si>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</si>
  <si>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</si>
  <si>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</si>
  <si>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</si>
  <si>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</si>
  <si>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</si>
  <si>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</si>
  <si>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</si>
  <si>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</si>
  <si>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</si>
  <si>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</si>
  <si>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</si>
  <si>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</si>
  <si>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</si>
  <si>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</si>
  <si>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</si>
  <si>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</si>
  <si>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</si>
  <si>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</si>
  <si>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</si>
  <si>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</si>
  <si>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</si>
  <si>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</si>
  <si>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</si>
  <si>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</si>
  <si>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</si>
  <si>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</si>
  <si>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</si>
  <si>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</si>
  <si>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</si>
  <si>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</si>
  <si>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</si>
  <si>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</si>
  <si>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</si>
  <si>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</si>
  <si>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</si>
  <si>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</si>
  <si>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</si>
  <si>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</si>
  <si>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</si>
  <si>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</si>
  <si>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</si>
  <si>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</si>
  <si>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</si>
  <si>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</si>
  <si>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</si>
  <si>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</si>
  <si>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</si>
  <si>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</si>
  <si>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</si>
  <si>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</si>
  <si>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</si>
  <si>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</si>
  <si>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</si>
  <si>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</si>
  <si>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</si>
  <si>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</si>
  <si>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</si>
  <si>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</si>
  <si>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</si>
  <si>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</si>
  <si>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</si>
  <si>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</si>
  <si>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</si>
  <si>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</si>
  <si>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</si>
  <si>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</si>
  <si>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</si>
  <si>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</si>
  <si>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</si>
  <si>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</si>
  <si>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</si>
  <si>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</si>
  <si>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</si>
  <si>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</si>
  <si>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</si>
  <si>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</si>
  <si>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</si>
  <si>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</si>
  <si>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</si>
  <si>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</si>
  <si>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</si>
  <si>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</si>
  <si>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</si>
  <si>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</si>
  <si>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</si>
  <si>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</si>
  <si>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</si>
  <si>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</si>
  <si>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</si>
  <si>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</si>
  <si>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</si>
  <si>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</si>
  <si>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</si>
  <si>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</si>
  <si>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</si>
  <si>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</si>
  <si>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</si>
  <si>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</si>
  <si>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</si>
  <si>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</si>
  <si>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</si>
  <si>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</si>
  <si>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</si>
  <si>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</si>
  <si>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</si>
  <si>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</si>
  <si>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</si>
  <si>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</si>
  <si>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</si>
  <si>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</si>
  <si>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</si>
  <si>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</si>
  <si>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</si>
  <si>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</si>
  <si>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</si>
  <si>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</si>
  <si>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</si>
  <si>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</si>
  <si>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</si>
  <si>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</si>
  <si>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</si>
  <si>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</si>
  <si>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</si>
  <si>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</si>
  <si>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</si>
  <si>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</si>
  <si>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</si>
  <si>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</si>
  <si>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</si>
  <si>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</si>
  <si>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</si>
  <si>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</si>
  <si>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</si>
  <si>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</si>
  <si>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</si>
  <si>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</si>
  <si>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</si>
  <si>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</si>
  <si>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</si>
  <si>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</si>
  <si>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</si>
  <si>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</si>
  <si>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</si>
  <si>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</si>
  <si>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</si>
  <si>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</si>
  <si>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</si>
  <si>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</si>
  <si>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</si>
  <si>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</si>
  <si>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</si>
  <si>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</si>
  <si>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</si>
  <si>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</si>
  <si>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</si>
  <si>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</si>
  <si>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</si>
  <si>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</si>
  <si>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</si>
  <si>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</si>
  <si>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</si>
  <si>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</si>
  <si>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</si>
  <si>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</si>
  <si>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</si>
  <si>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</si>
  <si>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</si>
  <si>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</si>
  <si>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</si>
  <si>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</si>
  <si>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</si>
  <si>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</si>
  <si>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</si>
  <si>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</si>
  <si>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</si>
  <si>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</si>
  <si>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</si>
  <si>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</si>
  <si>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</si>
  <si>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</si>
  <si>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</si>
  <si>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</si>
  <si>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</si>
  <si>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</si>
  <si>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</si>
  <si>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</si>
  <si>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</si>
  <si>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</si>
  <si>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</si>
  <si>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</si>
  <si>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</si>
  <si>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</si>
  <si>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</si>
  <si>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</si>
  <si>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</si>
  <si>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</si>
  <si>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</si>
  <si>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</si>
  <si>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</si>
  <si>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</si>
  <si>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</si>
  <si>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</si>
  <si>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</si>
  <si>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</si>
  <si>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</si>
  <si>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</si>
  <si>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</si>
  <si>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</si>
  <si>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</si>
  <si>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</si>
  <si>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</si>
  <si>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</si>
  <si>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</si>
  <si>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</si>
  <si>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</si>
  <si>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</si>
  <si>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</si>
  <si>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</si>
  <si>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</si>
  <si>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</si>
  <si>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</si>
  <si>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</si>
  <si>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</si>
  <si>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</si>
  <si>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</si>
  <si>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</si>
  <si>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</si>
  <si>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</si>
  <si>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</si>
  <si>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</si>
  <si>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</si>
  <si>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</si>
  <si>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</si>
  <si>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</si>
  <si>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</si>
  <si>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</si>
  <si>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</si>
  <si>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</si>
  <si>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</si>
  <si>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</si>
  <si>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</si>
  <si>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</si>
  <si>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</si>
  <si>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</si>
  <si>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</si>
  <si>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</si>
  <si>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</si>
  <si>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</si>
  <si>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</si>
  <si>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</si>
  <si>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</si>
  <si>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</si>
  <si>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</si>
  <si>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</si>
  <si>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</si>
  <si>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</si>
  <si>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</si>
  <si>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</si>
  <si>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</si>
  <si>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</si>
  <si>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</si>
  <si>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</si>
  <si>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</si>
  <si>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</si>
  <si>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</si>
  <si>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</si>
  <si>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</si>
  <si>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</si>
  <si>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</si>
  <si>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</si>
  <si>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</si>
  <si>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</si>
  <si>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</si>
  <si>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</si>
  <si>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</si>
  <si>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</si>
  <si>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</si>
  <si>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</si>
  <si>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</si>
  <si>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</si>
  <si>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</si>
  <si>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</si>
  <si>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</si>
  <si>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</si>
  <si>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</si>
  <si>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</si>
  <si>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</si>
  <si>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</si>
  <si>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</si>
  <si>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</si>
  <si>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</si>
  <si>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</si>
  <si>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</si>
  <si>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</si>
  <si>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</si>
  <si>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</si>
  <si>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</si>
  <si>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</si>
  <si>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</si>
  <si>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</si>
  <si>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</si>
  <si>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</si>
  <si>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</si>
  <si>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</si>
  <si>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</si>
  <si>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</si>
  <si>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</si>
  <si>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</si>
  <si>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</si>
  <si>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</si>
  <si>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</si>
  <si>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</si>
  <si>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</si>
  <si>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</si>
  <si>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</si>
  <si>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</si>
  <si>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</si>
  <si>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</si>
  <si>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</si>
  <si>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</si>
  <si>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</si>
  <si>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</si>
  <si>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</si>
  <si>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</si>
  <si>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</si>
  <si>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</si>
  <si>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</si>
  <si>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</si>
  <si>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</si>
  <si>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</si>
  <si>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</si>
  <si>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</si>
  <si>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</si>
  <si>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</si>
  <si>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</si>
  <si>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</si>
  <si>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</si>
  <si>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</si>
  <si>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</si>
  <si>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</si>
  <si>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</si>
  <si>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</si>
  <si>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</si>
  <si>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</si>
  <si>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</si>
  <si>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</si>
  <si>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</si>
  <si>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</si>
  <si>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</si>
  <si>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</si>
  <si>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</si>
  <si>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</si>
  <si>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</si>
  <si>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</si>
  <si>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</si>
  <si>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</si>
  <si>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</si>
  <si>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</si>
  <si>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</si>
  <si>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</si>
  <si>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</si>
  <si>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</si>
  <si>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</si>
  <si>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</si>
  <si>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</si>
  <si>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</si>
  <si>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</si>
  <si>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</si>
  <si>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</si>
  <si>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</si>
  <si>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</si>
  <si>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</si>
  <si>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</si>
  <si>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</si>
  <si>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</si>
  <si>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</si>
  <si>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</si>
  <si>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</si>
  <si>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</si>
  <si>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</si>
  <si>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</si>
  <si>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</si>
  <si>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</si>
  <si>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</si>
  <si>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</si>
  <si>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</si>
  <si>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</si>
  <si>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</si>
  <si>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</si>
  <si>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</si>
  <si>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</si>
  <si>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</si>
  <si>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</si>
  <si>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</si>
  <si>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</si>
  <si>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</si>
  <si>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</si>
  <si>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</si>
  <si>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</si>
  <si>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</si>
  <si>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</si>
  <si>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</si>
  <si>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</si>
  <si>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</si>
  <si>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</si>
  <si>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</si>
  <si>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</si>
  <si>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</si>
  <si>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</si>
  <si>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</si>
  <si>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</si>
  <si>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</si>
  <si>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</si>
  <si>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</si>
  <si>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</si>
  <si>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</si>
  <si>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</si>
  <si>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</si>
  <si>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</si>
  <si>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</si>
  <si>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</si>
  <si>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</si>
  <si>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</si>
  <si>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</si>
  <si>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</si>
  <si>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</si>
  <si>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</si>
  <si>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</si>
  <si>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</si>
  <si>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</si>
  <si>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</si>
  <si>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</si>
  <si>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</si>
  <si>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</si>
  <si>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</si>
  <si>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</si>
  <si>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</si>
  <si>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</si>
  <si>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</si>
  <si>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</si>
  <si>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</si>
  <si>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</si>
  <si>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</si>
  <si>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</si>
  <si>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</si>
  <si>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</si>
  <si>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</si>
  <si>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</si>
  <si>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</si>
  <si>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</si>
  <si>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</si>
  <si>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</si>
  <si>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</si>
  <si>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</si>
  <si>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</si>
  <si>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</si>
  <si>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</si>
  <si>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</si>
  <si>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</si>
  <si>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</si>
  <si>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</si>
  <si>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</si>
  <si>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</si>
  <si>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</si>
  <si>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</si>
  <si>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</si>
  <si>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</si>
  <si>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</si>
  <si>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</si>
  <si>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</si>
  <si>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</si>
  <si>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</si>
  <si>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</si>
  <si>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</si>
  <si>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</si>
  <si>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</si>
  <si>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</si>
  <si>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</si>
  <si>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</si>
  <si>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</si>
  <si>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</si>
  <si>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</si>
  <si>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</si>
  <si>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</si>
  <si>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</si>
  <si>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</si>
  <si>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</si>
  <si>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</si>
  <si>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</si>
  <si>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</si>
  <si>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</si>
  <si>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</si>
  <si>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</si>
  <si>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</si>
  <si>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</si>
  <si>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</si>
  <si>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</si>
  <si>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</si>
  <si>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</si>
  <si>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</si>
  <si>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</si>
  <si>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</si>
  <si>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</si>
  <si>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</si>
  <si>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</si>
  <si>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</si>
  <si>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</si>
  <si>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</si>
  <si>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</si>
  <si>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</si>
  <si>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</si>
  <si>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</si>
  <si>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</si>
  <si>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</si>
  <si>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</si>
  <si>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</si>
  <si>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</si>
  <si>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</si>
  <si>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</si>
  <si>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</si>
  <si>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</si>
  <si>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</si>
  <si>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</si>
  <si>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</si>
  <si>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</si>
  <si>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</si>
  <si>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</si>
  <si>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</si>
  <si>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</si>
  <si>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</si>
  <si>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</si>
  <si>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</si>
  <si>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</si>
  <si>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</si>
  <si>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</si>
  <si>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</si>
  <si>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</si>
  <si>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</si>
  <si>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</si>
  <si>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</si>
  <si>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</si>
  <si>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</si>
  <si>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</si>
  <si>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</si>
  <si>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</si>
  <si>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</si>
  <si>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</si>
  <si>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</si>
  <si>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</si>
  <si>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</si>
  <si>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</si>
  <si>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</si>
  <si>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</si>
  <si>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</si>
  <si>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</si>
  <si>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</si>
  <si>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</si>
  <si>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</si>
  <si>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</si>
  <si>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</si>
  <si>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</si>
  <si>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</si>
  <si>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</si>
  <si>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</si>
  <si>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</si>
  <si>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</si>
  <si>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</si>
  <si>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</si>
  <si>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</si>
  <si>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</si>
  <si>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</si>
  <si>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</si>
  <si>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</si>
  <si>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</si>
  <si>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</si>
  <si>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</si>
  <si>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</si>
  <si>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</si>
  <si>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</si>
  <si>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</si>
  <si>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</si>
  <si>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</si>
  <si>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</si>
  <si>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</si>
  <si>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</si>
  <si>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</si>
  <si>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</si>
  <si>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</si>
  <si>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</si>
  <si>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</si>
  <si>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</si>
  <si>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</si>
  <si>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</si>
  <si>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</si>
  <si>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</si>
  <si>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</si>
  <si>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</si>
  <si>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</si>
  <si>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</si>
  <si>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</si>
  <si>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</si>
  <si>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</si>
  <si>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</si>
  <si>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</si>
  <si>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</si>
  <si>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</si>
  <si>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</si>
  <si>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</si>
  <si>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</si>
  <si>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</si>
  <si>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</si>
  <si>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</si>
  <si>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</si>
  <si>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</si>
  <si>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</si>
  <si>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</si>
  <si>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</si>
  <si>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</si>
  <si>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</si>
  <si>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</si>
  <si>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</si>
  <si>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</si>
  <si>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</si>
  <si>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</si>
  <si>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</si>
  <si>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</si>
  <si>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</si>
  <si>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</si>
  <si>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</si>
  <si>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</si>
  <si>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</si>
  <si>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</si>
  <si>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</si>
  <si>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</si>
  <si>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</si>
  <si>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</si>
  <si>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</si>
  <si>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</si>
  <si>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</si>
  <si>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</si>
  <si>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</si>
  <si>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</si>
  <si>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</si>
  <si>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</si>
  <si>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</si>
  <si>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</si>
  <si>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</si>
  <si>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</si>
  <si>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</si>
  <si>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</si>
  <si>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</si>
  <si>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</si>
  <si>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</si>
  <si>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</si>
  <si>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</si>
  <si>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</si>
  <si>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</si>
  <si>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</si>
  <si>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</si>
  <si>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</si>
  <si>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</si>
  <si>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</si>
  <si>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</si>
  <si>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</si>
  <si>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</si>
  <si>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</si>
  <si>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</si>
  <si>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</si>
  <si>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</si>
  <si>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</si>
  <si>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</si>
  <si>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</si>
  <si>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</si>
  <si>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</si>
  <si>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</si>
  <si>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</si>
  <si>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</si>
  <si>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</si>
  <si>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</si>
  <si>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</si>
  <si>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</si>
  <si>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</si>
  <si>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</si>
  <si>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</si>
  <si>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</si>
  <si>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</si>
  <si>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</si>
  <si>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</si>
  <si>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</si>
  <si>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</si>
  <si>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</si>
  <si>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</si>
  <si>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</si>
  <si>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</si>
  <si>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</si>
  <si>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</si>
  <si>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</si>
  <si>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</si>
  <si>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</si>
  <si>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</si>
  <si>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</si>
  <si>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</si>
  <si>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</si>
  <si>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</si>
  <si>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</si>
  <si>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</si>
  <si>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</si>
  <si>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</si>
  <si>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</si>
  <si>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</si>
  <si>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</si>
  <si>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</si>
  <si>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</si>
  <si>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</si>
  <si>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</si>
  <si>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</si>
  <si>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</si>
  <si>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</si>
  <si>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</si>
  <si>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</si>
  <si>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</si>
  <si>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</si>
  <si>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</si>
  <si>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</si>
  <si>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</si>
  <si>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</si>
  <si>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</si>
  <si>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</si>
  <si>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</si>
  <si>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</si>
  <si>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</si>
  <si>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</si>
  <si>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</si>
  <si>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</si>
  <si>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</si>
  <si>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</si>
  <si>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</si>
  <si>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</si>
  <si>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</si>
  <si>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</si>
  <si>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</si>
  <si>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</si>
  <si>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</si>
  <si>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</si>
  <si>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</si>
  <si>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</si>
  <si>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</si>
  <si>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</si>
  <si>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</si>
  <si>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</si>
  <si>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</si>
  <si>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</si>
  <si>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</si>
  <si>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</si>
  <si>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</si>
  <si>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</si>
  <si>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</si>
  <si>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</si>
  <si>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</si>
  <si>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</si>
  <si>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</si>
  <si>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</si>
  <si>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</si>
  <si>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</si>
  <si>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</si>
  <si>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</si>
  <si>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</si>
  <si>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</si>
  <si>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</si>
  <si>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</si>
  <si>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</si>
  <si>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</si>
  <si>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</si>
  <si>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</si>
  <si>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</si>
  <si>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</si>
  <si>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</si>
  <si>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</si>
  <si>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</si>
  <si>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</si>
  <si>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</si>
  <si>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</si>
  <si>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</si>
  <si>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</si>
  <si>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</si>
  <si>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</si>
  <si>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</si>
  <si>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</si>
  <si>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</si>
  <si>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</si>
  <si>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</si>
  <si>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</si>
  <si>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</si>
  <si>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</si>
  <si>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</si>
  <si>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</si>
  <si>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</si>
  <si>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</si>
  <si>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</si>
  <si>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</si>
  <si>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</si>
  <si>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</si>
  <si>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</si>
  <si>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</si>
  <si>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</si>
  <si>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</si>
  <si>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</si>
  <si>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</si>
  <si>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</si>
  <si>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</si>
  <si>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</si>
  <si>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</si>
  <si>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</si>
  <si>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</si>
  <si>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</si>
  <si>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</si>
  <si>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</si>
  <si>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</si>
  <si>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</si>
  <si>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</si>
  <si>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</si>
  <si>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</si>
  <si>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</si>
  <si>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</si>
  <si>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</si>
  <si>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</si>
  <si>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</si>
  <si>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</si>
  <si>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</si>
  <si>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</si>
  <si>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</si>
  <si>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</si>
  <si>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</si>
  <si>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</si>
  <si>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</si>
  <si>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</si>
  <si>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</si>
  <si>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</si>
  <si>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</si>
  <si>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</si>
  <si>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</si>
  <si>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</si>
  <si>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</si>
  <si>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</si>
  <si>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</si>
  <si>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</si>
  <si>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</si>
  <si>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</si>
  <si>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</si>
  <si>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</si>
  <si>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</si>
  <si>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</si>
  <si>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</si>
  <si>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</si>
  <si>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</si>
  <si>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</si>
  <si>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</si>
  <si>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</si>
  <si>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</si>
  <si>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</si>
  <si>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</si>
  <si>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</si>
  <si>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</si>
  <si>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</si>
  <si>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</si>
  <si>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</si>
  <si>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</si>
  <si>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</si>
  <si>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</si>
  <si>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</si>
  <si>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</si>
  <si>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</si>
  <si>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</si>
  <si>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</si>
  <si>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</si>
  <si>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</si>
  <si>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</si>
  <si>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</si>
  <si>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</si>
  <si>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</si>
  <si>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</si>
  <si>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</si>
  <si>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</si>
  <si>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</si>
  <si>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</si>
  <si>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</si>
  <si>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</si>
  <si>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</si>
  <si>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</si>
  <si>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</si>
  <si>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</si>
  <si>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</si>
  <si>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</si>
  <si>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</si>
  <si>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</si>
  <si>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</si>
  <si>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</si>
  <si>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</si>
  <si>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</si>
  <si>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</si>
  <si>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</si>
  <si>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</si>
  <si>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</si>
  <si>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</si>
  <si>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</si>
  <si>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</si>
  <si>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</si>
  <si>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</si>
  <si>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</si>
  <si>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</si>
  <si>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</si>
  <si>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</si>
  <si>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</si>
  <si>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</si>
  <si>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</si>
  <si>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</si>
  <si>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</si>
  <si>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</si>
  <si>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</si>
  <si>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</si>
  <si>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</si>
  <si>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</si>
  <si>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</si>
  <si>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</si>
  <si>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</si>
  <si>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</si>
  <si>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</si>
  <si>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</si>
  <si>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</si>
  <si>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</si>
  <si>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</si>
  <si>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</si>
  <si>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</si>
  <si>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</si>
  <si>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</si>
  <si>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</si>
  <si>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</si>
  <si>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</si>
  <si>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</si>
  <si>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</si>
  <si>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</si>
  <si>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</si>
  <si>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</si>
  <si>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</si>
  <si>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</si>
  <si>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</si>
  <si>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</si>
  <si>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</si>
  <si>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</si>
  <si>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</si>
  <si>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</si>
  <si>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</si>
  <si>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</si>
  <si>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</si>
  <si>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</si>
  <si>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</si>
  <si>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</si>
  <si>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</si>
  <si>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</si>
  <si>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</si>
  <si>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</si>
  <si>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</si>
  <si>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</si>
  <si>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</si>
  <si>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</si>
  <si>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</si>
  <si>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</si>
  <si>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</si>
  <si>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</si>
  <si>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</si>
  <si>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</si>
  <si>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</si>
  <si>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</si>
  <si>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</si>
  <si>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</si>
  <si>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</si>
  <si>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</si>
  <si>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</si>
  <si>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</si>
  <si>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</si>
  <si>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</si>
  <si>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</si>
  <si>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</si>
  <si>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</si>
  <si>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</si>
  <si>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</si>
  <si>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</si>
  <si>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</si>
  <si>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</si>
  <si>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</si>
  <si>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</si>
  <si>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</si>
  <si>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</si>
  <si>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</si>
  <si>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</si>
  <si>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</si>
  <si>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</si>
  <si>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</si>
  <si>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</si>
  <si>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</si>
  <si>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</si>
  <si>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</si>
  <si>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</si>
  <si>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</si>
  <si>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</si>
  <si>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</si>
  <si>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</si>
  <si>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</si>
  <si>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</si>
  <si>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</si>
  <si>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</si>
  <si>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</si>
  <si>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</si>
  <si>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</si>
  <si>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</si>
  <si>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</si>
  <si>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</si>
  <si>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</si>
  <si>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</si>
  <si>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</si>
  <si>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</si>
  <si>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</si>
  <si>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NF 388 1/1 - COMPRAS CARVAO - ALICIA </t>
  </si>
  <si>
    <t xml:space="preserve">COMPRAS VERDURAS /COMPRAS CARLOS VERDURAS - ALICIA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</si>
  <si>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</si>
  <si>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</si>
  <si>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</si>
  <si>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</si>
  <si>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</si>
  <si>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</si>
  <si>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</si>
  <si>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</si>
  <si>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</si>
  <si>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</si>
  <si>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</si>
  <si>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</si>
  <si>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</si>
  <si>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</si>
  <si>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</si>
  <si>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</si>
  <si>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</si>
  <si>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</si>
  <si>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</si>
  <si>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</si>
  <si>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</si>
  <si>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</si>
  <si>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</si>
  <si>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</si>
  <si>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</si>
  <si>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</si>
  <si>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</si>
  <si>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</si>
  <si>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</si>
  <si>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</si>
  <si>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</si>
  <si>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</si>
  <si>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</si>
  <si>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</si>
  <si>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</si>
  <si>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</si>
  <si>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</si>
  <si>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</si>
  <si>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</si>
  <si>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</si>
  <si>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</si>
  <si>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</si>
  <si>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</si>
  <si>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</si>
  <si>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</si>
  <si>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</si>
  <si>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</si>
  <si>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</si>
  <si>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</si>
  <si>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</si>
  <si>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</si>
  <si>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</si>
  <si>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</si>
  <si>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</si>
  <si>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</si>
  <si>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</si>
  <si>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</si>
  <si>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</si>
  <si>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</si>
  <si>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</si>
  <si>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</si>
  <si>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</si>
  <si>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</si>
  <si>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</si>
  <si>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</si>
  <si>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</si>
  <si>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</si>
  <si>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</si>
  <si>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</si>
  <si>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</si>
  <si>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</si>
  <si>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</si>
  <si>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</si>
  <si>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</si>
  <si>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</si>
  <si>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</si>
  <si>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</si>
  <si>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</si>
  <si>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</si>
  <si>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</si>
  <si>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</si>
  <si>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</si>
  <si>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</si>
  <si>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</si>
  <si>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</si>
  <si>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</si>
  <si>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</si>
  <si>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</si>
  <si>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</si>
  <si>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</si>
  <si>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TAR DEPOSITO DIN AGENCIA ITAU4-ANDREZA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</si>
  <si>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</si>
  <si>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</si>
  <si>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</si>
  <si>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</si>
  <si>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</si>
  <si>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</si>
  <si>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</si>
  <si>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</si>
  <si>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</si>
  <si>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</si>
  <si>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</si>
  <si>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</si>
  <si>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</si>
  <si>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</si>
  <si>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</si>
  <si>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</si>
  <si>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</si>
  <si>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</si>
  <si>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</si>
  <si>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</si>
  <si>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</si>
  <si>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</si>
  <si>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</si>
  <si>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</si>
  <si>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</si>
  <si>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</si>
  <si>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</si>
  <si>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</si>
  <si>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</si>
  <si>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</si>
  <si>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</si>
  <si>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</si>
  <si>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</si>
  <si>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</si>
  <si>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</si>
  <si>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</si>
  <si>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</si>
  <si>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</si>
  <si>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</si>
  <si>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</si>
  <si>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</si>
  <si>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</si>
  <si>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</si>
  <si>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</si>
  <si>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</si>
  <si>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</si>
  <si>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</si>
  <si>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</si>
  <si>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</si>
  <si>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</si>
  <si>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</si>
  <si>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</si>
  <si>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</si>
  <si>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</si>
  <si>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</si>
  <si>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</si>
  <si>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</si>
  <si>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</si>
  <si>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</si>
  <si>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</si>
  <si>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</si>
  <si>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</si>
  <si>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</si>
  <si>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</si>
  <si>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</si>
  <si>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</si>
  <si>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</si>
  <si>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</si>
  <si>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</si>
  <si>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</si>
  <si>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</si>
  <si>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</si>
  <si>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</si>
  <si>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</si>
  <si>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</si>
  <si>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</si>
  <si>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</si>
  <si>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</si>
  <si>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</si>
  <si>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</si>
  <si>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</si>
  <si>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</si>
  <si>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</si>
  <si>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</si>
  <si>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</si>
  <si>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</si>
  <si>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</si>
  <si>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</si>
  <si>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</si>
  <si>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</si>
  <si>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</si>
  <si>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</si>
  <si>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</si>
  <si>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</si>
  <si>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</si>
  <si>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</si>
  <si>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</si>
  <si>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</si>
  <si>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</si>
  <si>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</si>
  <si>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</si>
  <si>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</si>
  <si>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</si>
  <si>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</si>
  <si>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</si>
  <si>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</si>
  <si>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</si>
  <si>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</si>
  <si>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</si>
  <si>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</si>
  <si>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</si>
  <si>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</si>
  <si>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</si>
  <si>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</si>
  <si>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</si>
  <si>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</si>
  <si>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</si>
  <si>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</si>
  <si>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</si>
  <si>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</si>
  <si>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</si>
  <si>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</si>
  <si>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</si>
  <si>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</si>
  <si>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</si>
  <si>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</si>
  <si>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</si>
  <si>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</si>
  <si>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</si>
  <si>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</si>
  <si>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</si>
  <si>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</si>
  <si>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</si>
  <si>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</si>
  <si>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</si>
  <si>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</si>
  <si>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</si>
  <si>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</si>
  <si>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</si>
  <si>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</si>
  <si>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</si>
  <si>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</si>
  <si>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</si>
  <si>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</si>
  <si>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</si>
  <si>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</si>
  <si>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</si>
  <si>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</si>
  <si>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</si>
  <si>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</si>
  <si>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</si>
  <si>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</si>
  <si>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</si>
  <si>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</si>
  <si>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</si>
  <si>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</si>
  <si>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</si>
  <si>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</si>
  <si>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</si>
  <si>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</si>
  <si>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</si>
  <si>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</si>
  <si>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</si>
  <si>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</si>
  <si>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</si>
  <si>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</si>
  <si>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</si>
  <si>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</si>
  <si>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</si>
  <si>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</si>
  <si>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</si>
  <si>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</si>
  <si>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</si>
  <si>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</si>
  <si>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</si>
  <si>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</si>
  <si>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</si>
  <si>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</si>
  <si>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</si>
  <si>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</si>
  <si>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</si>
  <si>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</si>
  <si>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</si>
  <si>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</si>
  <si>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</si>
  <si>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</si>
  <si>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</si>
  <si>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</si>
  <si>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</si>
  <si>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</si>
  <si>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</si>
  <si>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</si>
  <si>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</si>
  <si>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</si>
  <si>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</si>
  <si>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</si>
  <si>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</si>
  <si>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</si>
  <si>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</si>
  <si>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</si>
  <si>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</si>
  <si>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</si>
  <si>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</si>
  <si>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</si>
  <si>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</si>
  <si>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</si>
  <si>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</si>
  <si>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</si>
  <si>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</si>
  <si>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</si>
  <si>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</si>
  <si>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</si>
  <si>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</si>
  <si>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</si>
  <si>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</si>
  <si>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</si>
  <si>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</si>
  <si>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</si>
  <si>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</si>
  <si>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</si>
  <si>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</si>
  <si>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</si>
  <si>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</si>
  <si>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</si>
  <si>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</si>
  <si>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</si>
  <si>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</si>
  <si>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</si>
  <si>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</si>
  <si>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</si>
  <si>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</si>
  <si>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</si>
  <si>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</si>
  <si>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</si>
  <si>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</si>
  <si>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</si>
  <si>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</si>
  <si>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</si>
  <si>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</si>
  <si>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</si>
  <si>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</si>
  <si>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</si>
  <si>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</si>
  <si>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</si>
  <si>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</si>
  <si>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</si>
  <si>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</si>
  <si>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</si>
  <si>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</si>
  <si>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</si>
  <si>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</si>
  <si>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</si>
  <si>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</si>
  <si>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</si>
  <si>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</si>
  <si>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</si>
  <si>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</si>
  <si>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</si>
  <si>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</si>
  <si>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</si>
  <si>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</si>
  <si>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</si>
  <si>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</si>
  <si>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</si>
  <si>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</si>
  <si>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</si>
  <si>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</si>
  <si>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</si>
  <si>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</si>
  <si>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</si>
  <si>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</si>
  <si>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</si>
  <si>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</si>
  <si>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</si>
  <si>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</si>
  <si>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</si>
  <si>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</si>
  <si>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</si>
  <si>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</si>
  <si>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</si>
  <si>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</si>
  <si>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</si>
  <si>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</si>
  <si>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</si>
  <si>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</si>
  <si>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</si>
  <si>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</si>
  <si>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</si>
  <si>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</si>
  <si>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</si>
  <si>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</si>
  <si>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</si>
  <si>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</si>
  <si>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</si>
  <si>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</si>
  <si>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</si>
  <si>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</si>
  <si>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</si>
  <si>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</si>
  <si>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</si>
  <si>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</si>
  <si>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</si>
  <si>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</si>
  <si>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</si>
  <si>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</si>
  <si>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</si>
  <si>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</si>
  <si>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</si>
  <si>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</si>
  <si>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</si>
  <si>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</si>
  <si>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</si>
  <si>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</si>
  <si>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</si>
  <si>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</si>
  <si>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</si>
  <si>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</si>
  <si>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</si>
  <si>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</si>
  <si>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</si>
  <si>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</si>
  <si>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</si>
  <si>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</si>
  <si>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</si>
  <si>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</si>
  <si>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</si>
  <si>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</si>
  <si>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</si>
  <si>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</si>
  <si>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</si>
  <si>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</si>
  <si>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</si>
  <si>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</si>
  <si>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1417319 1/2 - ALICIA</t>
  </si>
  <si>
    <t xml:space="preserve">NF 5961 1/1 - ALICIA</t>
  </si>
  <si>
    <t xml:space="preserve">NF 620570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</si>
  <si>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</si>
  <si>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</si>
  <si>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</si>
  <si>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</si>
  <si>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</si>
  <si>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</si>
  <si>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</si>
  <si>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</si>
  <si>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</si>
  <si>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</si>
  <si>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</si>
  <si>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</si>
  <si>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</si>
  <si>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</si>
  <si>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</si>
  <si>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</si>
  <si>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</si>
  <si>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</si>
  <si>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</si>
  <si>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</si>
  <si>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</si>
  <si>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</si>
  <si>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</si>
  <si>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</si>
  <si>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</si>
  <si>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</si>
  <si>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</si>
  <si>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</si>
  <si>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</si>
  <si>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</si>
  <si>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</si>
  <si>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</si>
  <si>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</si>
  <si>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</si>
  <si>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</si>
  <si>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</si>
  <si>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</si>
  <si>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</si>
  <si>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</si>
  <si>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</si>
  <si>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</si>
  <si>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</si>
  <si>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</si>
  <si>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</si>
  <si>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</si>
  <si>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</si>
  <si>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</si>
  <si>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</si>
  <si>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</si>
  <si>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</si>
  <si>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</si>
  <si>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</si>
  <si>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</si>
  <si>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</si>
  <si>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</si>
  <si>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</si>
  <si>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</si>
  <si>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</si>
  <si>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</si>
  <si>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</si>
  <si>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</si>
  <si>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</si>
  <si>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</si>
  <si>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</si>
  <si>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</si>
  <si>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</si>
  <si>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</si>
  <si>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</si>
  <si>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</si>
  <si>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</si>
  <si>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</si>
  <si>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</si>
  <si>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</si>
  <si>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</si>
  <si>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</si>
  <si>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</si>
  <si>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</si>
  <si>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</si>
  <si>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</si>
  <si>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</si>
  <si>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</si>
  <si>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</si>
  <si>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</si>
  <si>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</si>
  <si>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</si>
  <si>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</si>
  <si>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</si>
  <si>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</si>
  <si>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</si>
  <si>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</si>
  <si>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</si>
  <si>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</si>
  <si>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</si>
  <si>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</si>
  <si>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</si>
  <si>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</si>
  <si>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</si>
  <si>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</si>
  <si>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</si>
  <si>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</si>
  <si>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</si>
  <si>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</si>
  <si>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</si>
  <si>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</si>
  <si>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</si>
  <si>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</si>
  <si>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</si>
  <si>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</si>
  <si>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</si>
  <si>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</si>
  <si>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</si>
  <si>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</si>
  <si>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</si>
  <si>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</si>
  <si>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</si>
  <si>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</si>
  <si>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</si>
  <si>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</si>
  <si>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</si>
  <si>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</si>
  <si>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</si>
  <si>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</si>
  <si>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</si>
  <si>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</si>
  <si>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</si>
  <si>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</si>
  <si>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</si>
  <si>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</si>
  <si>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</si>
  <si>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</si>
  <si>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</si>
  <si>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</si>
  <si>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</si>
  <si>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</si>
  <si>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</si>
  <si>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</si>
  <si>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</si>
  <si>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</si>
  <si>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</si>
  <si>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</si>
  <si>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</si>
  <si>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</si>
  <si>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</si>
  <si>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</si>
  <si>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</si>
  <si>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</si>
  <si>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</si>
  <si>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</si>
  <si>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</si>
  <si>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</si>
  <si>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</si>
  <si>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</si>
  <si>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</si>
  <si>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</si>
  <si>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</si>
  <si>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</si>
  <si>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</si>
  <si>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</si>
  <si>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</si>
  <si>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</si>
  <si>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</si>
  <si>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</si>
  <si>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</si>
  <si>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</si>
  <si>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</si>
  <si>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</si>
  <si>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</si>
  <si>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</si>
  <si>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</si>
  <si>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</si>
  <si>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</si>
  <si>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</si>
  <si>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</si>
  <si>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</si>
  <si>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</si>
  <si>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</si>
  <si>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</si>
  <si>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</si>
  <si>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</si>
  <si>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</si>
  <si>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</si>
  <si>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</si>
  <si>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</si>
  <si>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</si>
  <si>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</si>
  <si>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</si>
  <si>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</si>
  <si>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</si>
  <si>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</si>
  <si>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</si>
  <si>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</si>
  <si>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</si>
  <si>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</si>
  <si>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</si>
  <si>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</si>
  <si>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</si>
  <si>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</si>
  <si>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</si>
  <si>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</si>
  <si>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</si>
  <si>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</si>
  <si>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</si>
  <si>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</si>
  <si>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</si>
  <si>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</si>
  <si>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</si>
  <si>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</si>
  <si>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</si>
  <si>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</si>
  <si>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</si>
  <si>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</si>
  <si>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</si>
  <si>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</si>
  <si>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</si>
  <si>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</si>
  <si>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</si>
  <si>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</si>
  <si>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</si>
  <si>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</si>
  <si>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</si>
  <si>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</si>
  <si>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</si>
  <si>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</si>
  <si>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</si>
  <si>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</si>
  <si>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</si>
  <si>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</si>
  <si>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</si>
  <si>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</si>
  <si>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</si>
  <si>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</si>
  <si>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</si>
  <si>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</si>
  <si>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</si>
  <si>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</si>
  <si>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</si>
  <si>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</si>
  <si>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</si>
  <si>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</si>
  <si>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</si>
  <si>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</si>
  <si>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</si>
  <si>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</si>
  <si>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</si>
  <si>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</si>
  <si>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</si>
  <si>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</si>
  <si>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</si>
  <si>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</si>
  <si>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</si>
  <si>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</si>
  <si>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</si>
  <si>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</si>
  <si>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</si>
  <si>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</si>
  <si>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</si>
  <si>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</si>
  <si>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</si>
  <si>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</si>
  <si>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</si>
  <si>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</si>
  <si>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</si>
  <si>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</si>
  <si>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</si>
  <si>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</si>
  <si>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</si>
  <si>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</si>
  <si>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</si>
  <si>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</si>
  <si>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</si>
  <si>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</si>
  <si>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</si>
  <si>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CAP 57/60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</si>
  <si>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</si>
  <si>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</si>
  <si>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</si>
  <si>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</si>
  <si>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</si>
  <si>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</si>
  <si>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</si>
  <si>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</si>
  <si>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</si>
  <si>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</si>
  <si>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</si>
  <si>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</si>
  <si>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</si>
  <si>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</si>
  <si>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</si>
  <si>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</si>
  <si>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</si>
  <si>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</si>
  <si>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</si>
  <si>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</si>
  <si>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</si>
  <si>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</si>
  <si>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</si>
  <si>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</si>
  <si>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</si>
  <si>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</si>
  <si>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AGUA MO4 LOJA - KEILA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</si>
  <si>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</si>
  <si>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</si>
  <si>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</si>
  <si>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</si>
  <si>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</si>
  <si>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</si>
  <si>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</si>
  <si>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</si>
  <si>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</si>
  <si>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</si>
  <si>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</si>
  <si>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</si>
  <si>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</si>
  <si>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258631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</si>
  <si>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</si>
  <si>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</si>
  <si>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</si>
  <si>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</si>
  <si>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</si>
  <si>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</si>
  <si>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</si>
  <si>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</si>
  <si>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</si>
  <si>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FGTS FUNDO DE GARANTIA DO TEMPO DE SERVI</t>
  </si>
  <si>
    <t xml:space="preserve">FGTS MULTA RESCISORIA THALITA-ANDREZA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</si>
  <si>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</si>
  <si>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</si>
  <si>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</si>
  <si>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</si>
  <si>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</si>
  <si>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</si>
  <si>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</si>
  <si>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</si>
  <si>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</si>
  <si>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</si>
  <si>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</si>
  <si>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</si>
  <si>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</si>
  <si>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</si>
  <si>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</si>
  <si>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</si>
  <si>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</si>
  <si>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</si>
  <si>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</si>
  <si>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</si>
  <si>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</si>
  <si>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</si>
  <si>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</si>
  <si>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</si>
  <si>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</si>
  <si>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</si>
  <si>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</si>
  <si>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</si>
  <si>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</si>
  <si>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</si>
  <si>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</si>
  <si>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</si>
  <si>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</si>
  <si>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</si>
  <si>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VALE TRANSPORTE - MES 09/2026 -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</si>
  <si>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</si>
  <si>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</si>
  <si>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</si>
  <si>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COMPRAS CHEIRO VERDE ,COUVE ,ALFACE - ALICIA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</si>
  <si>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</si>
  <si>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</si>
  <si>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</si>
  <si>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</si>
  <si>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</si>
  <si>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</si>
  <si>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</si>
  <si>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</si>
  <si>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</si>
  <si>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CONTAS A RECEBER</t>
  </si>
  <si>
    <t xml:space="preserve">NF 251 1/1 - BOLOS MIAZAKI - ALICIA</t>
  </si>
  <si>
    <t xml:space="preserve">compras cheiro verde - alicia</t>
  </si>
  <si>
    <t xml:space="preserve">NF 136969 1/1 - ALICIA</t>
  </si>
  <si>
    <t xml:space="preserve">NF 1625096 1/3 - ALICIA</t>
  </si>
  <si>
    <t xml:space="preserve">NF 3360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</si>
  <si>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</si>
  <si>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</si>
  <si>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</si>
  <si>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</si>
  <si>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</si>
  <si>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</si>
  <si>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</si>
  <si>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</si>
  <si>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</si>
  <si>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</si>
  <si>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</si>
  <si>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compras 2cx de banana - jhonatas</t>
  </si>
  <si>
    <t xml:space="preserve">NF 1330 4/4 - ALICIA</t>
  </si>
  <si>
    <t xml:space="preserve">PREVIA ENERGIA MO4 </t>
  </si>
  <si>
    <t xml:space="preserve">PREVI 09/48 PARC EMPRESTIMO PARTE MO4 - PAGAR MO5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</si>
  <si>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</si>
  <si>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</si>
  <si>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</si>
  <si>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</si>
  <si>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</si>
  <si>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</si>
  <si>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</si>
  <si>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</si>
  <si>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</si>
  <si>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1432810 1/2 -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</si>
  <si>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</si>
  <si>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</si>
  <si>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</si>
  <si>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</si>
  <si>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</si>
  <si>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1432808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</si>
  <si>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</si>
  <si>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</si>
  <si>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</si>
  <si>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</si>
  <si>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</si>
  <si>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NF15258 1/1 - COMPRAS CARLOS VERDURAS - ALICIA</t>
  </si>
  <si>
    <t xml:space="preserve">IRPJ MO4 03/26 </t>
  </si>
  <si>
    <t xml:space="preserve">CSLL MO4 03/26 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</si>
  <si>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</si>
  <si>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</si>
  <si>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</si>
  <si>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</si>
  <si>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</si>
  <si>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</si>
  <si>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</si>
  <si>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</si>
  <si>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</si>
  <si>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</si>
  <si>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</si>
  <si>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</si>
  <si>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</si>
  <si>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</si>
  <si>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</si>
  <si>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</si>
  <si>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310741 3/3 - ALICIA</t>
  </si>
  <si>
    <t xml:space="preserve">NF 21254 3/3 - ALICIA</t>
  </si>
  <si>
    <t xml:space="preserve">NF 398009 3/3 - ALICIA</t>
  </si>
  <si>
    <t xml:space="preserve">CONTA DE AGUA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</si>
  <si>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</si>
  <si>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</si>
  <si>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</si>
  <si>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</si>
  <si>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572432 1/2 -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</si>
  <si>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</si>
  <si>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</si>
  <si>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</si>
  <si>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</si>
  <si>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</si>
  <si>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</si>
  <si>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</si>
  <si>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</si>
  <si>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</si>
  <si>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</si>
  <si>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</si>
  <si>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</si>
  <si>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</si>
  <si>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</si>
  <si>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2825 1/1 -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</si>
  <si>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</si>
  <si>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</si>
  <si>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</si>
  <si>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</si>
  <si>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</si>
  <si>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COMPRAS ACAI - PAG PIX:  92991892419  NAILSON GARCES - ALICIA</t>
  </si>
  <si>
    <t xml:space="preserve">NF 175949 1/2 - ALICIA</t>
  </si>
  <si>
    <t xml:space="preserve">NF 995864 1/1 - ALICIA</t>
  </si>
  <si>
    <t xml:space="preserve">RECIBO - PGTO CARLOS VERDURAS - JHONATAS </t>
  </si>
  <si>
    <t xml:space="preserve">PGTO CARLOS VERDURA - JHONATAS 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</si>
  <si>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</si>
  <si>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</si>
  <si>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</si>
  <si>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</si>
  <si>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</si>
  <si>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</si>
  <si>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</si>
  <si>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</si>
  <si>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</si>
  <si>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</si>
  <si>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</si>
  <si>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</si>
  <si>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</si>
  <si>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</si>
  <si>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</si>
  <si>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</si>
  <si>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</si>
  <si>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</si>
  <si>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</si>
  <si>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</si>
  <si>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RECIBO - COMPRAS ACAI DE ANORI - JHONATAS </t>
  </si>
  <si>
    <t xml:space="preserve">PREVIA EMPRESTIMO AMAZONAS RENATO DEVOLVER 100I  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</si>
  <si>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</si>
  <si>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</si>
  <si>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</si>
  <si>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</si>
  <si>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</si>
  <si>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</si>
  <si>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</si>
  <si>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</si>
  <si>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</si>
  <si>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</si>
  <si>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</si>
  <si>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</si>
  <si>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NF 1440499 1/2 -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</si>
  <si>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</si>
  <si>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</si>
  <si>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</si>
  <si>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</si>
  <si>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</si>
  <si>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</si>
  <si>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</si>
  <si>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</si>
  <si>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NF 572432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</si>
  <si>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</si>
  <si>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</si>
  <si>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</si>
  <si>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44501 2/2 - ALICIA</t>
  </si>
  <si>
    <t xml:space="preserve">NF 48211 3/3 -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</si>
  <si>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</si>
  <si>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</si>
  <si>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</si>
  <si>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</si>
  <si>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</si>
  <si>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175949 2/2 - ALICIA</t>
  </si>
  <si>
    <t xml:space="preserve">NF 401452 1/3 - ALICIA</t>
  </si>
  <si>
    <t xml:space="preserve">MAXPEL COMERCIAL LTDA</t>
  </si>
  <si>
    <t xml:space="preserve">NF 320421 1/4 - ALICIA</t>
  </si>
  <si>
    <t xml:space="preserve">NF 320422 1/4 -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</si>
  <si>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</si>
  <si>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</si>
  <si>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</si>
  <si>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</si>
  <si>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</si>
  <si>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</si>
  <si>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</si>
  <si>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</si>
  <si>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</si>
  <si>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</si>
  <si>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</si>
  <si>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</si>
  <si>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</si>
  <si>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</si>
  <si>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</si>
  <si>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</si>
  <si>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</si>
  <si>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1440499 2/2 - ALICIA</t>
  </si>
  <si>
    <t xml:space="preserve">NF 401452 2/3 -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</si>
  <si>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</si>
  <si>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</si>
  <si>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</si>
  <si>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</si>
  <si>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</si>
  <si>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320421 2/4 - ALICIA</t>
  </si>
  <si>
    <t xml:space="preserve">NF 320422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</si>
  <si>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</si>
  <si>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</si>
  <si>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</si>
  <si>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</si>
  <si>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NF 401452 3/3 - ALICIA</t>
  </si>
  <si>
    <t xml:space="preserve">PREVIA AGUA MO4 LOJA - KEILA</t>
  </si>
  <si>
    <t xml:space="preserve">PREVI 10/48 PARC EMPRESTIMO PARTE MO4 - PAGAR MO5</t>
  </si>
  <si>
    <t xml:space="preserve">NF 3357 3/4 - ALICIA</t>
  </si>
  <si>
    <t xml:space="preserve">NF 320421 3/4 - ALICIA</t>
  </si>
  <si>
    <t xml:space="preserve">NF 320422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</si>
  <si>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</si>
  <si>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</si>
  <si>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</si>
  <si>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</si>
  <si>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</si>
  <si>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</si>
  <si>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</si>
  <si>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NF 320421 4/4 - ALICIA</t>
  </si>
  <si>
    <t xml:space="preserve">NF 320422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</si>
  <si>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</si>
  <si>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</si>
  <si>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</si>
  <si>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</si>
  <si>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</si>
  <si>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</si>
  <si>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</si>
  <si>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</si>
  <si>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</si>
  <si>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</si>
  <si>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</si>
  <si>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</si>
  <si>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</si>
  <si>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</si>
  <si>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</si>
  <si>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</si>
  <si>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</si>
  <si>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</si>
  <si>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</si>
  <si>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</si>
  <si>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</si>
  <si>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</si>
  <si>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</si>
  <si>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</si>
  <si>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</si>
  <si>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</si>
  <si>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</si>
  <si>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</si>
  <si>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</si>
  <si>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</si>
  <si>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</si>
  <si>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</si>
  <si>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</si>
  <si>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</si>
  <si>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</si>
  <si>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</si>
  <si>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</si>
  <si>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</si>
  <si>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</si>
  <si>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</si>
  <si>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</si>
  <si>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</si>
  <si>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</si>
  <si>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</si>
  <si>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</si>
  <si>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</si>
  <si>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</si>
  <si>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</si>
  <si>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</si>
  <si>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</si>
  <si>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</si>
  <si>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</si>
  <si>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</si>
  <si>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</si>
  <si>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</si>
  <si>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</si>
  <si>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</si>
  <si>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</si>
  <si>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</si>
  <si>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</si>
  <si>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</si>
  <si>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</si>
  <si>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</si>
  <si>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</si>
  <si>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</si>
  <si>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</si>
  <si>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</si>
  <si>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</si>
  <si>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</si>
  <si>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</si>
  <si>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</si>
  <si>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</si>
  <si>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</si>
  <si>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</si>
  <si>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</si>
  <si>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</si>
  <si>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</si>
  <si>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</si>
  <si>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</si>
  <si>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</si>
  <si>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</si>
  <si>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</si>
  <si>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</si>
  <si>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</si>
  <si>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</si>
  <si>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</si>
  <si>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</si>
  <si>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</si>
  <si>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</si>
  <si>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</si>
  <si>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</si>
  <si>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</si>
  <si>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</si>
  <si>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</si>
  <si>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</si>
  <si>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</si>
  <si>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</si>
  <si>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</si>
  <si>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</si>
  <si>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</si>
  <si>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</si>
  <si>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</si>
  <si>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</si>
  <si>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</si>
  <si>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</si>
  <si>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</si>
  <si>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</si>
  <si>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</si>
  <si>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</si>
  <si>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</si>
  <si>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</si>
  <si>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</si>
  <si>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</si>
  <si>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resumo mes</t>
  </si>
  <si>
    <t xml:space="preserve">34590315000158</t>
  </si>
  <si>
    <t xml:space="preserve">AM</t>
  </si>
  <si>
    <t xml:space="preserve">mes</t>
  </si>
  <si>
    <t xml:space="preserve">valor</t>
  </si>
  <si>
    <t xml:space="preserve">qtde de notas</t>
  </si>
  <si>
    <t xml:space="preserve">31837574000142</t>
  </si>
  <si>
    <t xml:space="preserve">60729628000154</t>
  </si>
  <si>
    <t xml:space="preserve">09531992000158</t>
  </si>
  <si>
    <t xml:space="preserve">resumo dia</t>
  </si>
  <si>
    <t xml:space="preserve">dia</t>
  </si>
  <si>
    <t xml:space="preserve">04724476000126</t>
  </si>
  <si>
    <t xml:space="preserve">04190350000119</t>
  </si>
  <si>
    <t xml:space="preserve">10418161000153</t>
  </si>
  <si>
    <t xml:space="preserve">84520444000148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</si>
  <si>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</si>
  <si>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</si>
  <si>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</si>
  <si>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</si>
  <si>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</si>
  <si>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</si>
  <si>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</si>
  <si>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</si>
  <si>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</si>
  <si>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</si>
  <si>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</si>
  <si>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</si>
  <si>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</si>
  <si>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</si>
  <si>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</si>
  <si>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</si>
  <si>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</si>
  <si>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</si>
  <si>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</si>
  <si>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</si>
  <si>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</si>
  <si>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</si>
  <si>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</si>
  <si>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</si>
  <si>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</si>
  <si>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</si>
  <si>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</si>
  <si>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</si>
  <si>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</si>
  <si>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</si>
  <si>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</si>
  <si>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</si>
  <si>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</si>
  <si>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33009911007222</t>
  </si>
  <si>
    <t xml:space="preserve">31230532000149</t>
  </si>
  <si>
    <t xml:space="preserve">84466424000136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</si>
  <si>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</si>
  <si>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</si>
  <si>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</si>
  <si>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</si>
  <si>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</si>
  <si>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</si>
  <si>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</si>
  <si>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</si>
  <si>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</si>
  <si>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</si>
  <si>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</si>
  <si>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</si>
  <si>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</si>
  <si>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</si>
  <si>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</si>
  <si>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</si>
  <si>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</si>
  <si>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</si>
  <si>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</si>
  <si>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</si>
  <si>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</si>
  <si>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</si>
  <si>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</si>
  <si>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</si>
  <si>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</si>
  <si>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</si>
  <si>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</si>
  <si>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</si>
  <si>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</si>
  <si>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</si>
  <si>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</si>
  <si>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</si>
  <si>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</si>
  <si>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</si>
  <si>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</si>
  <si>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</si>
  <si>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</si>
  <si>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</si>
  <si>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</si>
  <si>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</si>
  <si>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</si>
  <si>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</si>
  <si>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</si>
  <si>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</si>
  <si>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</si>
  <si>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</si>
  <si>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</si>
  <si>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</si>
  <si>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</si>
  <si>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</si>
  <si>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</si>
  <si>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</si>
  <si>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</si>
  <si>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</si>
  <si>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</si>
  <si>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</si>
  <si>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</si>
  <si>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</si>
  <si>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</si>
  <si>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</si>
  <si>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</si>
  <si>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</si>
  <si>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</si>
  <si>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</si>
  <si>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</si>
  <si>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</si>
  <si>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</si>
  <si>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</si>
  <si>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</si>
  <si>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</si>
  <si>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</si>
  <si>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</si>
  <si>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</si>
  <si>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</si>
  <si>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</si>
  <si>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</si>
  <si>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</si>
  <si>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</si>
  <si>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</si>
  <si>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</si>
  <si>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</si>
  <si>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</si>
  <si>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</si>
  <si>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</si>
  <si>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</si>
  <si>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</si>
  <si>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</si>
  <si>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</si>
  <si>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</si>
  <si>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</si>
  <si>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</si>
  <si>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</si>
  <si>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</si>
  <si>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</si>
  <si>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</si>
  <si>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</si>
  <si>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</si>
  <si>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</si>
  <si>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</si>
  <si>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</si>
  <si>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</si>
  <si>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</si>
  <si>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</si>
  <si>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</si>
  <si>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</si>
  <si>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</si>
  <si>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</si>
  <si>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</si>
  <si>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</si>
  <si>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</si>
  <si>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</si>
  <si>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</si>
  <si>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</si>
  <si>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</si>
  <si>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</si>
  <si>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</si>
  <si>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</si>
  <si>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</si>
  <si>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</si>
  <si>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</si>
  <si>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</si>
  <si>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</si>
  <si>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</si>
  <si>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</si>
  <si>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</si>
  <si>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</si>
  <si>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</si>
  <si>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</si>
  <si>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</si>
  <si>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</si>
  <si>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</si>
  <si>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</si>
  <si>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</si>
  <si>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</si>
  <si>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</si>
  <si>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</si>
  <si>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</si>
  <si>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</si>
  <si>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</si>
  <si>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</si>
  <si>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</si>
  <si>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</si>
  <si>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</si>
  <si>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</si>
  <si>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</si>
  <si>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</si>
  <si>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</si>
  <si>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</si>
  <si>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</si>
  <si>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</si>
  <si>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</si>
  <si>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</si>
  <si>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</si>
  <si>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</si>
  <si>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</si>
  <si>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</si>
  <si>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</si>
  <si>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</si>
  <si>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</si>
  <si>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</si>
  <si>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</si>
  <si>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</si>
  <si>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</si>
  <si>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</si>
  <si>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</si>
  <si>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</si>
  <si>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</si>
  <si>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</si>
  <si>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</si>
  <si>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</si>
  <si>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</si>
  <si>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</si>
  <si>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</si>
  <si>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</si>
  <si>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</si>
  <si>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</si>
  <si>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</si>
  <si>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</si>
  <si>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</si>
  <si>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</si>
  <si>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</si>
  <si>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</si>
  <si>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</si>
  <si>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</si>
  <si>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</si>
  <si>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</si>
  <si>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</si>
  <si>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</si>
  <si>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</si>
  <si>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</si>
  <si>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</si>
  <si>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</si>
  <si>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</si>
  <si>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</si>
  <si>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</si>
  <si>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</si>
  <si>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</si>
  <si>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</si>
  <si>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</si>
  <si>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</si>
  <si>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</si>
  <si>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</si>
  <si>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</si>
  <si>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</si>
  <si>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</si>
  <si>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</si>
  <si>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</si>
  <si>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</si>
  <si>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</si>
  <si>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</si>
  <si>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</si>
  <si>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</si>
  <si>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</si>
  <si>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</si>
  <si>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</si>
  <si>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</si>
  <si>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</si>
  <si>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</si>
  <si>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</si>
  <si>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</si>
  <si>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</si>
  <si>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</si>
  <si>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</si>
  <si>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</si>
  <si>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</si>
  <si>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</si>
  <si>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</si>
  <si>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</si>
  <si>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</si>
  <si>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</si>
  <si>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</si>
  <si>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</si>
  <si>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</si>
  <si>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</si>
  <si>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</si>
  <si>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</si>
  <si>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BARRA CHOC SHOT LACTA 80G</t>
  </si>
  <si>
    <t xml:space="preserve">BIS XTRA LACTA OREO</t>
  </si>
  <si>
    <t xml:space="preserve">CHOC BARRA DIAMANTE</t>
  </si>
  <si>
    <t xml:space="preserve">CHOC BARRA CHOCAO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</si>
  <si>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</si>
  <si>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</si>
  <si>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</si>
  <si>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</si>
  <si>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</si>
  <si>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</si>
  <si>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</si>
  <si>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</si>
  <si>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</si>
  <si>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</si>
  <si>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</si>
  <si>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</si>
  <si>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</si>
  <si>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</si>
  <si>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</si>
  <si>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</si>
  <si>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</si>
  <si>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</si>
  <si>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</si>
  <si>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</si>
  <si>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</si>
  <si>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</si>
  <si>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</si>
  <si>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</si>
  <si>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</si>
  <si>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</si>
  <si>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</si>
  <si>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</si>
  <si>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</si>
  <si>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</si>
  <si>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</si>
  <si>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</si>
  <si>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</si>
  <si>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</si>
  <si>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</si>
  <si>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</si>
  <si>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</si>
  <si>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</si>
  <si>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</si>
  <si>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</si>
  <si>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</si>
  <si>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</si>
  <si>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</si>
  <si>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</si>
  <si>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</si>
  <si>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</si>
  <si>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</si>
  <si>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</si>
  <si>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</si>
  <si>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</si>
  <si>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</si>
  <si>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</si>
  <si>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</si>
  <si>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</si>
  <si>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</si>
  <si>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</si>
  <si>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</si>
  <si>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</si>
  <si>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</si>
  <si>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</si>
  <si>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</si>
  <si>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</si>
  <si>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</si>
  <si>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</si>
  <si>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</si>
  <si>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</si>
  <si>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</si>
  <si>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</si>
  <si>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</si>
  <si>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</si>
  <si>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</si>
  <si>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</si>
  <si>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</si>
  <si>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</si>
  <si>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</si>
  <si>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</si>
  <si>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</si>
  <si>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</si>
  <si>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</si>
  <si>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</si>
  <si>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</si>
  <si>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</si>
  <si>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FANDANGOS PRESU</t>
  </si>
  <si>
    <t xml:space="preserve">SALG CHEETOS ONDA REQUEIJAO 40G</t>
  </si>
  <si>
    <t xml:space="preserve">SALG DORITOS QUEIJO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</si>
  <si>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</si>
  <si>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</si>
  <si>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</si>
  <si>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</si>
  <si>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</si>
  <si>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</si>
  <si>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</si>
  <si>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</si>
  <si>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</si>
  <si>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</si>
  <si>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</si>
  <si>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</si>
  <si>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</si>
  <si>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</si>
  <si>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</si>
  <si>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</si>
  <si>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</si>
  <si>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</si>
  <si>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</si>
  <si>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</si>
  <si>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</si>
  <si>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</si>
  <si>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</si>
  <si>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</si>
  <si>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</si>
  <si>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</si>
  <si>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</si>
  <si>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</si>
  <si>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</si>
  <si>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</si>
  <si>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</si>
  <si>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</si>
  <si>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</si>
  <si>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</si>
  <si>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</si>
  <si>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</si>
  <si>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</si>
  <si>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</si>
  <si>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</si>
  <si>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</si>
  <si>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</si>
  <si>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</si>
  <si>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</si>
  <si>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</si>
  <si>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</si>
  <si>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</si>
  <si>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</si>
  <si>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</si>
  <si>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</si>
  <si>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</si>
  <si>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</si>
  <si>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</si>
  <si>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</si>
  <si>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</si>
  <si>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</si>
  <si>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</si>
  <si>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</si>
  <si>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</si>
  <si>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</si>
  <si>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</si>
  <si>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</si>
  <si>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</si>
  <si>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</si>
  <si>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</si>
  <si>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</si>
  <si>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</si>
  <si>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</si>
  <si>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</si>
  <si>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</si>
  <si>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</si>
  <si>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</si>
  <si>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</si>
  <si>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</si>
  <si>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</si>
  <si>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</si>
  <si>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</si>
  <si>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</si>
  <si>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</si>
  <si>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</si>
  <si>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</si>
  <si>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</si>
  <si>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</si>
  <si>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</si>
  <si>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</si>
  <si>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</si>
  <si>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</si>
  <si>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</si>
  <si>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</si>
  <si>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</si>
  <si>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</si>
  <si>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</si>
  <si>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</si>
  <si>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</si>
  <si>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</si>
  <si>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</si>
  <si>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</si>
  <si>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</si>
  <si>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</si>
  <si>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</si>
  <si>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</si>
  <si>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</si>
  <si>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</si>
  <si>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</si>
  <si>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</si>
  <si>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</si>
  <si>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</si>
  <si>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</si>
  <si>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</si>
  <si>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</si>
  <si>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</si>
  <si>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</si>
  <si>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</si>
  <si>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</si>
  <si>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</si>
  <si>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</si>
  <si>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</si>
  <si>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</si>
  <si>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</si>
  <si>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</si>
  <si>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</si>
  <si>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</si>
  <si>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</si>
  <si>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</si>
  <si>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</si>
  <si>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</si>
  <si>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</si>
  <si>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</si>
  <si>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</si>
  <si>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</si>
  <si>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</si>
  <si>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</si>
  <si>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</si>
  <si>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</si>
  <si>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</si>
  <si>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</si>
  <si>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</si>
  <si>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</si>
  <si>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</si>
  <si>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</si>
  <si>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</si>
  <si>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</si>
  <si>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</si>
  <si>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</si>
  <si>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</si>
  <si>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</si>
  <si>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</si>
  <si>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</si>
  <si>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</si>
  <si>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</si>
  <si>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</si>
  <si>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</si>
  <si>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</si>
  <si>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</si>
  <si>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</si>
  <si>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</si>
  <si>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</si>
  <si>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</si>
  <si>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</si>
  <si>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</si>
  <si>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</si>
  <si>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</si>
  <si>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</si>
  <si>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</si>
  <si>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</si>
  <si>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</si>
  <si>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</si>
  <si>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</si>
  <si>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</si>
  <si>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</si>
  <si>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</si>
  <si>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</si>
  <si>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</si>
  <si>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</si>
  <si>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</si>
  <si>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</si>
  <si>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</si>
  <si>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</si>
  <si>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</si>
  <si>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</si>
  <si>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</si>
  <si>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</si>
  <si>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</si>
  <si>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</si>
  <si>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</si>
  <si>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</si>
  <si>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</si>
  <si>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</si>
  <si>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</si>
  <si>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</si>
  <si>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</si>
  <si>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</si>
  <si>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</si>
  <si>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</si>
  <si>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</si>
  <si>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</si>
  <si>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</si>
  <si>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</si>
  <si>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</si>
  <si>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</si>
  <si>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</si>
  <si>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</si>
  <si>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</si>
  <si>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</si>
  <si>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</si>
  <si>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</si>
  <si>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</si>
  <si>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</si>
  <si>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</si>
  <si>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</si>
  <si>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</si>
  <si>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</si>
  <si>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</si>
  <si>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</si>
  <si>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</si>
  <si>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</si>
  <si>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</si>
  <si>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</si>
  <si>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</si>
  <si>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</si>
  <si>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</si>
  <si>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</si>
  <si>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</si>
  <si>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</si>
  <si>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</si>
  <si>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</si>
  <si>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</si>
  <si>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</si>
  <si>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</si>
  <si>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</si>
  <si>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</si>
  <si>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</si>
  <si>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</si>
  <si>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</si>
  <si>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</si>
  <si>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</si>
  <si>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</si>
  <si>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</si>
  <si>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</si>
  <si>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</si>
  <si>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</si>
  <si>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</si>
  <si>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</si>
  <si>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</si>
  <si>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</si>
  <si>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</si>
  <si>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</si>
  <si>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</si>
  <si>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</si>
  <si>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</si>
  <si>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</si>
  <si>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</si>
  <si>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</si>
  <si>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</si>
  <si>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</si>
  <si>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</si>
  <si>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</si>
  <si>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</si>
  <si>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</si>
  <si>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</si>
  <si>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</si>
  <si>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</si>
  <si>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</si>
  <si>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</si>
  <si>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</si>
  <si>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</si>
  <si>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</si>
  <si>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</si>
  <si>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</si>
  <si>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</si>
  <si>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</si>
  <si>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</si>
  <si>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</si>
  <si>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</si>
  <si>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</si>
  <si>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</si>
  <si>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</si>
  <si>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</si>
  <si>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</si>
  <si>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</si>
  <si>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</si>
  <si>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</si>
  <si>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</si>
  <si>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</si>
  <si>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</si>
  <si>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</si>
  <si>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</si>
  <si>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</si>
  <si>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</si>
  <si>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</si>
  <si>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</si>
  <si>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</si>
  <si>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</si>
  <si>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</si>
  <si>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</si>
  <si>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</si>
  <si>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</si>
  <si>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</si>
  <si>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</si>
  <si>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</si>
  <si>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</si>
  <si>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</si>
  <si>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</si>
  <si>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</si>
  <si>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</si>
  <si>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</si>
  <si>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</si>
  <si>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</si>
  <si>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</si>
  <si>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</si>
  <si>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</si>
  <si>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</si>
  <si>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</si>
  <si>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</si>
  <si>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</si>
  <si>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</si>
  <si>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</si>
  <si>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</si>
  <si>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</si>
  <si>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</si>
  <si>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</si>
  <si>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</si>
  <si>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</si>
  <si>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</si>
  <si>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</si>
  <si>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</si>
  <si>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</si>
  <si>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</si>
  <si>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</si>
  <si>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</si>
  <si>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</si>
  <si>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</si>
  <si>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</si>
  <si>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</si>
  <si>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</si>
  <si>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</si>
  <si>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</si>
  <si>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</si>
  <si>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</si>
  <si>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</si>
  <si>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</si>
  <si>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</si>
  <si>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</si>
  <si>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</si>
  <si>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</si>
  <si>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</si>
  <si>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</si>
  <si>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</si>
  <si>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</si>
  <si>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</si>
  <si>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</si>
  <si>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</si>
  <si>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</si>
  <si>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</si>
  <si>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</si>
  <si>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</si>
  <si>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</si>
  <si>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</si>
  <si>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</si>
  <si>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</si>
  <si>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</si>
  <si>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</si>
  <si>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</si>
  <si>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</si>
  <si>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</si>
  <si>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</si>
  <si>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</si>
  <si>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</si>
  <si>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</si>
  <si>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</si>
  <si>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</si>
  <si>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</si>
  <si>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</si>
  <si>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</si>
  <si>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</si>
  <si>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</si>
  <si>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</si>
  <si>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</si>
  <si>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</si>
  <si>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</si>
  <si>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</si>
  <si>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</si>
  <si>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</si>
  <si>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</si>
  <si>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</si>
  <si>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</si>
  <si>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</si>
  <si>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</si>
  <si>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</si>
  <si>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</si>
  <si>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</si>
  <si>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</si>
  <si>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</si>
  <si>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</si>
  <si>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</si>
  <si>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</si>
  <si>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</si>
  <si>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</si>
  <si>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</si>
  <si>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</si>
  <si>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</si>
  <si>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</si>
  <si>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</si>
  <si>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</si>
  <si>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</si>
  <si>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</si>
  <si>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</si>
  <si>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</si>
  <si>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</si>
  <si>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</si>
  <si>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</si>
  <si>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</si>
  <si>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</si>
  <si>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</si>
  <si>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</si>
  <si>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</si>
  <si>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</si>
  <si>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</si>
  <si>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</si>
  <si>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</si>
  <si>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</si>
  <si>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</si>
  <si>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</si>
  <si>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</si>
  <si>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</si>
  <si>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</si>
  <si>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</si>
  <si>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</si>
  <si>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</si>
  <si>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</si>
  <si>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</si>
  <si>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</si>
  <si>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</si>
  <si>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</si>
  <si>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</si>
  <si>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</si>
  <si>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</si>
  <si>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</si>
  <si>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</si>
  <si>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</si>
  <si>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</si>
  <si>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</si>
  <si>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</si>
  <si>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</si>
  <si>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</si>
  <si>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</si>
  <si>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</si>
  <si>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</si>
  <si>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</si>
  <si>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</si>
  <si>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</si>
  <si>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</si>
  <si>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</si>
  <si>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</si>
  <si>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</si>
  <si>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</si>
  <si>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</si>
  <si>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</si>
  <si>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</si>
  <si>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</si>
  <si>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</si>
  <si>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</si>
  <si>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</si>
  <si>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</si>
  <si>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</si>
  <si>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</si>
  <si>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</si>
  <si>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</si>
  <si>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</si>
  <si>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</si>
  <si>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</si>
  <si>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</si>
  <si>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</si>
  <si>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</si>
  <si>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</si>
  <si>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</si>
  <si>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</si>
  <si>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</si>
  <si>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</si>
  <si>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</si>
  <si>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</si>
  <si>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</si>
  <si>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</si>
  <si>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</si>
  <si>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</si>
  <si>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</si>
  <si>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</si>
  <si>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</si>
  <si>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</si>
  <si>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</si>
  <si>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</si>
  <si>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</si>
  <si>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</si>
  <si>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</si>
  <si>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</si>
  <si>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</si>
  <si>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</si>
  <si>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</si>
  <si>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</si>
  <si>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</si>
  <si>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</si>
  <si>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</si>
  <si>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</si>
  <si>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</si>
  <si>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</si>
  <si>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</si>
  <si>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</si>
  <si>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</si>
  <si>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</si>
  <si>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</si>
  <si>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</si>
  <si>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</si>
  <si>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</si>
  <si>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</si>
  <si>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</si>
  <si>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</si>
  <si>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</si>
  <si>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</si>
  <si>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</si>
  <si>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SAND.HAV.SLIM ORG.RS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</si>
  <si>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</si>
  <si>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</si>
  <si>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</si>
  <si>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</si>
  <si>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</si>
  <si>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</si>
  <si>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</si>
  <si>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</si>
  <si>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</si>
  <si>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</si>
  <si>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</si>
  <si>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</si>
  <si>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</si>
  <si>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</si>
  <si>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</si>
  <si>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</si>
  <si>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</si>
  <si>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</si>
  <si>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</si>
  <si>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</si>
  <si>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</si>
  <si>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</si>
  <si>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</si>
  <si>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</si>
  <si>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</si>
  <si>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</si>
  <si>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</si>
  <si>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</si>
  <si>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</si>
  <si>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</si>
  <si>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</si>
  <si>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</si>
  <si>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</si>
  <si>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</si>
  <si>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</si>
  <si>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</si>
  <si>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</si>
  <si>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</si>
  <si>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</si>
  <si>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</si>
  <si>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</si>
  <si>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</si>
  <si>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</si>
  <si>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</si>
  <si>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</si>
  <si>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</si>
  <si>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</si>
  <si>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</si>
  <si>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</si>
  <si>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</si>
  <si>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</si>
  <si>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</si>
  <si>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</si>
  <si>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</si>
  <si>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</si>
  <si>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</si>
  <si>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</si>
  <si>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</si>
  <si>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</si>
  <si>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</si>
  <si>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</si>
  <si>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</si>
  <si>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</si>
  <si>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</si>
  <si>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</si>
  <si>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</si>
  <si>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</si>
  <si>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</si>
  <si>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</si>
  <si>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</si>
  <si>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</si>
  <si>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</si>
  <si>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</si>
  <si>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</si>
  <si>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</si>
  <si>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</si>
  <si>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</si>
  <si>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</si>
  <si>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</si>
  <si>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</si>
  <si>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</si>
  <si>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</si>
  <si>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</si>
  <si>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</si>
  <si>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</si>
  <si>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</si>
  <si>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</si>
  <si>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</si>
  <si>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</si>
  <si>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</si>
  <si>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</si>
  <si>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</si>
  <si>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</si>
  <si>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</si>
  <si>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</si>
  <si>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</si>
  <si>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</si>
  <si>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</si>
  <si>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</si>
  <si>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</si>
  <si>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</si>
  <si>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</si>
  <si>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</si>
  <si>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</si>
  <si>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</si>
  <si>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</si>
  <si>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</si>
  <si>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</si>
  <si>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</si>
  <si>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</si>
  <si>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</si>
  <si>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</si>
  <si>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</si>
  <si>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</si>
  <si>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</si>
  <si>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</si>
  <si>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</si>
  <si>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</si>
  <si>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</si>
  <si>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</si>
  <si>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</si>
  <si>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</si>
  <si>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</si>
  <si>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</si>
  <si>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</si>
  <si>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</si>
  <si>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</si>
  <si>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</si>
  <si>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</si>
  <si>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</si>
  <si>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</si>
  <si>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</si>
  <si>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</si>
  <si>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</si>
  <si>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</si>
  <si>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</si>
  <si>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</si>
  <si>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</si>
  <si>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</si>
  <si>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</si>
  <si>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</si>
  <si>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</si>
  <si>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</si>
  <si>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</si>
  <si>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</si>
  <si>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</si>
  <si>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</si>
  <si>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</si>
  <si>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</si>
  <si>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</si>
  <si>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</si>
  <si>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</si>
  <si>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</si>
  <si>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</si>
  <si>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</si>
  <si>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</si>
  <si>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</si>
  <si>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</si>
  <si>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</si>
  <si>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</si>
  <si>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</si>
  <si>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</si>
  <si>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</si>
  <si>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</si>
  <si>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</si>
  <si>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</si>
  <si>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</si>
  <si>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</si>
  <si>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</si>
  <si>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</si>
  <si>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</si>
  <si>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</si>
  <si>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</si>
  <si>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</si>
  <si>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</si>
  <si>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</si>
  <si>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</si>
  <si>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</si>
  <si>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</si>
  <si>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</si>
  <si>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</si>
  <si>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</si>
  <si>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</si>
  <si>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</si>
  <si>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</si>
  <si>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</si>
  <si>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</si>
  <si>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</si>
  <si>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</si>
  <si>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</si>
  <si>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</si>
  <si>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</si>
  <si>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</si>
  <si>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</si>
  <si>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</si>
  <si>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</si>
  <si>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</si>
  <si>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</si>
  <si>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</si>
  <si>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</si>
  <si>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</si>
  <si>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</si>
  <si>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</si>
  <si>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</si>
  <si>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</si>
  <si>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</si>
  <si>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</si>
  <si>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</si>
  <si>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</si>
  <si>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</si>
  <si>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</si>
  <si>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</si>
  <si>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</si>
  <si>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</si>
  <si>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</si>
  <si>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</si>
  <si>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</si>
  <si>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</si>
  <si>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</si>
  <si>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</si>
  <si>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</si>
  <si>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</si>
  <si>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</si>
  <si>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</si>
  <si>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</si>
  <si>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</si>
  <si>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</si>
  <si>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</si>
  <si>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</si>
  <si>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</si>
  <si>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</si>
  <si>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</si>
  <si>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</si>
  <si>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</si>
  <si>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</si>
  <si>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</si>
  <si>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</si>
  <si>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</si>
  <si>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</si>
  <si>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</si>
  <si>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</si>
  <si>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</si>
  <si>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</si>
  <si>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</si>
  <si>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</si>
  <si>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</si>
  <si>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</si>
  <si>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</si>
  <si>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</si>
  <si>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</si>
  <si>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</si>
  <si>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</si>
  <si>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</si>
  <si>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</si>
  <si>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</si>
  <si>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</si>
  <si>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</si>
  <si>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</si>
  <si>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</si>
  <si>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</si>
  <si>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</si>
  <si>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</si>
  <si>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</si>
  <si>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</si>
  <si>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</si>
  <si>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</si>
  <si>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</si>
  <si>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</si>
  <si>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</si>
  <si>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</si>
  <si>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</si>
  <si>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</si>
  <si>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</si>
  <si>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</si>
  <si>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</si>
  <si>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</si>
  <si>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</si>
  <si>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</si>
  <si>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</si>
  <si>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</si>
  <si>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</si>
  <si>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</si>
  <si>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</si>
  <si>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</si>
  <si>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</si>
  <si>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</si>
  <si>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</si>
  <si>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</si>
  <si>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</si>
  <si>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</si>
  <si>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</si>
  <si>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</si>
  <si>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</si>
  <si>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</si>
  <si>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</si>
  <si>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</si>
  <si>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</si>
  <si>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</si>
  <si>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</si>
  <si>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</si>
  <si>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</si>
  <si>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</si>
  <si>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</si>
  <si>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</si>
  <si>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</si>
  <si>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</si>
  <si>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</si>
  <si>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</si>
  <si>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</si>
  <si>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</si>
  <si>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</si>
  <si>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</si>
  <si>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</si>
  <si>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</si>
  <si>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</si>
  <si>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</si>
  <si>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</si>
  <si>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</si>
  <si>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</si>
  <si>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</si>
  <si>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</si>
  <si>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</si>
  <si>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</si>
  <si>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</si>
  <si>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</si>
  <si>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</si>
  <si>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</si>
  <si>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</si>
  <si>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</si>
  <si>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</si>
  <si>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</si>
  <si>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</si>
  <si>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</si>
  <si>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</si>
  <si>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</si>
  <si>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</si>
  <si>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</si>
  <si>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</si>
  <si>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</si>
  <si>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</si>
  <si>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</si>
  <si>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</si>
  <si>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</si>
  <si>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</si>
  <si>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</si>
  <si>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</si>
  <si>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</si>
  <si>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</si>
  <si>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</si>
  <si>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</si>
  <si>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</si>
  <si>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</si>
  <si>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</si>
  <si>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</si>
  <si>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</si>
  <si>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</si>
  <si>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</si>
  <si>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</si>
  <si>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</si>
  <si>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</si>
  <si>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</si>
  <si>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</si>
  <si>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</si>
  <si>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</si>
  <si>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</si>
  <si>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</si>
  <si>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</si>
  <si>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</si>
  <si>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</si>
  <si>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</si>
  <si>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</si>
  <si>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</si>
  <si>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</si>
  <si>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</si>
  <si>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</si>
  <si>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</si>
  <si>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</si>
  <si>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</si>
  <si>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</si>
  <si>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</si>
  <si>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</si>
  <si>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</si>
  <si>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</si>
  <si>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</si>
  <si>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</si>
  <si>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</si>
  <si>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</si>
  <si>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</si>
  <si>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</si>
  <si>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</si>
  <si>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</si>
  <si>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</si>
  <si>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</si>
  <si>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</si>
  <si>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</si>
  <si>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</si>
  <si>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</si>
  <si>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</si>
  <si>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</si>
  <si>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</si>
  <si>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</si>
  <si>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</si>
  <si>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</si>
  <si>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</si>
  <si>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</si>
  <si>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</si>
  <si>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</si>
  <si>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</si>
  <si>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</si>
  <si>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</si>
  <si>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</si>
  <si>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</si>
  <si>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</si>
  <si>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</si>
  <si>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</si>
  <si>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</si>
  <si>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</si>
  <si>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</si>
  <si>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</si>
  <si>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</si>
  <si>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</si>
  <si>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</si>
  <si>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</si>
  <si>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</si>
  <si>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</si>
  <si>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</si>
  <si>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</si>
  <si>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</si>
  <si>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</si>
  <si>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</si>
  <si>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</si>
  <si>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</si>
  <si>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</si>
  <si>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</si>
  <si>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</si>
  <si>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</si>
  <si>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</si>
  <si>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</si>
  <si>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</si>
  <si>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</si>
  <si>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</si>
  <si>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</si>
  <si>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</si>
  <si>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</si>
  <si>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</si>
  <si>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</si>
  <si>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</si>
  <si>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</si>
  <si>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</si>
  <si>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</si>
  <si>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</si>
  <si>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</si>
  <si>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</si>
  <si>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</si>
  <si>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</si>
  <si>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</si>
  <si>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</si>
  <si>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</si>
  <si>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</si>
  <si>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</si>
  <si>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</si>
  <si>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</si>
  <si>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</si>
  <si>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</si>
  <si>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</si>
  <si>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</si>
  <si>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</si>
  <si>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</si>
  <si>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</si>
  <si>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</si>
  <si>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</si>
  <si>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</si>
  <si>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</si>
  <si>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</si>
  <si>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</si>
  <si>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</si>
  <si>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</si>
  <si>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</si>
  <si>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</si>
  <si>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</si>
  <si>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</si>
  <si>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</si>
  <si>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</si>
  <si>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</si>
  <si>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</si>
  <si>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</si>
  <si>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</si>
  <si>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</si>
  <si>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</si>
  <si>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</si>
  <si>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</si>
  <si>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</si>
  <si>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</si>
  <si>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</si>
  <si>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</si>
  <si>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</si>
  <si>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</si>
  <si>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</si>
  <si>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</si>
  <si>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</si>
  <si>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</si>
  <si>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</si>
  <si>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</si>
  <si>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</si>
  <si>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</si>
  <si>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</si>
  <si>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</si>
  <si>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</si>
  <si>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</si>
  <si>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</si>
  <si>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</si>
  <si>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</si>
  <si>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</si>
  <si>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</si>
  <si>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</si>
  <si>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</si>
  <si>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</si>
  <si>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</si>
  <si>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</si>
  <si>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</si>
  <si>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</si>
  <si>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</si>
  <si>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</si>
  <si>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</si>
  <si>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</si>
  <si>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</si>
  <si>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</si>
  <si>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</si>
  <si>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</si>
  <si>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</si>
  <si>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</si>
  <si>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</si>
  <si>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</si>
  <si>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</si>
  <si>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</si>
  <si>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</si>
  <si>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</si>
  <si>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</si>
  <si>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</si>
  <si>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</si>
  <si>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</si>
  <si>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</si>
  <si>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</si>
  <si>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</si>
  <si>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</si>
  <si>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</si>
  <si>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</si>
  <si>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</si>
  <si>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</si>
  <si>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</si>
  <si>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</si>
  <si>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</si>
  <si>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</si>
  <si>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</si>
  <si>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</si>
  <si>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</si>
  <si>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</si>
  <si>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</si>
  <si>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</si>
  <si>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</si>
  <si>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</si>
  <si>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</si>
  <si>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</si>
  <si>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</si>
  <si>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</si>
  <si>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</si>
  <si>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</si>
  <si>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</si>
  <si>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</si>
  <si>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</si>
  <si>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</si>
  <si>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</si>
  <si>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</si>
  <si>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</si>
  <si>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</si>
  <si>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</si>
  <si>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</si>
  <si>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</si>
  <si>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</si>
  <si>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</si>
  <si>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</si>
  <si>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</si>
  <si>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</si>
  <si>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</si>
  <si>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</si>
  <si>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</si>
  <si>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</si>
  <si>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</si>
  <si>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</si>
  <si>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</si>
  <si>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</si>
  <si>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</si>
  <si>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</si>
  <si>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</si>
  <si>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</si>
  <si>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</si>
  <si>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</si>
  <si>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</si>
  <si>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</si>
  <si>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</si>
  <si>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</si>
  <si>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</si>
  <si>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</si>
  <si>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</si>
  <si>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</si>
  <si>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</si>
  <si>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</si>
  <si>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</si>
  <si>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</si>
  <si>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</si>
  <si>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</si>
  <si>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</si>
  <si>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</si>
  <si>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</si>
  <si>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</si>
  <si>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</si>
  <si>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</si>
  <si>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</si>
  <si>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</si>
  <si>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</si>
  <si>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</si>
  <si>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</si>
  <si>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</si>
  <si>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</si>
  <si>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</si>
  <si>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</si>
  <si>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</si>
  <si>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</si>
  <si>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</si>
  <si>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</si>
  <si>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</si>
  <si>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</si>
  <si>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</si>
  <si>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</si>
  <si>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</si>
  <si>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</si>
  <si>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</si>
  <si>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</si>
  <si>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</si>
  <si>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</si>
  <si>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</si>
  <si>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</si>
  <si>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</si>
  <si>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</si>
  <si>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</si>
  <si>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</si>
  <si>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</si>
  <si>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</si>
  <si>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</si>
  <si>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</si>
  <si>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</si>
  <si>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</si>
  <si>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</si>
  <si>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</si>
  <si>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</si>
  <si>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</si>
  <si>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</si>
  <si>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</si>
  <si>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</si>
  <si>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</si>
  <si>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</si>
  <si>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</si>
  <si>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</si>
  <si>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</si>
  <si>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</si>
  <si>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</si>
  <si>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</si>
  <si>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</si>
  <si>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</si>
  <si>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</si>
  <si>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</si>
  <si>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</si>
  <si>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</si>
  <si>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</si>
  <si>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</si>
  <si>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</si>
  <si>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</si>
  <si>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</si>
  <si>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</si>
  <si>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</si>
  <si>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</si>
  <si>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</si>
  <si>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</si>
  <si>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</si>
  <si>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</si>
  <si>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</si>
  <si>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</si>
  <si>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</si>
  <si>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</si>
  <si>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</si>
  <si>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</si>
  <si>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</si>
  <si>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</si>
  <si>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</si>
  <si>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</si>
  <si>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</si>
  <si>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</si>
  <si>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</si>
  <si>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</si>
  <si>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</si>
  <si>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</si>
  <si>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</si>
  <si>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</si>
  <si>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</si>
  <si>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</si>
  <si>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</si>
  <si>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</si>
  <si>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</si>
  <si>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</si>
  <si>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</si>
  <si>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</si>
  <si>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</si>
  <si>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</si>
  <si>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</si>
  <si>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</si>
  <si>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</si>
  <si>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</si>
  <si>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</si>
  <si>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</si>
  <si>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</si>
  <si>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</si>
  <si>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</si>
  <si>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</si>
  <si>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</si>
  <si>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</si>
  <si>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</si>
  <si>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</si>
  <si>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</si>
  <si>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</si>
  <si>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</si>
  <si>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</si>
  <si>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</si>
  <si>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</si>
  <si>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</si>
  <si>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</si>
  <si>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</si>
  <si>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</si>
  <si>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</si>
  <si>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</si>
  <si>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</si>
  <si>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</si>
  <si>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</si>
  <si>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</si>
  <si>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</si>
  <si>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</si>
  <si>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</si>
  <si>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</si>
  <si>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</si>
  <si>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</si>
  <si>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</si>
  <si>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</si>
  <si>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</si>
  <si>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</si>
  <si>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</si>
  <si>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EXTR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</si>
  <si>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</si>
  <si>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</si>
  <si>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</si>
  <si>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</si>
  <si>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</si>
  <si>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</si>
  <si>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</si>
  <si>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</si>
  <si>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</si>
  <si>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</si>
  <si>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</si>
  <si>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</si>
  <si>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</si>
  <si>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</si>
  <si>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</si>
  <si>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</si>
  <si>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</si>
  <si>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</si>
  <si>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</si>
  <si>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</si>
  <si>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</si>
  <si>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</si>
  <si>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</si>
  <si>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</si>
  <si>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</si>
  <si>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</si>
  <si>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</si>
  <si>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</si>
  <si>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</si>
  <si>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</si>
  <si>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</si>
  <si>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</si>
  <si>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</si>
  <si>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</si>
  <si>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</si>
  <si>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</si>
  <si>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</si>
  <si>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</si>
  <si>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</si>
  <si>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</si>
  <si>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</si>
  <si>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</si>
  <si>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</si>
  <si>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</si>
  <si>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</si>
  <si>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</si>
  <si>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</si>
  <si>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</si>
  <si>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</si>
  <si>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</si>
  <si>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</si>
  <si>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</si>
  <si>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</si>
  <si>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</si>
  <si>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</si>
  <si>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</si>
  <si>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</si>
  <si>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</si>
  <si>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</si>
  <si>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</si>
  <si>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</si>
  <si>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</si>
  <si>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</si>
  <si>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</si>
  <si>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</si>
  <si>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</si>
  <si>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</si>
  <si>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</si>
  <si>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</si>
  <si>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</si>
  <si>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</si>
  <si>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</si>
  <si>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</si>
  <si>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</si>
  <si>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</si>
  <si>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</si>
  <si>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</si>
  <si>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</si>
  <si>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</si>
  <si>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</si>
  <si>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</si>
  <si>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</si>
  <si>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</si>
  <si>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</si>
  <si>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</si>
  <si>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</si>
  <si>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</si>
  <si>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</si>
  <si>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</si>
  <si>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</si>
  <si>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</si>
  <si>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</si>
  <si>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</si>
  <si>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</si>
  <si>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</si>
  <si>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</si>
  <si>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</si>
  <si>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</si>
  <si>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</si>
  <si>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</si>
  <si>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</si>
  <si>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</si>
  <si>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</si>
  <si>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</si>
  <si>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</si>
  <si>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</si>
  <si>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</si>
  <si>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</si>
  <si>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</si>
  <si>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</si>
  <si>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</si>
  <si>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</si>
  <si>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</si>
  <si>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</si>
  <si>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</si>
  <si>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</si>
  <si>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</si>
  <si>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</si>
  <si>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</si>
  <si>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</si>
  <si>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</si>
  <si>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</si>
  <si>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</si>
  <si>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</si>
  <si>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</si>
  <si>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</si>
  <si>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</si>
  <si>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</si>
  <si>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</si>
  <si>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</si>
  <si>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</si>
  <si>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</si>
  <si>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</si>
  <si>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</si>
  <si>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</si>
  <si>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</si>
  <si>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</si>
  <si>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</si>
  <si>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</si>
  <si>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</si>
  <si>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</si>
  <si>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</si>
  <si>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</si>
  <si>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</si>
  <si>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</si>
  <si>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</si>
  <si>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</si>
  <si>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</si>
  <si>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</si>
  <si>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</si>
  <si>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</si>
  <si>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</si>
  <si>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</si>
  <si>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</si>
  <si>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</si>
  <si>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</si>
  <si>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</si>
  <si>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</si>
  <si>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</si>
  <si>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</si>
  <si>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</si>
  <si>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</si>
  <si>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</si>
  <si>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</si>
  <si>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</si>
  <si>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</si>
  <si>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</si>
  <si>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</si>
  <si>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</si>
  <si>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</si>
  <si>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</si>
  <si>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</si>
  <si>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</si>
  <si>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</si>
  <si>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</si>
  <si>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</si>
  <si>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</si>
  <si>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</si>
  <si>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</si>
  <si>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</si>
  <si>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</si>
  <si>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</si>
  <si>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</si>
  <si>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</si>
  <si>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</si>
  <si>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</si>
  <si>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</si>
  <si>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</si>
  <si>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</si>
  <si>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</si>
  <si>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</si>
  <si>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</si>
  <si>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</si>
  <si>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</si>
  <si>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</si>
  <si>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</si>
  <si>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</si>
  <si>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</si>
  <si>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</si>
  <si>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</si>
  <si>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</si>
  <si>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</si>
  <si>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</si>
  <si>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</si>
  <si>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</si>
  <si>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</si>
  <si>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</si>
  <si>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</si>
  <si>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</si>
  <si>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</si>
  <si>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</si>
  <si>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</si>
  <si>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</si>
  <si>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</si>
  <si>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</si>
  <si>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</si>
  <si>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</si>
  <si>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</si>
  <si>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</si>
  <si>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</si>
  <si>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</si>
  <si>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</si>
  <si>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</si>
  <si>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</si>
  <si>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</si>
  <si>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</si>
  <si>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</si>
  <si>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</si>
  <si>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</si>
  <si>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</si>
  <si>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</si>
  <si>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</si>
  <si>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</si>
  <si>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</si>
  <si>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</si>
  <si>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</si>
  <si>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</si>
  <si>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</si>
  <si>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</si>
  <si>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</si>
  <si>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</si>
  <si>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</si>
  <si>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</si>
  <si>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</si>
  <si>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</si>
  <si>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</si>
  <si>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</si>
  <si>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</si>
  <si>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</si>
  <si>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</si>
  <si>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</si>
  <si>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</si>
  <si>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</si>
  <si>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</si>
  <si>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</si>
  <si>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</si>
  <si>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</si>
  <si>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</si>
  <si>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</si>
  <si>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</si>
  <si>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</si>
  <si>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</si>
  <si>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</si>
  <si>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</si>
  <si>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</si>
  <si>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</si>
  <si>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</si>
  <si>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</si>
  <si>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</si>
  <si>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</si>
  <si>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</si>
  <si>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</si>
  <si>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</si>
  <si>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</si>
  <si>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</si>
  <si>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</si>
  <si>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</si>
  <si>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</si>
  <si>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</si>
  <si>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</si>
  <si>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</si>
  <si>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</si>
  <si>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</si>
  <si>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</si>
  <si>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</si>
  <si>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</si>
  <si>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</si>
  <si>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</si>
  <si>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</si>
  <si>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</si>
  <si>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</si>
  <si>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</si>
  <si>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</si>
  <si>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</si>
  <si>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</si>
  <si>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</si>
  <si>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</si>
  <si>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</si>
  <si>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</si>
  <si>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</si>
  <si>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</si>
  <si>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</si>
  <si>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</si>
  <si>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</si>
  <si>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</si>
  <si>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</si>
  <si>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</si>
  <si>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</si>
  <si>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</si>
  <si>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</si>
  <si>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</si>
  <si>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</si>
  <si>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</si>
  <si>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</si>
  <si>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</si>
  <si>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</si>
  <si>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</si>
  <si>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</si>
  <si>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</si>
  <si>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</si>
  <si>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</si>
  <si>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</si>
  <si>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</si>
  <si>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</si>
  <si>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</si>
  <si>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</si>
  <si>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</si>
  <si>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</si>
  <si>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</si>
  <si>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</si>
  <si>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</si>
  <si>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</si>
  <si>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</si>
  <si>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</si>
  <si>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</si>
  <si>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</si>
  <si>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</si>
  <si>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</si>
  <si>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</si>
  <si>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</si>
  <si>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</si>
  <si>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</si>
  <si>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</si>
  <si>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</si>
  <si>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</si>
  <si>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</si>
  <si>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</si>
  <si>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</si>
  <si>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</si>
  <si>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</si>
  <si>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</si>
  <si>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</si>
  <si>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</si>
  <si>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</si>
  <si>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</si>
  <si>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</si>
  <si>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</si>
  <si>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</si>
  <si>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</si>
  <si>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</si>
  <si>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CERMICHE ULTRA N LON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</si>
  <si>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</si>
  <si>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</si>
  <si>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</si>
  <si>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</si>
  <si>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</si>
  <si>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</si>
  <si>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</si>
  <si>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</si>
  <si>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</si>
  <si>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</si>
  <si>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</si>
  <si>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</si>
  <si>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</si>
  <si>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</si>
  <si>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</si>
  <si>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</si>
  <si>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</si>
  <si>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</si>
  <si>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</si>
  <si>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</si>
  <si>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</si>
  <si>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</si>
  <si>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</si>
  <si>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</si>
  <si>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</si>
  <si>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</si>
  <si>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</si>
  <si>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</si>
  <si>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</si>
  <si>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</si>
  <si>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</si>
  <si>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</si>
  <si>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</si>
  <si>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</si>
  <si>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</si>
  <si>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</si>
  <si>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</si>
  <si>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</si>
  <si>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</si>
  <si>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</si>
  <si>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</si>
  <si>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</si>
  <si>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</si>
  <si>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</si>
  <si>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</si>
  <si>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</si>
  <si>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</si>
  <si>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</si>
  <si>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</si>
  <si>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</si>
  <si>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</si>
  <si>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</si>
  <si>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</si>
  <si>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</si>
  <si>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</si>
  <si>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</si>
  <si>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</si>
  <si>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</si>
  <si>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</si>
  <si>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</si>
  <si>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</si>
  <si>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</si>
  <si>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</si>
  <si>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</si>
  <si>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</si>
  <si>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</si>
  <si>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</si>
  <si>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</si>
  <si>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</si>
  <si>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</si>
  <si>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</si>
  <si>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</si>
  <si>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</si>
  <si>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</si>
  <si>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</si>
  <si>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</si>
  <si>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</si>
  <si>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</si>
  <si>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</si>
  <si>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</si>
  <si>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</si>
  <si>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</si>
  <si>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</si>
  <si>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</si>
  <si>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</si>
  <si>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</si>
  <si>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</si>
  <si>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</si>
  <si>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</si>
  <si>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</si>
  <si>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</si>
  <si>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</si>
  <si>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</si>
  <si>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</si>
  <si>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</si>
  <si>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</si>
  <si>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</si>
  <si>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</si>
  <si>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</si>
  <si>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</si>
  <si>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</si>
  <si>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</si>
  <si>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</si>
  <si>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</si>
  <si>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</si>
  <si>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</si>
  <si>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</si>
  <si>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</si>
  <si>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</si>
  <si>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</si>
  <si>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</si>
  <si>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</si>
  <si>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</si>
  <si>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</si>
  <si>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</si>
  <si>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</si>
  <si>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</si>
  <si>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</si>
  <si>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</si>
  <si>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</si>
  <si>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</si>
  <si>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</si>
  <si>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</si>
  <si>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</si>
  <si>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</si>
  <si>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</si>
  <si>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</si>
  <si>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</si>
  <si>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</si>
  <si>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</si>
  <si>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</si>
  <si>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</si>
  <si>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</si>
  <si>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</si>
  <si>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</si>
  <si>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</si>
  <si>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</si>
  <si>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</si>
  <si>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</si>
  <si>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</si>
  <si>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</si>
  <si>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</si>
  <si>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</si>
  <si>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</si>
  <si>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</si>
  <si>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</si>
  <si>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</si>
  <si>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</si>
  <si>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</si>
  <si>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</si>
  <si>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</si>
  <si>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</si>
  <si>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</si>
  <si>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</si>
  <si>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</si>
  <si>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</si>
  <si>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</si>
  <si>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</si>
  <si>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</si>
  <si>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</si>
  <si>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</si>
  <si>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</si>
  <si>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</si>
  <si>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</si>
  <si>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</si>
  <si>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</si>
  <si>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</si>
  <si>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</si>
  <si>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</si>
  <si>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</si>
  <si>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</si>
  <si>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</si>
  <si>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</si>
  <si>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</si>
  <si>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</si>
  <si>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</si>
  <si>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</si>
  <si>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</si>
  <si>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</si>
  <si>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</si>
  <si>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</si>
  <si>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</si>
  <si>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</si>
  <si>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</si>
  <si>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</si>
  <si>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</si>
  <si>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</si>
  <si>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</si>
  <si>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</si>
  <si>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</si>
  <si>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</si>
  <si>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</si>
  <si>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</si>
  <si>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</si>
  <si>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</si>
  <si>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</si>
  <si>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</si>
  <si>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</si>
  <si>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</si>
  <si>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</si>
  <si>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</si>
  <si>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</si>
  <si>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</si>
  <si>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</si>
  <si>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</si>
  <si>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</si>
  <si>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</si>
  <si>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</si>
  <si>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</si>
  <si>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</si>
  <si>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</si>
  <si>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</si>
  <si>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</si>
  <si>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</si>
  <si>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</si>
  <si>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</si>
  <si>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</si>
  <si>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</si>
  <si>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</si>
  <si>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</si>
  <si>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</si>
  <si>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</si>
  <si>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</si>
  <si>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</si>
  <si>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</si>
  <si>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</si>
  <si>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</si>
  <si>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</si>
  <si>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</si>
  <si>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</si>
  <si>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</si>
  <si>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</si>
  <si>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</si>
  <si>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</si>
  <si>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</si>
  <si>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</si>
  <si>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</si>
  <si>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</si>
  <si>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</si>
  <si>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</si>
  <si>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</si>
  <si>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</si>
  <si>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</si>
  <si>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</si>
  <si>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</si>
  <si>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</si>
  <si>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</si>
  <si>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</si>
  <si>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</si>
  <si>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</si>
  <si>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</si>
  <si>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</si>
  <si>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</si>
  <si>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</si>
  <si>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</si>
  <si>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</si>
  <si>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</si>
  <si>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</si>
  <si>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</si>
  <si>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</si>
  <si>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</si>
  <si>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</si>
  <si>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</si>
  <si>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</si>
  <si>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</si>
  <si>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</si>
  <si>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</si>
  <si>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</si>
  <si>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</si>
  <si>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</si>
  <si>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</si>
  <si>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</si>
  <si>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</si>
  <si>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</si>
  <si>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</si>
  <si>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</si>
  <si>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</si>
  <si>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</si>
  <si>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</si>
  <si>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</si>
  <si>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</si>
  <si>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</si>
  <si>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</si>
  <si>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</si>
  <si>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</si>
  <si>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</si>
  <si>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</si>
  <si>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</si>
  <si>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</si>
  <si>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</si>
  <si>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</si>
  <si>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</si>
  <si>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</si>
  <si>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</si>
  <si>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</si>
  <si>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</si>
  <si>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</si>
  <si>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</si>
  <si>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</si>
  <si>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</si>
  <si>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</si>
  <si>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</si>
  <si>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</si>
  <si>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</si>
  <si>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</si>
  <si>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</si>
  <si>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</si>
  <si>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</si>
  <si>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</si>
  <si>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</si>
  <si>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</si>
  <si>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</si>
  <si>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</si>
  <si>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</si>
  <si>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</si>
  <si>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</si>
  <si>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</si>
  <si>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</si>
  <si>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</si>
  <si>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</si>
  <si>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</si>
  <si>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</si>
  <si>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</si>
  <si>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</si>
  <si>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</si>
  <si>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</si>
  <si>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</si>
  <si>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</si>
  <si>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</si>
  <si>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</si>
  <si>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</si>
  <si>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</si>
  <si>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</si>
  <si>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</si>
  <si>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</si>
  <si>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</si>
  <si>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</si>
  <si>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</si>
  <si>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</si>
  <si>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</si>
  <si>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</si>
  <si>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</si>
  <si>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</si>
  <si>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</si>
  <si>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</si>
  <si>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</si>
  <si>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</si>
  <si>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</si>
  <si>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</si>
  <si>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</si>
  <si>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</si>
  <si>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</si>
  <si>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</si>
  <si>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</si>
  <si>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</si>
  <si>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</si>
  <si>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</si>
  <si>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</si>
  <si>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</si>
  <si>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</si>
  <si>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</si>
  <si>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</si>
  <si>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</si>
  <si>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</si>
  <si>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</si>
  <si>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</si>
  <si>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</si>
  <si>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</si>
  <si>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</si>
  <si>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</si>
  <si>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</si>
  <si>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</si>
  <si>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</si>
  <si>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</si>
  <si>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</si>
  <si>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</si>
  <si>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</si>
  <si>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</si>
  <si>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</si>
  <si>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</si>
  <si>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</si>
  <si>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</si>
  <si>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</si>
  <si>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</si>
  <si>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</si>
  <si>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</si>
  <si>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</si>
  <si>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</si>
  <si>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</si>
  <si>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</si>
  <si>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</si>
  <si>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</si>
  <si>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</si>
  <si>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</si>
  <si>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</si>
  <si>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</si>
  <si>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</si>
  <si>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</si>
  <si>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</si>
  <si>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</si>
  <si>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</si>
  <si>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</si>
  <si>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</si>
  <si>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</si>
  <si>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</si>
  <si>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</si>
  <si>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</si>
  <si>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</si>
  <si>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</si>
  <si>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</si>
  <si>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</si>
  <si>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</si>
  <si>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</si>
  <si>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</si>
  <si>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</si>
  <si>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</si>
  <si>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</si>
  <si>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</si>
  <si>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</si>
  <si>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</si>
  <si>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</si>
  <si>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</si>
  <si>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</si>
  <si>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</si>
  <si>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</si>
  <si>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</si>
  <si>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</si>
  <si>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</si>
  <si>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</si>
  <si>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</si>
  <si>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</si>
  <si>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</si>
  <si>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</si>
  <si>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</si>
  <si>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</si>
  <si>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</si>
  <si>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</si>
  <si>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</si>
  <si>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</si>
  <si>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</si>
  <si>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</si>
  <si>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</si>
  <si>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</si>
  <si>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</si>
  <si>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</si>
  <si>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</si>
  <si>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</si>
  <si>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</si>
  <si>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</si>
  <si>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</si>
  <si>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</si>
  <si>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</si>
  <si>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</si>
  <si>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</si>
  <si>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</si>
  <si>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</si>
  <si>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</si>
  <si>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</si>
  <si>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</si>
  <si>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</si>
  <si>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</si>
  <si>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</si>
  <si>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</si>
  <si>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</si>
  <si>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</si>
  <si>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</si>
  <si>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</si>
  <si>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</si>
  <si>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</si>
  <si>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</si>
  <si>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</si>
  <si>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</si>
  <si>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</si>
  <si>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</si>
  <si>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</si>
  <si>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</si>
  <si>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</si>
  <si>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</si>
  <si>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</si>
  <si>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</si>
  <si>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</si>
  <si>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</si>
  <si>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</si>
  <si>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</si>
  <si>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</si>
  <si>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</si>
  <si>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</si>
  <si>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</si>
  <si>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</si>
  <si>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</si>
  <si>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</si>
  <si>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</si>
  <si>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</si>
  <si>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</si>
  <si>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</si>
  <si>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</si>
  <si>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</si>
  <si>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</si>
  <si>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</si>
  <si>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</si>
  <si>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</si>
  <si>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</si>
  <si>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</si>
  <si>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</si>
  <si>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</si>
  <si>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</si>
  <si>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</si>
  <si>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</si>
  <si>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</si>
  <si>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</si>
  <si>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</si>
  <si>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</si>
  <si>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</si>
  <si>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</si>
  <si>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</si>
  <si>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</si>
  <si>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</si>
  <si>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</si>
  <si>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</si>
  <si>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</si>
  <si>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</si>
  <si>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</si>
  <si>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</si>
  <si>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</si>
  <si>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</si>
  <si>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</si>
  <si>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</si>
  <si>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</si>
  <si>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</si>
  <si>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</si>
  <si>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</si>
  <si>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</si>
  <si>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</si>
  <si>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</si>
  <si>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</si>
  <si>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</si>
  <si>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</si>
  <si>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</si>
  <si>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</si>
  <si>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</si>
  <si>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</si>
  <si>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</si>
  <si>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</si>
  <si>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</si>
  <si>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</si>
  <si>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</si>
  <si>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</si>
  <si>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</si>
  <si>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</si>
  <si>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</si>
  <si>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</si>
  <si>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</si>
  <si>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</si>
  <si>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</si>
  <si>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</si>
  <si>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</si>
  <si>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</si>
  <si>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</si>
  <si>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</si>
  <si>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</si>
  <si>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</si>
  <si>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</si>
  <si>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</si>
  <si>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</si>
  <si>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</si>
  <si>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</si>
  <si>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</si>
  <si>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</si>
  <si>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</si>
  <si>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</si>
  <si>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</si>
  <si>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</si>
  <si>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</si>
  <si>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</si>
  <si>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</si>
  <si>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</si>
  <si>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</si>
  <si>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</si>
  <si>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</si>
  <si>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</si>
  <si>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</si>
  <si>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</si>
  <si>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</si>
  <si>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</si>
  <si>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</si>
  <si>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</si>
  <si>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</si>
  <si>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</si>
  <si>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</si>
  <si>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</si>
  <si>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</si>
  <si>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</si>
  <si>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</si>
  <si>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</si>
  <si>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</si>
  <si>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</si>
  <si>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</si>
  <si>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</si>
  <si>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</si>
  <si>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</si>
  <si>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</si>
  <si>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</si>
  <si>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</si>
  <si>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</si>
  <si>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</si>
  <si>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</si>
  <si>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</si>
  <si>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</si>
  <si>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</si>
  <si>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</si>
  <si>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</si>
  <si>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</si>
  <si>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</si>
  <si>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</si>
  <si>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</si>
  <si>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</si>
  <si>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</si>
  <si>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</si>
  <si>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</si>
  <si>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</si>
  <si>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</si>
  <si>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</si>
  <si>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</si>
  <si>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</si>
  <si>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</si>
  <si>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</si>
  <si>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</si>
  <si>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</si>
  <si>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</si>
  <si>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</si>
  <si>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</si>
  <si>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</si>
  <si>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</si>
  <si>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</si>
  <si>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</si>
  <si>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</si>
  <si>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</si>
  <si>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</si>
  <si>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</si>
  <si>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</si>
  <si>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</si>
  <si>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</si>
  <si>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</si>
  <si>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</si>
  <si>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</si>
  <si>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</si>
  <si>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</si>
  <si>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</si>
  <si>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</si>
  <si>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</si>
  <si>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</si>
  <si>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</si>
  <si>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</si>
  <si>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</si>
  <si>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</si>
  <si>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</si>
  <si>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</si>
  <si>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</si>
  <si>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</si>
  <si>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</si>
  <si>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</si>
  <si>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</si>
  <si>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</si>
  <si>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</si>
  <si>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</si>
  <si>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</si>
  <si>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</si>
  <si>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</si>
  <si>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</si>
  <si>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</si>
  <si>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</si>
  <si>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</si>
  <si>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</si>
  <si>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</si>
  <si>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</si>
  <si>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</si>
  <si>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</si>
  <si>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</si>
  <si>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</si>
  <si>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</si>
  <si>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</si>
  <si>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</si>
  <si>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</si>
  <si>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</si>
  <si>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</si>
  <si>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</si>
  <si>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</si>
  <si>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</si>
  <si>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</si>
  <si>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</si>
  <si>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</si>
  <si>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</si>
  <si>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</si>
  <si>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</si>
  <si>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</si>
  <si>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</si>
  <si>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</si>
  <si>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</si>
  <si>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</si>
  <si>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</si>
  <si>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</si>
  <si>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</si>
  <si>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</si>
  <si>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</si>
  <si>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</si>
  <si>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</si>
  <si>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</si>
  <si>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</si>
  <si>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</si>
  <si>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</si>
  <si>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</si>
  <si>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</si>
  <si>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</si>
  <si>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</si>
  <si>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</si>
  <si>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</si>
  <si>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</si>
  <si>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</si>
  <si>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</si>
  <si>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</si>
  <si>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</si>
  <si>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</si>
  <si>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</si>
  <si>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</si>
  <si>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</si>
  <si>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</si>
  <si>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</si>
  <si>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</si>
  <si>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</si>
  <si>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</si>
  <si>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</si>
  <si>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</si>
  <si>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</si>
  <si>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</si>
  <si>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</si>
  <si>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</si>
  <si>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</si>
  <si>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</si>
  <si>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</si>
  <si>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</si>
  <si>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</si>
  <si>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</si>
  <si>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</si>
  <si>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</si>
  <si>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</si>
  <si>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</si>
  <si>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</si>
  <si>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</si>
  <si>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</si>
  <si>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</si>
  <si>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</si>
  <si>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</si>
  <si>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</si>
  <si>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</si>
  <si>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</si>
  <si>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</si>
  <si>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</si>
  <si>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</si>
  <si>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</si>
  <si>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</si>
  <si>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</si>
  <si>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</si>
  <si>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</si>
  <si>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</si>
  <si>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</si>
  <si>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</si>
  <si>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</si>
  <si>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</si>
  <si>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</si>
  <si>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</si>
  <si>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</si>
  <si>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</si>
  <si>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</si>
  <si>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</si>
  <si>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</si>
  <si>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</si>
  <si>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</si>
  <si>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</si>
  <si>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</si>
  <si>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</si>
  <si>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</si>
  <si>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</si>
  <si>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</si>
  <si>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</si>
  <si>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</si>
  <si>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</si>
  <si>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</si>
  <si>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</si>
  <si>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</si>
  <si>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</si>
  <si>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</si>
  <si>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</si>
  <si>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</si>
  <si>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</si>
  <si>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</si>
  <si>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</si>
  <si>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</si>
  <si>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</si>
  <si>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</si>
  <si>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</si>
  <si>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</si>
  <si>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</si>
  <si>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</si>
  <si>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</si>
  <si>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</si>
  <si>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</si>
  <si>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</si>
  <si>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</si>
  <si>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</si>
  <si>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</si>
  <si>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</si>
  <si>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</si>
  <si>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</si>
  <si>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</si>
  <si>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</si>
  <si>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</si>
  <si>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</si>
  <si>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</si>
  <si>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</si>
  <si>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</si>
  <si>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</si>
  <si>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</si>
  <si>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</si>
  <si>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</si>
  <si>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</si>
  <si>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</si>
  <si>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</si>
  <si>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</si>
  <si>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</si>
  <si>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</si>
  <si>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</si>
  <si>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</si>
  <si>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</si>
  <si>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</si>
  <si>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</si>
  <si>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</si>
  <si>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</si>
  <si>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</si>
  <si>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</si>
  <si>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</si>
  <si>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</si>
  <si>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</si>
  <si>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</si>
  <si>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</si>
  <si>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</si>
  <si>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</si>
  <si>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</si>
  <si>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</si>
  <si>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</si>
  <si>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</si>
  <si>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</si>
  <si>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</si>
  <si>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</si>
  <si>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</si>
  <si>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</si>
  <si>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</si>
  <si>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</si>
  <si>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</si>
  <si>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</si>
  <si>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</si>
  <si>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</si>
  <si>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</si>
  <si>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</si>
  <si>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</si>
  <si>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</si>
  <si>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</si>
  <si>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</si>
  <si>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</si>
  <si>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</si>
  <si>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</si>
  <si>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</si>
  <si>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</si>
  <si>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</si>
  <si>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</si>
  <si>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</si>
  <si>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</si>
  <si>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</si>
  <si>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</si>
  <si>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</si>
  <si>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</si>
  <si>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</si>
  <si>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</si>
  <si>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</si>
  <si>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</si>
  <si>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</si>
  <si>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</si>
  <si>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</si>
  <si>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</si>
  <si>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</si>
  <si>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</si>
  <si>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</si>
  <si>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</si>
  <si>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</si>
  <si>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</si>
  <si>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</si>
  <si>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</si>
  <si>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</si>
  <si>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</si>
  <si>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</si>
  <si>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</si>
  <si>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</si>
  <si>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</si>
  <si>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</si>
  <si>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</si>
  <si>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</si>
  <si>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</si>
  <si>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</si>
  <si>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</si>
  <si>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</si>
  <si>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</si>
  <si>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</si>
  <si>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</si>
  <si>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</si>
  <si>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</si>
  <si>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</si>
  <si>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</si>
  <si>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</si>
  <si>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</si>
  <si>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</si>
  <si>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</si>
  <si>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</si>
  <si>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</si>
  <si>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</si>
  <si>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</si>
  <si>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</si>
  <si>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</si>
  <si>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</si>
  <si>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</si>
  <si>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</si>
  <si>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</si>
  <si>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</si>
  <si>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</si>
  <si>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</si>
  <si>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</si>
  <si>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</si>
  <si>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</si>
  <si>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</si>
  <si>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</si>
  <si>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</si>
  <si>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</si>
  <si>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</si>
  <si>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</si>
  <si>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</si>
  <si>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</si>
  <si>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</si>
  <si>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</si>
  <si>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</si>
  <si>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</si>
  <si>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</si>
  <si>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</si>
  <si>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</si>
  <si>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</si>
  <si>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</si>
  <si>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</si>
  <si>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</si>
  <si>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</si>
  <si>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</si>
  <si>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</si>
  <si>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</si>
  <si>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</si>
  <si>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</si>
  <si>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</si>
  <si>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</si>
  <si>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</si>
  <si>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</si>
  <si>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</si>
  <si>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</si>
  <si>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</si>
  <si>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</si>
  <si>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</si>
  <si>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</si>
  <si>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</si>
  <si>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</si>
  <si>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</si>
  <si>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</si>
  <si>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</si>
  <si>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</si>
  <si>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</si>
  <si>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</si>
  <si>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</si>
  <si>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</si>
  <si>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</si>
  <si>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</si>
  <si>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</si>
  <si>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</si>
  <si>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</si>
  <si>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</si>
  <si>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</si>
  <si>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</si>
  <si>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</si>
  <si>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</si>
  <si>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</si>
  <si>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</si>
  <si>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</t>
  </si>
  <si>
    <t xml:space="preserve">ENX BU COLGATE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</si>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</sst>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54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PH FLORAL 4UNI NEUTR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PH FLORAL 4UNI NEUTR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 TRIGOLAR C/F1K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NAFTALINA SANILAR 50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PH FLORAL 4UNI NEUTR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EXTR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NAFTALINA SANILAR 50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NAFTALINA SANILAR 50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EXTR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ASACOMP.FRAG1K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ASACOMP.FRAG1K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EXTR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CERMICHE ULTRA N LON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ASACOMP.FRAG1K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10035</v>
      </c>
      <c r="E2083" s="13" t="s">
        <v>288</v>
      </c>
      <c r="F2083" s="11" t="n">
        <v>13</v>
      </c>
      <c r="G2083" s="13" t="s">
        <v>100</v>
      </c>
      <c r="H2083" s="11" t="n">
        <v>2110101</v>
      </c>
      <c r="I2083" s="13" t="s">
        <v>53</v>
      </c>
      <c r="J2083" s="11" t="n">
        <v>1481673</v>
      </c>
      <c r="L2083" s="11" t="n">
        <v>388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1070</v>
      </c>
      <c r="W2083" s="14" t="n">
        <v>1070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CARVAO VEGETAL 3KG</v>
      </c>
      <c r="AC2083" s="1" t="n">
        <v>388</v>
      </c>
    </row>
    <row r="2084" customFormat="false" ht="12.75" hidden="false" customHeight="true" outlineLevel="0" collapsed="false">
      <c r="A2084" s="11" t="n">
        <v>3</v>
      </c>
      <c r="B2084" s="12" t="n">
        <v>46231</v>
      </c>
      <c r="C2084" s="12" t="n">
        <v>46234</v>
      </c>
      <c r="D2084" s="11" t="n">
        <v>42</v>
      </c>
      <c r="E2084" s="13" t="s">
        <v>99</v>
      </c>
      <c r="F2084" s="11" t="n">
        <v>34</v>
      </c>
      <c r="G2084" s="13" t="s">
        <v>56</v>
      </c>
      <c r="H2084" s="11" t="n">
        <v>2110101</v>
      </c>
      <c r="I2084" s="13" t="s">
        <v>53</v>
      </c>
      <c r="J2084" s="11" t="n">
        <v>1464707</v>
      </c>
      <c r="L2084" s="11" t="n">
        <v>4434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2004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42</v>
      </c>
      <c r="E2085" s="13" t="s">
        <v>99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1478173</v>
      </c>
      <c r="L2085" s="11" t="n">
        <v>4446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145</v>
      </c>
      <c r="W2085" s="14" t="n">
        <v>145</v>
      </c>
      <c r="X2085" s="13" t="s">
        <v>1005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515</v>
      </c>
      <c r="E2205" s="13" t="s">
        <v>122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1509404</v>
      </c>
      <c r="L2205" s="11" t="n">
        <v>234329</v>
      </c>
      <c r="M2205" s="13" t="s">
        <v>35</v>
      </c>
      <c r="N2205" s="13" t="s">
        <v>59</v>
      </c>
      <c r="P2205" s="11" t="n">
        <v>102</v>
      </c>
      <c r="Q2205" s="13" t="s">
        <v>225</v>
      </c>
      <c r="R2205" s="13" t="s">
        <v>104</v>
      </c>
      <c r="S2205" s="11" t="n">
        <v>4210504</v>
      </c>
      <c r="T2205" s="13" t="s">
        <v>169</v>
      </c>
      <c r="U2205" s="14" t="n">
        <v>29.28</v>
      </c>
      <c r="W2205" s="14" t="n">
        <v>29.28</v>
      </c>
      <c r="X2205" s="13" t="s">
        <v>1887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515</v>
      </c>
      <c r="E2208" s="13" t="s">
        <v>122</v>
      </c>
      <c r="F2208" s="11" t="n">
        <v>34</v>
      </c>
      <c r="G2208" s="13" t="s">
        <v>56</v>
      </c>
      <c r="H2208" s="11" t="n">
        <v>2110405</v>
      </c>
      <c r="I2208" s="13" t="s">
        <v>57</v>
      </c>
      <c r="J2208" s="11" t="n">
        <v>1499012</v>
      </c>
      <c r="L2208" s="11" t="n">
        <v>232823</v>
      </c>
      <c r="M2208" s="13" t="s">
        <v>35</v>
      </c>
      <c r="N2208" s="13" t="s">
        <v>59</v>
      </c>
      <c r="P2208" s="11" t="n">
        <v>101</v>
      </c>
      <c r="Q2208" s="13" t="s">
        <v>60</v>
      </c>
      <c r="R2208" s="13" t="s">
        <v>104</v>
      </c>
      <c r="S2208" s="11" t="n">
        <v>4210504</v>
      </c>
      <c r="T2208" s="13" t="s">
        <v>169</v>
      </c>
      <c r="U2208" s="14" t="n">
        <v>250.26</v>
      </c>
      <c r="W2208" s="14" t="n">
        <v>250.26</v>
      </c>
      <c r="X2208" s="13" t="s">
        <v>1890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1499322</v>
      </c>
      <c r="L2209" s="11" t="n">
        <v>4458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145</v>
      </c>
      <c r="W2209" s="14" t="n">
        <v>145</v>
      </c>
      <c r="X2209" s="13" t="s">
        <v>1500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42</v>
      </c>
      <c r="E2210" s="13" t="s">
        <v>99</v>
      </c>
      <c r="F2210" s="11" t="n">
        <v>13</v>
      </c>
      <c r="G2210" s="13" t="s">
        <v>100</v>
      </c>
      <c r="H2210" s="11" t="n">
        <v>2110101</v>
      </c>
      <c r="I2210" s="13" t="s">
        <v>53</v>
      </c>
      <c r="J2210" s="11" t="n">
        <v>1500491</v>
      </c>
      <c r="L2210" s="11" t="n">
        <v>4460</v>
      </c>
      <c r="M2210" s="13" t="s">
        <v>35</v>
      </c>
      <c r="N2210" s="13" t="s">
        <v>89</v>
      </c>
      <c r="P2210" s="11" t="n">
        <v>167</v>
      </c>
      <c r="Q2210" s="13" t="s">
        <v>119</v>
      </c>
      <c r="R2210" s="13" t="s">
        <v>66</v>
      </c>
      <c r="S2210" s="11" t="n">
        <v>1130101</v>
      </c>
      <c r="T2210" s="13" t="s">
        <v>67</v>
      </c>
      <c r="U2210" s="14" t="n">
        <v>125</v>
      </c>
      <c r="W2210" s="14" t="n">
        <v>125</v>
      </c>
      <c r="X2210" s="13" t="s">
        <v>1583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CERVEJA BRAHMA CHOPP LATA 350ML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46240</v>
      </c>
      <c r="C2710" s="12" t="n">
        <v>46253</v>
      </c>
      <c r="D2710" s="11" t="n">
        <v>1672</v>
      </c>
      <c r="E2710" s="13" t="s">
        <v>87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1542904</v>
      </c>
      <c r="L2710" s="11" t="n">
        <v>14173191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362.5</v>
      </c>
      <c r="W2710" s="14" t="n">
        <v>362.5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AGUAYARA GALAO 20L</v>
      </c>
      <c r="AC2710" s="1" t="n">
        <v>1417319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1609</v>
      </c>
      <c r="E2711" s="13" t="s">
        <v>521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1536963</v>
      </c>
      <c r="L2711" s="11" t="n">
        <v>5961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919.3</v>
      </c>
      <c r="W2711" s="14" t="n">
        <v>919.3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FAZENDINH LAR 500 ML</v>
      </c>
      <c r="AC2711" s="1" t="n">
        <v>5961</v>
      </c>
    </row>
    <row r="2712" customFormat="false" ht="36.75" hidden="false" customHeight="true" outlineLevel="0" collapsed="false">
      <c r="A2712" s="11" t="n">
        <v>3</v>
      </c>
      <c r="B2712" s="12" t="n">
        <v>46245</v>
      </c>
      <c r="C2712" s="12" t="n">
        <v>46253</v>
      </c>
      <c r="D2712" s="11" t="n">
        <v>1024</v>
      </c>
      <c r="E2712" s="13" t="s">
        <v>220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1537101</v>
      </c>
      <c r="L2712" s="11" t="n">
        <v>6205701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222</v>
      </c>
      <c r="W2712" s="14" t="n">
        <v>222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REAL CLASSICO 2L PET</v>
      </c>
      <c r="AC2712" s="1" t="n">
        <v>620570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 TRIGOLAR C/F1K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46231</v>
      </c>
      <c r="C2806" s="12" t="n">
        <v>46256</v>
      </c>
      <c r="D2806" s="11" t="n">
        <v>33</v>
      </c>
      <c r="E2806" s="13" t="s">
        <v>91</v>
      </c>
      <c r="F2806" s="11" t="n">
        <v>34</v>
      </c>
      <c r="G2806" s="13" t="s">
        <v>56</v>
      </c>
      <c r="H2806" s="11" t="n">
        <v>2110405</v>
      </c>
      <c r="I2806" s="13" t="s">
        <v>57</v>
      </c>
      <c r="J2806" s="11" t="n">
        <v>1465032</v>
      </c>
      <c r="L2806" s="11" t="n">
        <v>227918</v>
      </c>
      <c r="M2806" s="13" t="s">
        <v>35</v>
      </c>
      <c r="N2806" s="13" t="s">
        <v>59</v>
      </c>
      <c r="P2806" s="11" t="n">
        <v>101</v>
      </c>
      <c r="Q2806" s="13" t="s">
        <v>60</v>
      </c>
      <c r="R2806" s="13" t="s">
        <v>126</v>
      </c>
      <c r="S2806" s="11" t="n">
        <v>1240203</v>
      </c>
      <c r="T2806" s="13" t="s">
        <v>127</v>
      </c>
      <c r="U2806" s="14" t="n">
        <v>2320.33</v>
      </c>
      <c r="W2806" s="14" t="n">
        <v>2320.33</v>
      </c>
      <c r="X2806" s="13" t="s">
        <v>1636</v>
      </c>
      <c r="Z2806" s="1" t="str">
        <f aca="false">IF($T2806="","",IFERROR(INDEX('Resumo Grupos'!$AC$3:$AC$200,MATCH($T2806,'Resumo Grupos'!$AB$3:$AB$200,0)),"n/d"))</f>
        <v>Despesa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1699</v>
      </c>
      <c r="E2807" s="13" t="s">
        <v>80</v>
      </c>
      <c r="F2807" s="11" t="n">
        <v>24</v>
      </c>
      <c r="G2807" s="13" t="s">
        <v>64</v>
      </c>
      <c r="H2807" s="11" t="n">
        <v>2110405</v>
      </c>
      <c r="I2807" s="13" t="s">
        <v>57</v>
      </c>
      <c r="J2807" s="11" t="n">
        <v>1474070</v>
      </c>
      <c r="L2807" s="11" t="n">
        <v>3095422</v>
      </c>
      <c r="M2807" s="13" t="s">
        <v>35</v>
      </c>
      <c r="N2807" s="13" t="s">
        <v>59</v>
      </c>
      <c r="P2807" s="11" t="n">
        <v>167</v>
      </c>
      <c r="Q2807" s="13" t="s">
        <v>119</v>
      </c>
      <c r="R2807" s="13" t="s">
        <v>66</v>
      </c>
      <c r="S2807" s="11" t="n">
        <v>1130101</v>
      </c>
      <c r="T2807" s="13" t="s">
        <v>67</v>
      </c>
      <c r="U2807" s="14" t="n">
        <v>983.7</v>
      </c>
      <c r="W2807" s="14" t="n">
        <v>983.7</v>
      </c>
      <c r="X2807" s="13" t="s">
        <v>2292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CACHAÇA COROTE 500ML</v>
      </c>
      <c r="AC2807" s="1" t="n">
        <v>309542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10017</v>
      </c>
      <c r="E2808" s="13" t="s">
        <v>436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1474081</v>
      </c>
      <c r="L2808" s="11" t="n">
        <v>1950892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1191.81</v>
      </c>
      <c r="W2808" s="14" t="n">
        <v>1191.81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LEIT COC SOCOCO 200M</v>
      </c>
      <c r="AC2808" s="1" t="n">
        <v>195089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1196</v>
      </c>
      <c r="E2809" s="13" t="s">
        <v>211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1478193</v>
      </c>
      <c r="L2809" s="11" t="n">
        <v>131712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481.15</v>
      </c>
      <c r="W2809" s="14" t="n">
        <v>481.15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LEITE EM PO PIRACANJUBA 400G</v>
      </c>
      <c r="AC2809" s="1" t="n">
        <v>12548</v>
      </c>
    </row>
    <row r="2810" customFormat="false" ht="45.75" hidden="false" customHeight="true" outlineLevel="0" collapsed="false">
      <c r="A2810" s="11" t="n">
        <v>3</v>
      </c>
      <c r="B2810" s="12" t="n">
        <v>46233</v>
      </c>
      <c r="C2810" s="12" t="n">
        <v>46256</v>
      </c>
      <c r="D2810" s="11" t="n">
        <v>1608</v>
      </c>
      <c r="E2810" s="13" t="s">
        <v>63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1482397</v>
      </c>
      <c r="L2810" s="11" t="n">
        <v>17031522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362.68</v>
      </c>
      <c r="W2810" s="14" t="n">
        <v>362.68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NISSIN LAMEN SUAVE TOMATE</v>
      </c>
      <c r="AC2810" s="1" t="n">
        <v>1703152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 TRIGOLAR C/F1K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202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1509631</v>
      </c>
      <c r="L2960" s="11" t="n">
        <v>4383352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984.44</v>
      </c>
      <c r="W2960" s="14" t="n">
        <v>984.44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46239</v>
      </c>
      <c r="C2961" s="12" t="n">
        <v>46261</v>
      </c>
      <c r="D2961" s="11" t="n">
        <v>1667</v>
      </c>
      <c r="E2961" s="13" t="s">
        <v>1052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1509702</v>
      </c>
      <c r="L2961" s="11" t="n">
        <v>3978883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610.15</v>
      </c>
      <c r="W2961" s="14" t="n">
        <v>610.15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MILHO PRA PIPOCA DON</v>
      </c>
      <c r="AC2961" s="1" t="n">
        <v>397888</v>
      </c>
    </row>
    <row r="2962" customFormat="false" ht="45.75" hidden="false" customHeight="true" outlineLevel="0" collapsed="false">
      <c r="A2962" s="11" t="n">
        <v>3</v>
      </c>
      <c r="B2962" s="12" t="n">
        <v>46247</v>
      </c>
      <c r="C2962" s="12" t="n">
        <v>46261</v>
      </c>
      <c r="D2962" s="11" t="n">
        <v>1723</v>
      </c>
      <c r="E2962" s="13" t="s">
        <v>95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1545626</v>
      </c>
      <c r="L2962" s="11" t="n">
        <v>595072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2260.32</v>
      </c>
      <c r="W2962" s="14" t="n">
        <v>2260.32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DIANTEIRO DE BOI L</v>
      </c>
      <c r="AC2962" s="1" t="n">
        <v>174810</v>
      </c>
    </row>
    <row r="2963" customFormat="false" ht="36.75" hidden="false" customHeight="true" outlineLevel="0" collapsed="false">
      <c r="A2963" s="11" t="n">
        <v>3</v>
      </c>
      <c r="B2963" s="12" t="n">
        <v>46245</v>
      </c>
      <c r="C2963" s="12" t="n">
        <v>46261</v>
      </c>
      <c r="D2963" s="11" t="n">
        <v>1699</v>
      </c>
      <c r="E2963" s="13" t="s">
        <v>80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1537032</v>
      </c>
      <c r="L2963" s="11" t="n">
        <v>3107411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1384</v>
      </c>
      <c r="W2963" s="14" t="n">
        <v>1384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LING CALABRESA PERD</v>
      </c>
      <c r="AC2963" s="1" t="n">
        <v>310741</v>
      </c>
    </row>
    <row r="2964" customFormat="false" ht="63.75" hidden="false" customHeight="true" outlineLevel="0" collapsed="false">
      <c r="A2964" s="11" t="n">
        <v>3</v>
      </c>
      <c r="B2964" s="12" t="n">
        <v>46247</v>
      </c>
      <c r="C2964" s="12" t="n">
        <v>46261</v>
      </c>
      <c r="D2964" s="11" t="n">
        <v>1740</v>
      </c>
      <c r="E2964" s="13" t="s">
        <v>207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1542809</v>
      </c>
      <c r="L2964" s="11" t="n">
        <v>12589881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354.2</v>
      </c>
      <c r="W2964" s="14" t="n">
        <v>354.2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IOG BI-CAMADA MGO CO</v>
      </c>
      <c r="AC2964" s="1" t="n">
        <v>1258988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1921</v>
      </c>
      <c r="E2965" s="13" t="s">
        <v>313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1543017</v>
      </c>
      <c r="L2965" s="11" t="n">
        <v>137021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355.96</v>
      </c>
      <c r="W2965" s="14" t="n">
        <v>355.96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CANJICA MILHO BRANCO 400G</v>
      </c>
      <c r="AC2965" s="1" t="n">
        <v>21254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46239</v>
      </c>
      <c r="C2992" s="12" t="n">
        <v>46262</v>
      </c>
      <c r="D2992" s="11" t="n">
        <v>1699</v>
      </c>
      <c r="E2992" s="13" t="s">
        <v>80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1512617</v>
      </c>
      <c r="L2992" s="11" t="n">
        <v>3101542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986.03</v>
      </c>
      <c r="W2992" s="14" t="n">
        <v>986.03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CONS CARNE BO320G</v>
      </c>
      <c r="AC2992" s="1" t="n">
        <v>310154</v>
      </c>
    </row>
    <row r="2993" customFormat="false" ht="63.75" hidden="false" customHeight="true" outlineLevel="0" collapsed="false">
      <c r="A2993" s="11" t="n">
        <v>3</v>
      </c>
      <c r="B2993" s="12" t="n">
        <v>46240</v>
      </c>
      <c r="C2993" s="12" t="n">
        <v>46262</v>
      </c>
      <c r="D2993" s="11" t="n">
        <v>1136</v>
      </c>
      <c r="E2993" s="13" t="s">
        <v>897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1513138</v>
      </c>
      <c r="L2993" s="11" t="n">
        <v>535482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500.78</v>
      </c>
      <c r="W2993" s="14" t="n">
        <v>500.78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ESCOVA DENTAL WIT BA</v>
      </c>
      <c r="AC2993" s="1" t="n">
        <v>53548</v>
      </c>
    </row>
    <row r="2994" customFormat="false" ht="45.75" hidden="false" customHeight="true" outlineLevel="0" collapsed="false">
      <c r="A2994" s="11" t="n">
        <v>3</v>
      </c>
      <c r="B2994" s="12" t="n">
        <v>46234</v>
      </c>
      <c r="C2994" s="12" t="n">
        <v>46262</v>
      </c>
      <c r="D2994" s="11" t="n">
        <v>1675</v>
      </c>
      <c r="E2994" s="13" t="s">
        <v>200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1517548</v>
      </c>
      <c r="L2994" s="11" t="n">
        <v>5068381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300.54</v>
      </c>
      <c r="W2994" s="14" t="n">
        <v>300.54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TALCO BARLA 80G</v>
      </c>
      <c r="AC2994" s="1" t="n">
        <v>506838</v>
      </c>
    </row>
    <row r="2995" customFormat="false" ht="36.75" hidden="false" customHeight="true" outlineLevel="0" collapsed="false">
      <c r="A2995" s="11" t="n">
        <v>3</v>
      </c>
      <c r="B2995" s="12" t="n">
        <v>46247</v>
      </c>
      <c r="C2995" s="12" t="n">
        <v>46262</v>
      </c>
      <c r="D2995" s="11" t="n">
        <v>1916</v>
      </c>
      <c r="E2995" s="13" t="s">
        <v>454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1542928</v>
      </c>
      <c r="L2995" s="11" t="n">
        <v>111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249.5</v>
      </c>
      <c r="W2995" s="14" t="n">
        <v>249.5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GOMA DE MANDIOCA 500</v>
      </c>
      <c r="AC2995" s="1" t="n">
        <v>111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42</v>
      </c>
      <c r="E2997" s="13" t="s">
        <v>99</v>
      </c>
      <c r="F2997" s="11" t="n">
        <v>34</v>
      </c>
      <c r="G2997" s="13" t="s">
        <v>56</v>
      </c>
      <c r="H2997" s="11" t="n">
        <v>2110101</v>
      </c>
      <c r="I2997" s="13" t="s">
        <v>53</v>
      </c>
      <c r="J2997" s="11" t="n">
        <v>1582020</v>
      </c>
      <c r="L2997" s="11" t="n">
        <v>4533</v>
      </c>
      <c r="M2997" s="13" t="s">
        <v>35</v>
      </c>
      <c r="N2997" s="13" t="s">
        <v>89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300</v>
      </c>
      <c r="W2997" s="14" t="n">
        <v>300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/>
      <c r="AC2997" s="1"/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1828</v>
      </c>
      <c r="E2998" s="13" t="s">
        <v>344</v>
      </c>
      <c r="F2998" s="11" t="n">
        <v>24</v>
      </c>
      <c r="G2998" s="13" t="s">
        <v>64</v>
      </c>
      <c r="H2998" s="11" t="n">
        <v>2110405</v>
      </c>
      <c r="I2998" s="13" t="s">
        <v>57</v>
      </c>
      <c r="J2998" s="11" t="n">
        <v>1582145</v>
      </c>
      <c r="L2998" s="11" t="n">
        <v>59354</v>
      </c>
      <c r="M2998" s="13" t="s">
        <v>35</v>
      </c>
      <c r="N2998" s="13" t="s">
        <v>59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885.96</v>
      </c>
      <c r="W2998" s="14" t="n">
        <v>885.96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PRESUNTO DE  PERU DF DISTRIBUIDORA DE FR</v>
      </c>
      <c r="AC2998" s="1" t="n">
        <v>1441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1723</v>
      </c>
      <c r="E2999" s="13" t="s">
        <v>95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1582250</v>
      </c>
      <c r="L2999" s="11" t="n">
        <v>60324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680</v>
      </c>
      <c r="W2999" s="14" t="n">
        <v>680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FRANGO MARINGA KG</v>
      </c>
      <c r="AC2999" s="1" t="n">
        <v>175219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1695</v>
      </c>
      <c r="E3000" s="13" t="s">
        <v>335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1582325</v>
      </c>
      <c r="L3000" s="11" t="n">
        <v>199861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1924.08</v>
      </c>
      <c r="W3000" s="14" t="n">
        <v>1924.08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SUCO JANDAI CAJU500M</v>
      </c>
      <c r="AC3000" s="1" t="n">
        <v>19986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34</v>
      </c>
      <c r="G3001" s="13" t="s">
        <v>56</v>
      </c>
      <c r="H3001" s="11" t="n">
        <v>2110405</v>
      </c>
      <c r="I3001" s="13" t="s">
        <v>57</v>
      </c>
      <c r="J3001" s="11" t="n">
        <v>1582352</v>
      </c>
      <c r="L3001" s="11" t="n">
        <v>244295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616.07</v>
      </c>
      <c r="W3001" s="14" t="n">
        <v>616.07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46254</v>
      </c>
      <c r="C3002" s="12" t="n">
        <v>46262</v>
      </c>
      <c r="D3002" s="11" t="n">
        <v>1666</v>
      </c>
      <c r="E3002" s="13" t="s">
        <v>273</v>
      </c>
      <c r="F3002" s="11" t="n">
        <v>24</v>
      </c>
      <c r="G3002" s="13" t="s">
        <v>64</v>
      </c>
      <c r="H3002" s="11" t="n">
        <v>2110405</v>
      </c>
      <c r="I3002" s="13" t="s">
        <v>57</v>
      </c>
      <c r="J3002" s="11" t="n">
        <v>1584823</v>
      </c>
      <c r="L3002" s="11" t="n">
        <v>5708731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2253.67</v>
      </c>
      <c r="W3002" s="14" t="n">
        <v>2253.67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DUNHILL CARLTON BLEN</v>
      </c>
      <c r="AC3002" s="1" t="n">
        <v>570873</v>
      </c>
    </row>
    <row r="3003" customFormat="false" ht="36.75" hidden="false" customHeight="true" outlineLevel="0" collapsed="false">
      <c r="A3003" s="11" t="n">
        <v>3</v>
      </c>
      <c r="B3003" s="12" t="n">
        <v>46255</v>
      </c>
      <c r="C3003" s="12" t="n">
        <v>46262</v>
      </c>
      <c r="D3003" s="11" t="n">
        <v>1613</v>
      </c>
      <c r="E3003" s="13" t="s">
        <v>214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1585491</v>
      </c>
      <c r="L3003" s="11" t="n">
        <v>16220081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1332.64</v>
      </c>
      <c r="W3003" s="14" t="n">
        <v>1332.64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FILE PEITOA GRANEL</v>
      </c>
      <c r="AC3003" s="1" t="n">
        <v>1622008</v>
      </c>
    </row>
    <row r="3004" customFormat="false" ht="36.75" hidden="false" customHeight="true" outlineLevel="0" collapsed="false">
      <c r="A3004" s="11" t="n">
        <v>3</v>
      </c>
      <c r="B3004" s="12" t="n">
        <v>46256</v>
      </c>
      <c r="C3004" s="12" t="n">
        <v>46262</v>
      </c>
      <c r="D3004" s="11" t="n">
        <v>1722</v>
      </c>
      <c r="E3004" s="13" t="s">
        <v>528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1595568</v>
      </c>
      <c r="L3004" s="11" t="n">
        <v>7109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140</v>
      </c>
      <c r="W3004" s="14" t="n">
        <v>140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PAO DE FORMA DE LEIT</v>
      </c>
      <c r="AC3004" s="1" t="n">
        <v>7109</v>
      </c>
    </row>
    <row r="3005" customFormat="false" ht="36.75" hidden="false" customHeight="true" outlineLevel="0" collapsed="false">
      <c r="A3005" s="11" t="n">
        <v>3</v>
      </c>
      <c r="B3005" s="12" t="n">
        <v>46259</v>
      </c>
      <c r="C3005" s="12" t="n">
        <v>46262</v>
      </c>
      <c r="D3005" s="11" t="n">
        <v>42</v>
      </c>
      <c r="E3005" s="13" t="s">
        <v>99</v>
      </c>
      <c r="F3005" s="11" t="n">
        <v>34</v>
      </c>
      <c r="G3005" s="13" t="s">
        <v>56</v>
      </c>
      <c r="H3005" s="11" t="n">
        <v>2110101</v>
      </c>
      <c r="I3005" s="13" t="s">
        <v>53</v>
      </c>
      <c r="J3005" s="11" t="n">
        <v>1600171</v>
      </c>
      <c r="L3005" s="11" t="n">
        <v>4545</v>
      </c>
      <c r="M3005" s="13" t="s">
        <v>35</v>
      </c>
      <c r="N3005" s="13" t="s">
        <v>89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1640.5</v>
      </c>
      <c r="W3005" s="14" t="n">
        <v>1640.5</v>
      </c>
      <c r="X3005" s="13" t="s">
        <v>1354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1615</v>
      </c>
      <c r="E3006" s="13" t="s">
        <v>157</v>
      </c>
      <c r="F3006" s="11" t="n">
        <v>34</v>
      </c>
      <c r="G3006" s="13" t="s">
        <v>56</v>
      </c>
      <c r="H3006" s="11" t="n">
        <v>2110405</v>
      </c>
      <c r="I3006" s="13" t="s">
        <v>57</v>
      </c>
      <c r="J3006" s="11" t="n">
        <v>1600191</v>
      </c>
      <c r="L3006" s="11" t="n">
        <v>15174</v>
      </c>
      <c r="M3006" s="13" t="s">
        <v>35</v>
      </c>
      <c r="N3006" s="13" t="s">
        <v>59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320</v>
      </c>
      <c r="W3006" s="14" t="n">
        <v>320</v>
      </c>
      <c r="X3006" s="13" t="s">
        <v>2447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 t="str">
        <f aca="false">IFERROR(INDEX('Mov Entradas (Rel 10497)'!$L:$L,MATCH(AC3006,'Mov Entradas (Rel 10497)'!$I:$I,0)),"nao encontrado")</f>
        <v>MACA FUJI KG</v>
      </c>
      <c r="AC3006" s="1" t="n">
        <v>15174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1600193</v>
      </c>
      <c r="L3007" s="11" t="n">
        <v>246867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300</v>
      </c>
      <c r="W3007" s="14" t="n">
        <v>300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46255</v>
      </c>
      <c r="C3008" s="12" t="n">
        <v>46262</v>
      </c>
      <c r="D3008" s="11" t="n">
        <v>10027</v>
      </c>
      <c r="E3008" s="13" t="s">
        <v>2272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1600348</v>
      </c>
      <c r="L3008" s="11" t="n">
        <v>246881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2273</v>
      </c>
      <c r="S3008" s="11" t="n">
        <v>1240103</v>
      </c>
      <c r="T3008" s="13" t="s">
        <v>2274</v>
      </c>
      <c r="U3008" s="14" t="n">
        <v>1000</v>
      </c>
      <c r="W3008" s="14" t="n">
        <v>1000</v>
      </c>
      <c r="X3008" s="13" t="s">
        <v>2449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46261</v>
      </c>
      <c r="C3009" s="12" t="n">
        <v>46262</v>
      </c>
      <c r="D3009" s="11" t="n">
        <v>10096</v>
      </c>
      <c r="E3009" s="13" t="s">
        <v>1638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1610106</v>
      </c>
      <c r="L3009" s="11" t="n">
        <v>219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66</v>
      </c>
      <c r="S3009" s="11" t="n">
        <v>1130101</v>
      </c>
      <c r="T3009" s="13" t="s">
        <v>67</v>
      </c>
      <c r="U3009" s="14" t="n">
        <v>180</v>
      </c>
      <c r="W3009" s="14" t="n">
        <v>180</v>
      </c>
      <c r="X3009" s="13" t="s">
        <v>2450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  <c r="AB3009" s="1" t="str">
        <f aca="false">IFERROR(INDEX('Mov Entradas (Rel 10497)'!$L:$L,MATCH(AC3009,'Mov Entradas (Rel 10497)'!$I:$I,0)),"nao encontrado")</f>
        <v>BOLO MIYAZAKI GRANDE</v>
      </c>
      <c r="AC3009" s="1" t="n">
        <v>219</v>
      </c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42</v>
      </c>
      <c r="E3010" s="13" t="s">
        <v>99</v>
      </c>
      <c r="F3010" s="11" t="n">
        <v>13</v>
      </c>
      <c r="G3010" s="13" t="s">
        <v>100</v>
      </c>
      <c r="H3010" s="11" t="n">
        <v>2110101</v>
      </c>
      <c r="I3010" s="13" t="s">
        <v>53</v>
      </c>
      <c r="J3010" s="11" t="n">
        <v>1613433</v>
      </c>
      <c r="L3010" s="11" t="n">
        <v>4551</v>
      </c>
      <c r="M3010" s="13" t="s">
        <v>35</v>
      </c>
      <c r="N3010" s="13" t="s">
        <v>89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250</v>
      </c>
      <c r="W3010" s="14" t="n">
        <v>250</v>
      </c>
      <c r="X3010" s="13" t="s">
        <v>1467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1613449</v>
      </c>
      <c r="L3011" s="11" t="n">
        <v>4552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75</v>
      </c>
      <c r="W3011" s="14" t="n">
        <v>75</v>
      </c>
      <c r="X3011" s="13" t="s">
        <v>1005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10035</v>
      </c>
      <c r="E3012" s="13" t="s">
        <v>288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1618414</v>
      </c>
      <c r="L3012" s="11" t="n">
        <v>419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672.5</v>
      </c>
      <c r="W3012" s="14" t="n">
        <v>672.5</v>
      </c>
      <c r="X3012" s="13" t="s">
        <v>2451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CARVAO VEGETAL 3KG</v>
      </c>
      <c r="AC3012" s="1" t="n">
        <v>419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46147</v>
      </c>
      <c r="C3088" s="12" t="n">
        <v>46266</v>
      </c>
      <c r="D3088" s="11" t="n">
        <v>515</v>
      </c>
      <c r="E3088" s="13" t="s">
        <v>122</v>
      </c>
      <c r="F3088" s="11" t="n">
        <v>34</v>
      </c>
      <c r="G3088" s="13" t="s">
        <v>56</v>
      </c>
      <c r="H3088" s="11" t="n">
        <v>2110405</v>
      </c>
      <c r="I3088" s="13" t="s">
        <v>57</v>
      </c>
      <c r="J3088" s="11" t="n">
        <v>1157461</v>
      </c>
      <c r="L3088" s="11" t="n">
        <v>181615</v>
      </c>
      <c r="M3088" s="13" t="s">
        <v>488</v>
      </c>
      <c r="N3088" s="13" t="s">
        <v>59</v>
      </c>
      <c r="P3088" s="11" t="n">
        <v>101</v>
      </c>
      <c r="Q3088" s="13" t="s">
        <v>60</v>
      </c>
      <c r="R3088" s="13" t="s">
        <v>104</v>
      </c>
      <c r="S3088" s="11" t="n">
        <v>4210508</v>
      </c>
      <c r="T3088" s="13" t="s">
        <v>123</v>
      </c>
      <c r="U3088" s="14" t="n">
        <v>151.61</v>
      </c>
      <c r="W3088" s="14" t="n">
        <v>151.61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46220</v>
      </c>
      <c r="C3089" s="12" t="n">
        <v>46266</v>
      </c>
      <c r="D3089" s="11" t="n">
        <v>1778</v>
      </c>
      <c r="E3089" s="13" t="s">
        <v>143</v>
      </c>
      <c r="F3089" s="11" t="n">
        <v>24</v>
      </c>
      <c r="G3089" s="13" t="s">
        <v>64</v>
      </c>
      <c r="H3089" s="11" t="n">
        <v>2110405</v>
      </c>
      <c r="I3089" s="13" t="s">
        <v>57</v>
      </c>
      <c r="J3089" s="11" t="n">
        <v>1411762</v>
      </c>
      <c r="L3089" s="11" t="n">
        <v>163141621</v>
      </c>
      <c r="M3089" s="13" t="s">
        <v>35</v>
      </c>
      <c r="N3089" s="13" t="s">
        <v>59</v>
      </c>
      <c r="P3089" s="11" t="n">
        <v>167</v>
      </c>
      <c r="Q3089" s="13" t="s">
        <v>119</v>
      </c>
      <c r="R3089" s="13" t="s">
        <v>41</v>
      </c>
      <c r="S3089" s="11" t="n">
        <v>4210207</v>
      </c>
      <c r="T3089" s="13" t="s">
        <v>144</v>
      </c>
      <c r="U3089" s="14" t="n">
        <v>65.5</v>
      </c>
      <c r="W3089" s="14" t="n">
        <v>65.5</v>
      </c>
      <c r="X3089" s="13" t="s">
        <v>2497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46235</v>
      </c>
      <c r="C3090" s="12" t="n">
        <v>46266</v>
      </c>
      <c r="D3090" s="11" t="n">
        <v>42</v>
      </c>
      <c r="E3090" s="13" t="s">
        <v>99</v>
      </c>
      <c r="F3090" s="11" t="n">
        <v>13</v>
      </c>
      <c r="G3090" s="13" t="s">
        <v>100</v>
      </c>
      <c r="H3090" s="11" t="n">
        <v>2110101</v>
      </c>
      <c r="I3090" s="13" t="s">
        <v>53</v>
      </c>
      <c r="J3090" s="11" t="n">
        <v>1482195</v>
      </c>
      <c r="L3090" s="11" t="n">
        <v>4449</v>
      </c>
      <c r="M3090" s="13" t="s">
        <v>35</v>
      </c>
      <c r="N3090" s="13" t="s">
        <v>89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250</v>
      </c>
      <c r="W3090" s="14" t="n">
        <v>250</v>
      </c>
      <c r="X3090" s="13" t="s">
        <v>1726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/>
      <c r="AC3090" s="1"/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1656</v>
      </c>
      <c r="E3091" s="13" t="s">
        <v>326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1499232</v>
      </c>
      <c r="L3091" s="11" t="n">
        <v>2245513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358.74</v>
      </c>
      <c r="W3091" s="14" t="n">
        <v>358.74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-KETCHUP TRADICIONAL</v>
      </c>
      <c r="AC3091" s="1" t="n">
        <v>224551</v>
      </c>
    </row>
    <row r="3092" customFormat="false" ht="27.75" hidden="false" customHeight="true" outlineLevel="0" collapsed="false">
      <c r="A3092" s="11" t="n">
        <v>3</v>
      </c>
      <c r="B3092" s="12" t="n">
        <v>46238</v>
      </c>
      <c r="C3092" s="12" t="n">
        <v>46266</v>
      </c>
      <c r="D3092" s="11" t="n">
        <v>1745</v>
      </c>
      <c r="E3092" s="13" t="s">
        <v>766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1504235</v>
      </c>
      <c r="L3092" s="11" t="n">
        <v>3560053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590.45</v>
      </c>
      <c r="W3092" s="14" t="n">
        <v>590.45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CAFE KIMINO 250G</v>
      </c>
      <c r="AC3092" s="1" t="n">
        <v>356005</v>
      </c>
    </row>
    <row r="3093" customFormat="false" ht="36.75" hidden="false" customHeight="true" outlineLevel="0" collapsed="false">
      <c r="A3093" s="11" t="n">
        <v>3</v>
      </c>
      <c r="B3093" s="12" t="n">
        <v>46245</v>
      </c>
      <c r="C3093" s="12" t="n">
        <v>46266</v>
      </c>
      <c r="D3093" s="11" t="n">
        <v>1804</v>
      </c>
      <c r="E3093" s="13" t="s">
        <v>903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1531968</v>
      </c>
      <c r="L3093" s="11" t="n">
        <v>337572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879.73</v>
      </c>
      <c r="W3093" s="14" t="n">
        <v>879.73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FRALDA PANDA G 07UN</v>
      </c>
      <c r="AC3093" s="1" t="n">
        <v>26350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1616</v>
      </c>
      <c r="E3094" s="13" t="s">
        <v>901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1536939</v>
      </c>
      <c r="L3094" s="11" t="n">
        <v>238615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311.49</v>
      </c>
      <c r="W3094" s="14" t="n">
        <v>311.49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CONF ROCKLETS 40G</v>
      </c>
      <c r="AC3094" s="1" t="n">
        <v>654077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1540560</v>
      </c>
      <c r="L3095" s="11" t="n">
        <v>32349332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421.85</v>
      </c>
      <c r="W3095" s="14" t="n">
        <v>421.85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AZEITE MARIA TRAD. 5</v>
      </c>
      <c r="AC3095" s="1" t="n">
        <v>3234933</v>
      </c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1540568</v>
      </c>
      <c r="L3096" s="11" t="n">
        <v>32349322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66</v>
      </c>
      <c r="S3096" s="11" t="n">
        <v>1130101</v>
      </c>
      <c r="T3096" s="13" t="s">
        <v>67</v>
      </c>
      <c r="U3096" s="14" t="n">
        <v>193.16</v>
      </c>
      <c r="W3096" s="14" t="n">
        <v>193.16</v>
      </c>
      <c r="X3096" s="13" t="s">
        <v>2503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DETE.LOUCA MINUANO M</v>
      </c>
      <c r="AC3096" s="1" t="n">
        <v>3234932</v>
      </c>
    </row>
    <row r="3097" customFormat="false" ht="36.75" hidden="false" customHeight="true" outlineLevel="0" collapsed="false">
      <c r="A3097" s="11" t="n">
        <v>3</v>
      </c>
      <c r="B3097" s="12" t="n">
        <v>46248</v>
      </c>
      <c r="C3097" s="12" t="n">
        <v>46266</v>
      </c>
      <c r="D3097" s="11" t="n">
        <v>1789</v>
      </c>
      <c r="E3097" s="13" t="s">
        <v>82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1566598</v>
      </c>
      <c r="L3097" s="11" t="n">
        <v>119942501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83</v>
      </c>
      <c r="S3097" s="11" t="n">
        <v>4210112</v>
      </c>
      <c r="T3097" s="13" t="s">
        <v>84</v>
      </c>
      <c r="U3097" s="14" t="n">
        <v>268.07</v>
      </c>
      <c r="W3097" s="14" t="n">
        <v>268.07</v>
      </c>
      <c r="X3097" s="13" t="s">
        <v>85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/>
      <c r="AC3097" s="1"/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1740</v>
      </c>
      <c r="E3098" s="13" t="s">
        <v>207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1567958</v>
      </c>
      <c r="L3098" s="11" t="n">
        <v>12600911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888.75</v>
      </c>
      <c r="W3098" s="14" t="n">
        <v>888.75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LINGUI DE FRANGO KG</v>
      </c>
      <c r="AC3098" s="1" t="n">
        <v>1260091</v>
      </c>
    </row>
    <row r="3099" customFormat="false" ht="36.75" hidden="false" customHeight="true" outlineLevel="0" collapsed="false">
      <c r="A3099" s="11" t="n">
        <v>3</v>
      </c>
      <c r="B3099" s="12" t="n">
        <v>46252</v>
      </c>
      <c r="C3099" s="12" t="n">
        <v>46266</v>
      </c>
      <c r="D3099" s="11" t="n">
        <v>1734</v>
      </c>
      <c r="E3099" s="13" t="s">
        <v>152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1572833</v>
      </c>
      <c r="L3099" s="11" t="n">
        <v>258045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866.49</v>
      </c>
      <c r="W3099" s="14" t="n">
        <v>866.49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PICOLE PREMIUM LEITI</v>
      </c>
      <c r="AC3099" s="1" t="n">
        <v>258045</v>
      </c>
    </row>
    <row r="3100" customFormat="false" ht="45.75" hidden="false" customHeight="true" outlineLevel="0" collapsed="false">
      <c r="A3100" s="11" t="n">
        <v>3</v>
      </c>
      <c r="B3100" s="12" t="n">
        <v>46251</v>
      </c>
      <c r="C3100" s="12" t="n">
        <v>46266</v>
      </c>
      <c r="D3100" s="11" t="n">
        <v>1636</v>
      </c>
      <c r="E3100" s="13" t="s">
        <v>69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1573118</v>
      </c>
      <c r="L3100" s="11" t="n">
        <v>32386861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922.22</v>
      </c>
      <c r="W3100" s="14" t="n">
        <v>922.22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ABS SEMPERLIVRE SUAVE C/ABA -16UN</v>
      </c>
      <c r="AC3100" s="1" t="n">
        <v>3238686</v>
      </c>
    </row>
    <row r="3101" customFormat="false" ht="54.75" hidden="false" customHeight="true" outlineLevel="0" collapsed="false">
      <c r="A3101" s="11" t="n">
        <v>3</v>
      </c>
      <c r="B3101" s="12" t="n">
        <v>46238</v>
      </c>
      <c r="C3101" s="12" t="n">
        <v>46266</v>
      </c>
      <c r="D3101" s="11" t="n">
        <v>1668</v>
      </c>
      <c r="E3101" s="13" t="s">
        <v>198</v>
      </c>
      <c r="F3101" s="11" t="n">
        <v>24</v>
      </c>
      <c r="G3101" s="13" t="s">
        <v>64</v>
      </c>
      <c r="H3101" s="11" t="n">
        <v>2110405</v>
      </c>
      <c r="I3101" s="13" t="s">
        <v>57</v>
      </c>
      <c r="J3101" s="11" t="n">
        <v>1576025</v>
      </c>
      <c r="L3101" s="11" t="n">
        <v>74559233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1242.26</v>
      </c>
      <c r="W3101" s="14" t="n">
        <v>1242.26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7455923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2638.18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107.96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300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245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2644.2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344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46262</v>
      </c>
      <c r="C3108" s="12" t="n">
        <v>46266</v>
      </c>
      <c r="D3108" s="11" t="n">
        <v>42</v>
      </c>
      <c r="E3108" s="13" t="s">
        <v>99</v>
      </c>
      <c r="F3108" s="11" t="n">
        <v>34</v>
      </c>
      <c r="G3108" s="13" t="s">
        <v>56</v>
      </c>
      <c r="H3108" s="11" t="n">
        <v>2110101</v>
      </c>
      <c r="I3108" s="13" t="s">
        <v>53</v>
      </c>
      <c r="J3108" s="11" t="n">
        <v>1614834</v>
      </c>
      <c r="L3108" s="11" t="n">
        <v>4553</v>
      </c>
      <c r="M3108" s="13" t="s">
        <v>35</v>
      </c>
      <c r="N3108" s="13" t="s">
        <v>89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2094.5</v>
      </c>
      <c r="W3108" s="14" t="n">
        <v>2094.5</v>
      </c>
      <c r="X3108" s="13" t="s">
        <v>1354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1615</v>
      </c>
      <c r="E3109" s="13" t="s">
        <v>157</v>
      </c>
      <c r="F3109" s="11" t="n">
        <v>34</v>
      </c>
      <c r="G3109" s="13" t="s">
        <v>56</v>
      </c>
      <c r="H3109" s="11" t="n">
        <v>2110405</v>
      </c>
      <c r="I3109" s="13" t="s">
        <v>57</v>
      </c>
      <c r="J3109" s="11" t="n">
        <v>1614848</v>
      </c>
      <c r="L3109" s="11" t="n">
        <v>248804</v>
      </c>
      <c r="M3109" s="13" t="s">
        <v>35</v>
      </c>
      <c r="N3109" s="13" t="s">
        <v>59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140</v>
      </c>
      <c r="W3109" s="14" t="n">
        <v>140</v>
      </c>
      <c r="X3109" s="13" t="s">
        <v>2514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UVA VITORIA 250G</v>
      </c>
      <c r="AC3109" s="1" t="n">
        <v>15198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1614866</v>
      </c>
      <c r="L3110" s="11" t="n">
        <v>248805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200</v>
      </c>
      <c r="W3110" s="14" t="n">
        <v>200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240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390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390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375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375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375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375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360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360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360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345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330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330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260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260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250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240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360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337.29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46237</v>
      </c>
      <c r="C3137" s="12" t="n">
        <v>46267</v>
      </c>
      <c r="D3137" s="11" t="n">
        <v>1708</v>
      </c>
      <c r="E3137" s="13" t="s">
        <v>2214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1500073</v>
      </c>
      <c r="L3137" s="11" t="n">
        <v>2646963</v>
      </c>
      <c r="M3137" s="13" t="s">
        <v>35</v>
      </c>
      <c r="N3137" s="13" t="s">
        <v>59</v>
      </c>
      <c r="P3137" s="11" t="n">
        <v>167</v>
      </c>
      <c r="Q3137" s="13" t="s">
        <v>119</v>
      </c>
      <c r="R3137" s="13" t="s">
        <v>66</v>
      </c>
      <c r="S3137" s="11" t="n">
        <v>1130101</v>
      </c>
      <c r="T3137" s="13" t="s">
        <v>67</v>
      </c>
      <c r="U3137" s="14" t="n">
        <v>260.45</v>
      </c>
      <c r="W3137" s="14" t="n">
        <v>260.45</v>
      </c>
      <c r="X3137" s="13" t="s">
        <v>2524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FINI BEIJOS MORANGO 90G</v>
      </c>
      <c r="AC3137" s="1" t="n">
        <v>264696</v>
      </c>
    </row>
    <row r="3138" customFormat="false" ht="54.75" hidden="false" customHeight="true" outlineLevel="0" collapsed="false">
      <c r="A3138" s="11" t="n">
        <v>3</v>
      </c>
      <c r="B3138" s="12" t="n">
        <v>46239</v>
      </c>
      <c r="C3138" s="12" t="n">
        <v>46267</v>
      </c>
      <c r="D3138" s="11" t="n">
        <v>1740</v>
      </c>
      <c r="E3138" s="13" t="s">
        <v>207</v>
      </c>
      <c r="F3138" s="11" t="n">
        <v>24</v>
      </c>
      <c r="G3138" s="13" t="s">
        <v>64</v>
      </c>
      <c r="H3138" s="11" t="n">
        <v>2110405</v>
      </c>
      <c r="I3138" s="13" t="s">
        <v>57</v>
      </c>
      <c r="J3138" s="11" t="n">
        <v>1504743</v>
      </c>
      <c r="L3138" s="11" t="n">
        <v>12556063</v>
      </c>
      <c r="M3138" s="13" t="s">
        <v>35</v>
      </c>
      <c r="N3138" s="13" t="s">
        <v>59</v>
      </c>
      <c r="P3138" s="11" t="n">
        <v>167</v>
      </c>
      <c r="Q3138" s="13" t="s">
        <v>119</v>
      </c>
      <c r="R3138" s="13" t="s">
        <v>66</v>
      </c>
      <c r="S3138" s="11" t="n">
        <v>1130101</v>
      </c>
      <c r="T3138" s="13" t="s">
        <v>67</v>
      </c>
      <c r="U3138" s="14" t="n">
        <v>771.86</v>
      </c>
      <c r="W3138" s="14" t="n">
        <v>771.86</v>
      </c>
      <c r="X3138" s="13" t="s">
        <v>2525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nao encontrado</v>
      </c>
      <c r="AC3138" s="1" t="n">
        <v>12556061</v>
      </c>
    </row>
    <row r="3139" customFormat="false" ht="36.75" hidden="false" customHeight="true" outlineLevel="0" collapsed="false">
      <c r="A3139" s="11" t="n">
        <v>3</v>
      </c>
      <c r="B3139" s="12" t="n">
        <v>46239</v>
      </c>
      <c r="C3139" s="12" t="n">
        <v>46267</v>
      </c>
      <c r="D3139" s="11" t="n">
        <v>1668</v>
      </c>
      <c r="E3139" s="13" t="s">
        <v>198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1508023</v>
      </c>
      <c r="L3139" s="11" t="n">
        <v>746264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274.14</v>
      </c>
      <c r="W3139" s="14" t="n">
        <v>274.14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FORMA GALVANOTEK G40</v>
      </c>
      <c r="AC3139" s="1" t="n">
        <v>746264</v>
      </c>
    </row>
    <row r="3140" customFormat="false" ht="36.75" hidden="false" customHeight="true" outlineLevel="0" collapsed="false">
      <c r="A3140" s="11" t="n">
        <v>3</v>
      </c>
      <c r="B3140" s="12" t="n">
        <v>46242</v>
      </c>
      <c r="C3140" s="12" t="n">
        <v>46267</v>
      </c>
      <c r="D3140" s="11" t="n">
        <v>957</v>
      </c>
      <c r="E3140" s="13" t="s">
        <v>941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1531987</v>
      </c>
      <c r="L3140" s="11" t="n">
        <v>216232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1760.2</v>
      </c>
      <c r="W3140" s="14" t="n">
        <v>1760.2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RAC WHISKAS CARNE KG</v>
      </c>
      <c r="AC3140" s="1" t="n">
        <v>21623</v>
      </c>
    </row>
    <row r="3141" customFormat="false" ht="45.75" hidden="false" customHeight="true" outlineLevel="0" collapsed="false">
      <c r="A3141" s="11" t="n">
        <v>3</v>
      </c>
      <c r="B3141" s="12" t="n">
        <v>46245</v>
      </c>
      <c r="C3141" s="12" t="n">
        <v>46267</v>
      </c>
      <c r="D3141" s="11" t="n">
        <v>1734</v>
      </c>
      <c r="E3141" s="13" t="s">
        <v>152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1537295</v>
      </c>
      <c r="L3141" s="11" t="n">
        <v>257522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656.69</v>
      </c>
      <c r="W3141" s="14" t="n">
        <v>656.69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SORVETE TOYA TOYETTO</v>
      </c>
      <c r="AC3141" s="1" t="n">
        <v>257522</v>
      </c>
    </row>
    <row r="3142" customFormat="false" ht="45.75" hidden="false" customHeight="true" outlineLevel="0" collapsed="false">
      <c r="A3142" s="11" t="n">
        <v>3</v>
      </c>
      <c r="B3142" s="12" t="n">
        <v>46246</v>
      </c>
      <c r="C3142" s="12" t="n">
        <v>46267</v>
      </c>
      <c r="D3142" s="11" t="n">
        <v>1678</v>
      </c>
      <c r="E3142" s="13" t="s">
        <v>234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1542842</v>
      </c>
      <c r="L3142" s="11" t="n">
        <v>2594222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545.13</v>
      </c>
      <c r="W3142" s="14" t="n">
        <v>545.13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DES CREM EX-SET FLOR</v>
      </c>
      <c r="AC3142" s="1" t="n">
        <v>163841</v>
      </c>
    </row>
    <row r="3143" customFormat="false" ht="45.75" hidden="false" customHeight="true" outlineLevel="0" collapsed="false">
      <c r="A3143" s="11" t="n">
        <v>3</v>
      </c>
      <c r="B3143" s="12" t="n">
        <v>46248</v>
      </c>
      <c r="C3143" s="12" t="n">
        <v>46267</v>
      </c>
      <c r="D3143" s="11" t="n">
        <v>1613</v>
      </c>
      <c r="E3143" s="13" t="s">
        <v>214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1552204</v>
      </c>
      <c r="L3143" s="11" t="n">
        <v>16193433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1120.52</v>
      </c>
      <c r="W3143" s="14" t="n">
        <v>1120.52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CARRE SUINO KG</v>
      </c>
      <c r="AC3143" s="1" t="n">
        <v>1619343</v>
      </c>
    </row>
    <row r="3144" customFormat="false" ht="54.75" hidden="false" customHeight="true" outlineLevel="0" collapsed="false">
      <c r="A3144" s="11" t="n">
        <v>3</v>
      </c>
      <c r="B3144" s="12" t="n">
        <v>46253</v>
      </c>
      <c r="C3144" s="12" t="n">
        <v>46267</v>
      </c>
      <c r="D3144" s="11" t="n">
        <v>1681</v>
      </c>
      <c r="E3144" s="13" t="s">
        <v>1808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1572973</v>
      </c>
      <c r="L3144" s="11" t="n">
        <v>395042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2333.04</v>
      </c>
      <c r="W3144" s="14" t="n">
        <v>2333.04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46253</v>
      </c>
      <c r="C3145" s="12" t="n">
        <v>46267</v>
      </c>
      <c r="D3145" s="11" t="n">
        <v>1740</v>
      </c>
      <c r="E3145" s="13" t="s">
        <v>207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1573172</v>
      </c>
      <c r="L3145" s="11" t="n">
        <v>12609001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871.13</v>
      </c>
      <c r="W3145" s="14" t="n">
        <v>871.13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ASACOMP.FRAG1K</v>
      </c>
      <c r="AC3145" s="1" t="n">
        <v>1260900</v>
      </c>
    </row>
    <row r="3146" customFormat="false" ht="63.75" hidden="false" customHeight="true" outlineLevel="0" collapsed="false">
      <c r="A3146" s="11" t="n">
        <v>3</v>
      </c>
      <c r="B3146" s="12" t="n">
        <v>46253</v>
      </c>
      <c r="C3146" s="12" t="n">
        <v>46267</v>
      </c>
      <c r="D3146" s="11" t="n">
        <v>1456</v>
      </c>
      <c r="E3146" s="13" t="s">
        <v>2533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1585306</v>
      </c>
      <c r="L3146" s="11" t="n">
        <v>703511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66</v>
      </c>
      <c r="S3146" s="11" t="n">
        <v>1130101</v>
      </c>
      <c r="T3146" s="13" t="s">
        <v>67</v>
      </c>
      <c r="U3146" s="14" t="n">
        <v>226.44</v>
      </c>
      <c r="W3146" s="14" t="n">
        <v>226.44</v>
      </c>
      <c r="X3146" s="13" t="s">
        <v>2534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SODA CAUSTICA TOP CLEAN 300G</v>
      </c>
      <c r="AC3146" s="1" t="n">
        <v>70351</v>
      </c>
    </row>
    <row r="3147" customFormat="false" ht="36.75" hidden="false" customHeight="true" outlineLevel="0" collapsed="false">
      <c r="A3147" s="11" t="n">
        <v>3</v>
      </c>
      <c r="B3147" s="12" t="n">
        <v>46255</v>
      </c>
      <c r="C3147" s="12" t="n">
        <v>46267</v>
      </c>
      <c r="D3147" s="11" t="n">
        <v>1613</v>
      </c>
      <c r="E3147" s="13" t="s">
        <v>214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1585495</v>
      </c>
      <c r="L3147" s="11" t="n">
        <v>16220082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1332.64</v>
      </c>
      <c r="W3147" s="14" t="n">
        <v>1332.64</v>
      </c>
      <c r="X3147" s="13" t="s">
        <v>2535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FILE PEITOA GRANEL</v>
      </c>
      <c r="AC3147" s="1" t="n">
        <v>1622008</v>
      </c>
    </row>
    <row r="3148" customFormat="false" ht="54.75" hidden="false" customHeight="true" outlineLevel="0" collapsed="false">
      <c r="A3148" s="11" t="n">
        <v>3</v>
      </c>
      <c r="B3148" s="12" t="n">
        <v>46259</v>
      </c>
      <c r="C3148" s="12" t="n">
        <v>46267</v>
      </c>
      <c r="D3148" s="11" t="n">
        <v>1024</v>
      </c>
      <c r="E3148" s="13" t="s">
        <v>220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1603743</v>
      </c>
      <c r="L3148" s="11" t="n">
        <v>6288891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327</v>
      </c>
      <c r="W3148" s="14" t="n">
        <v>327</v>
      </c>
      <c r="X3148" s="13" t="s">
        <v>2536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REAL GOLD 250ML PET</v>
      </c>
      <c r="AC3148" s="1" t="n">
        <v>628889</v>
      </c>
    </row>
    <row r="3149" customFormat="false" ht="54.75" hidden="false" customHeight="true" outlineLevel="0" collapsed="false">
      <c r="A3149" s="11" t="n">
        <v>3</v>
      </c>
      <c r="B3149" s="12" t="n">
        <v>46259</v>
      </c>
      <c r="C3149" s="12" t="n">
        <v>46267</v>
      </c>
      <c r="D3149" s="11" t="n">
        <v>1734</v>
      </c>
      <c r="E3149" s="13" t="s">
        <v>152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1608655</v>
      </c>
      <c r="L3149" s="11" t="n">
        <v>2586311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309</v>
      </c>
      <c r="W3149" s="14" t="n">
        <v>309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SORVETE 2 LTS FLOCOS</v>
      </c>
      <c r="AC3149" s="1" t="n">
        <v>258631</v>
      </c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99</v>
      </c>
      <c r="F3150" s="11" t="n">
        <v>13</v>
      </c>
      <c r="G3150" s="13" t="s">
        <v>100</v>
      </c>
      <c r="H3150" s="11" t="n">
        <v>2110101</v>
      </c>
      <c r="I3150" s="13" t="s">
        <v>53</v>
      </c>
      <c r="J3150" s="11" t="n">
        <v>1638412</v>
      </c>
      <c r="L3150" s="11" t="n">
        <v>4573</v>
      </c>
      <c r="M3150" s="13" t="s">
        <v>35</v>
      </c>
      <c r="N3150" s="13" t="s">
        <v>89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155</v>
      </c>
      <c r="W3150" s="14" t="n">
        <v>155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46267</v>
      </c>
      <c r="C3151" s="12" t="n">
        <v>46267</v>
      </c>
      <c r="D3151" s="11" t="n">
        <v>42</v>
      </c>
      <c r="E3151" s="13" t="s">
        <v>99</v>
      </c>
      <c r="F3151" s="11" t="n">
        <v>13</v>
      </c>
      <c r="G3151" s="13" t="s">
        <v>100</v>
      </c>
      <c r="H3151" s="11" t="n">
        <v>2110101</v>
      </c>
      <c r="I3151" s="13" t="s">
        <v>53</v>
      </c>
      <c r="J3151" s="11" t="n">
        <v>1638488</v>
      </c>
      <c r="L3151" s="11" t="n">
        <v>4574</v>
      </c>
      <c r="M3151" s="13" t="s">
        <v>35</v>
      </c>
      <c r="N3151" s="13" t="s">
        <v>89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250</v>
      </c>
      <c r="W3151" s="14" t="n">
        <v>250</v>
      </c>
      <c r="X3151" s="13" t="s">
        <v>1467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/>
      <c r="AC3151" s="1"/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10072</v>
      </c>
      <c r="E3152" s="13" t="s">
        <v>116</v>
      </c>
      <c r="F3152" s="11" t="n">
        <v>34</v>
      </c>
      <c r="G3152" s="13" t="s">
        <v>56</v>
      </c>
      <c r="H3152" s="11" t="n">
        <v>2110405</v>
      </c>
      <c r="I3152" s="13" t="s">
        <v>57</v>
      </c>
      <c r="J3152" s="11" t="n">
        <v>1641719</v>
      </c>
      <c r="L3152" s="11" t="n">
        <v>252314</v>
      </c>
      <c r="M3152" s="13" t="s">
        <v>35</v>
      </c>
      <c r="N3152" s="13" t="s">
        <v>59</v>
      </c>
      <c r="P3152" s="11" t="n">
        <v>167</v>
      </c>
      <c r="Q3152" s="13" t="s">
        <v>119</v>
      </c>
      <c r="R3152" s="13" t="s">
        <v>38</v>
      </c>
      <c r="S3152" s="11" t="n">
        <v>4210305</v>
      </c>
      <c r="T3152" s="13" t="s">
        <v>1609</v>
      </c>
      <c r="U3152" s="14" t="n">
        <v>2195.44</v>
      </c>
      <c r="W3152" s="14" t="n">
        <v>2195.44</v>
      </c>
      <c r="X3152" s="13" t="s">
        <v>2539</v>
      </c>
      <c r="Z3152" s="1" t="str">
        <f aca="false">IF($T3152="","",IFERROR(INDEX('Resumo Grupos'!$AC$3:$AC$200,MATCH($T3152,'Resumo Grupos'!$AB$3:$AB$200,0)),"n/d"))</f>
        <v>Salários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10072</v>
      </c>
      <c r="E3153" s="13" t="s">
        <v>116</v>
      </c>
      <c r="F3153" s="11" t="n">
        <v>7</v>
      </c>
      <c r="G3153" s="13" t="s">
        <v>290</v>
      </c>
      <c r="H3153" s="11" t="n">
        <v>2110405</v>
      </c>
      <c r="I3153" s="13" t="s">
        <v>57</v>
      </c>
      <c r="J3153" s="11" t="n">
        <v>1641838</v>
      </c>
      <c r="L3153" s="11" t="n">
        <v>252318</v>
      </c>
      <c r="M3153" s="13" t="s">
        <v>35</v>
      </c>
      <c r="N3153" s="13" t="s">
        <v>59</v>
      </c>
      <c r="P3153" s="11" t="n">
        <v>167</v>
      </c>
      <c r="Q3153" s="13" t="s">
        <v>119</v>
      </c>
      <c r="R3153" s="13" t="s">
        <v>38</v>
      </c>
      <c r="S3153" s="11" t="n">
        <v>4210301</v>
      </c>
      <c r="T3153" s="13" t="s">
        <v>291</v>
      </c>
      <c r="U3153" s="14" t="n">
        <v>386.54</v>
      </c>
      <c r="W3153" s="14" t="n">
        <v>0</v>
      </c>
      <c r="X3153" s="13" t="s">
        <v>2540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515</v>
      </c>
      <c r="E3154" s="13" t="s">
        <v>122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1653668</v>
      </c>
      <c r="L3154" s="11" t="n">
        <v>253809</v>
      </c>
      <c r="M3154" s="13" t="s">
        <v>35</v>
      </c>
      <c r="N3154" s="13" t="s">
        <v>59</v>
      </c>
      <c r="P3154" s="11" t="n">
        <v>102</v>
      </c>
      <c r="Q3154" s="13" t="s">
        <v>225</v>
      </c>
      <c r="R3154" s="13" t="s">
        <v>104</v>
      </c>
      <c r="S3154" s="11" t="n">
        <v>4210504</v>
      </c>
      <c r="T3154" s="13" t="s">
        <v>169</v>
      </c>
      <c r="U3154" s="14" t="n">
        <v>24.7</v>
      </c>
      <c r="W3154" s="14" t="n">
        <v>24.7</v>
      </c>
      <c r="X3154" s="13" t="s">
        <v>2541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515</v>
      </c>
      <c r="E3155" s="13" t="s">
        <v>122</v>
      </c>
      <c r="F3155" s="11" t="n">
        <v>34</v>
      </c>
      <c r="G3155" s="13" t="s">
        <v>56</v>
      </c>
      <c r="H3155" s="11" t="n">
        <v>2110405</v>
      </c>
      <c r="I3155" s="13" t="s">
        <v>57</v>
      </c>
      <c r="J3155" s="11" t="n">
        <v>1653671</v>
      </c>
      <c r="L3155" s="11" t="n">
        <v>253810</v>
      </c>
      <c r="M3155" s="13" t="s">
        <v>35</v>
      </c>
      <c r="N3155" s="13" t="s">
        <v>59</v>
      </c>
      <c r="P3155" s="11" t="n">
        <v>102</v>
      </c>
      <c r="Q3155" s="13" t="s">
        <v>225</v>
      </c>
      <c r="R3155" s="13" t="s">
        <v>104</v>
      </c>
      <c r="S3155" s="11" t="n">
        <v>4210504</v>
      </c>
      <c r="T3155" s="13" t="s">
        <v>169</v>
      </c>
      <c r="U3155" s="14" t="n">
        <v>41.1</v>
      </c>
      <c r="W3155" s="14" t="n">
        <v>41.1</v>
      </c>
      <c r="X3155" s="13" t="s">
        <v>2542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515</v>
      </c>
      <c r="E3156" s="13" t="s">
        <v>122</v>
      </c>
      <c r="F3156" s="11" t="n">
        <v>34</v>
      </c>
      <c r="G3156" s="13" t="s">
        <v>56</v>
      </c>
      <c r="H3156" s="11" t="n">
        <v>2110405</v>
      </c>
      <c r="I3156" s="13" t="s">
        <v>57</v>
      </c>
      <c r="J3156" s="11" t="n">
        <v>1653673</v>
      </c>
      <c r="L3156" s="11" t="n">
        <v>253811</v>
      </c>
      <c r="M3156" s="13" t="s">
        <v>35</v>
      </c>
      <c r="N3156" s="13" t="s">
        <v>59</v>
      </c>
      <c r="P3156" s="11" t="n">
        <v>102</v>
      </c>
      <c r="Q3156" s="13" t="s">
        <v>225</v>
      </c>
      <c r="R3156" s="13" t="s">
        <v>104</v>
      </c>
      <c r="S3156" s="11" t="n">
        <v>4210505</v>
      </c>
      <c r="T3156" s="13" t="s">
        <v>171</v>
      </c>
      <c r="U3156" s="14" t="n">
        <v>59.07</v>
      </c>
      <c r="W3156" s="14" t="n">
        <v>59.07</v>
      </c>
      <c r="X3156" s="13" t="s">
        <v>2543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46267</v>
      </c>
      <c r="C3157" s="12" t="n">
        <v>46267</v>
      </c>
      <c r="D3157" s="11" t="n">
        <v>515</v>
      </c>
      <c r="E3157" s="13" t="s">
        <v>122</v>
      </c>
      <c r="F3157" s="11" t="n">
        <v>34</v>
      </c>
      <c r="G3157" s="13" t="s">
        <v>56</v>
      </c>
      <c r="H3157" s="11" t="n">
        <v>2110405</v>
      </c>
      <c r="I3157" s="13" t="s">
        <v>57</v>
      </c>
      <c r="J3157" s="11" t="n">
        <v>1653682</v>
      </c>
      <c r="L3157" s="11" t="n">
        <v>253812</v>
      </c>
      <c r="M3157" s="13" t="s">
        <v>35</v>
      </c>
      <c r="N3157" s="13" t="s">
        <v>59</v>
      </c>
      <c r="P3157" s="11" t="n">
        <v>102</v>
      </c>
      <c r="Q3157" s="13" t="s">
        <v>225</v>
      </c>
      <c r="R3157" s="13" t="s">
        <v>104</v>
      </c>
      <c r="S3157" s="11" t="n">
        <v>4210504</v>
      </c>
      <c r="T3157" s="13" t="s">
        <v>169</v>
      </c>
      <c r="U3157" s="14" t="n">
        <v>230.23</v>
      </c>
      <c r="W3157" s="14" t="n">
        <v>230.23</v>
      </c>
      <c r="X3157" s="13" t="s">
        <v>2544</v>
      </c>
      <c r="Z3157" s="1" t="str">
        <f aca="false">IF($T3157="","",IFERROR(INDEX('Resumo Grupos'!$AC$3:$AC$200,MATCH($T3157,'Resumo Grupos'!$AB$3:$AB$200,0)),"n/d"))</f>
        <v>Despesa</v>
      </c>
      <c r="AA3157" s="1" t="str">
        <f aca="false">IF($T3157="","",IF(COUNTIF('Resumo Grupos'!$AE$3:$AE$40,$T3157)&gt;0,"NAO","SIM"))</f>
        <v>SIM</v>
      </c>
      <c r="AB3157" s="1"/>
      <c r="AC3157" s="1"/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515</v>
      </c>
      <c r="E3158" s="13" t="s">
        <v>122</v>
      </c>
      <c r="F3158" s="11" t="n">
        <v>34</v>
      </c>
      <c r="G3158" s="13" t="s">
        <v>56</v>
      </c>
      <c r="H3158" s="11" t="n">
        <v>2110405</v>
      </c>
      <c r="I3158" s="13" t="s">
        <v>57</v>
      </c>
      <c r="J3158" s="11" t="n">
        <v>1653689</v>
      </c>
      <c r="L3158" s="11" t="n">
        <v>253814</v>
      </c>
      <c r="M3158" s="13" t="s">
        <v>35</v>
      </c>
      <c r="N3158" s="13" t="s">
        <v>59</v>
      </c>
      <c r="P3158" s="11" t="n">
        <v>102</v>
      </c>
      <c r="Q3158" s="13" t="s">
        <v>225</v>
      </c>
      <c r="R3158" s="13" t="s">
        <v>104</v>
      </c>
      <c r="S3158" s="11" t="n">
        <v>4210505</v>
      </c>
      <c r="T3158" s="13" t="s">
        <v>171</v>
      </c>
      <c r="U3158" s="14" t="n">
        <v>283.78</v>
      </c>
      <c r="W3158" s="14" t="n">
        <v>283.78</v>
      </c>
      <c r="X3158" s="13" t="s">
        <v>2545</v>
      </c>
      <c r="Z3158" s="1" t="str">
        <f aca="false">IF($T3158="","",IFERROR(INDEX('Resumo Grupos'!$AC$3:$AC$200,MATCH($T3158,'Resumo Grupos'!$AB$3:$AB$200,0)),"n/d"))</f>
        <v>Despesa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515</v>
      </c>
      <c r="E3159" s="13" t="s">
        <v>122</v>
      </c>
      <c r="F3159" s="11" t="n">
        <v>34</v>
      </c>
      <c r="G3159" s="13" t="s">
        <v>56</v>
      </c>
      <c r="H3159" s="11" t="n">
        <v>2110405</v>
      </c>
      <c r="I3159" s="13" t="s">
        <v>57</v>
      </c>
      <c r="J3159" s="11" t="n">
        <v>1653695</v>
      </c>
      <c r="L3159" s="11" t="n">
        <v>253817</v>
      </c>
      <c r="M3159" s="13" t="s">
        <v>35</v>
      </c>
      <c r="N3159" s="13" t="s">
        <v>59</v>
      </c>
      <c r="P3159" s="11" t="n">
        <v>102</v>
      </c>
      <c r="Q3159" s="13" t="s">
        <v>225</v>
      </c>
      <c r="R3159" s="13" t="s">
        <v>104</v>
      </c>
      <c r="S3159" s="11" t="n">
        <v>4210504</v>
      </c>
      <c r="T3159" s="13" t="s">
        <v>169</v>
      </c>
      <c r="U3159" s="14" t="n">
        <v>803.03</v>
      </c>
      <c r="W3159" s="14" t="n">
        <v>803.03</v>
      </c>
      <c r="X3159" s="13" t="s">
        <v>2546</v>
      </c>
      <c r="Z3159" s="1" t="str">
        <f aca="false">IF($T3159="","",IFERROR(INDEX('Resumo Grupos'!$AC$3:$AC$200,MATCH($T3159,'Resumo Grupos'!$AB$3:$AB$200,0)),"n/d"))</f>
        <v>Despesa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46267</v>
      </c>
      <c r="C3160" s="12" t="n">
        <v>46267</v>
      </c>
      <c r="D3160" s="11" t="n">
        <v>1915</v>
      </c>
      <c r="E3160" s="13" t="s">
        <v>2547</v>
      </c>
      <c r="F3160" s="11" t="n">
        <v>34</v>
      </c>
      <c r="G3160" s="13" t="s">
        <v>56</v>
      </c>
      <c r="H3160" s="11" t="n">
        <v>2110405</v>
      </c>
      <c r="I3160" s="13" t="s">
        <v>57</v>
      </c>
      <c r="J3160" s="11" t="n">
        <v>1653738</v>
      </c>
      <c r="L3160" s="11" t="n">
        <v>253826</v>
      </c>
      <c r="M3160" s="13" t="s">
        <v>35</v>
      </c>
      <c r="N3160" s="13" t="s">
        <v>59</v>
      </c>
      <c r="P3160" s="11" t="n">
        <v>102</v>
      </c>
      <c r="Q3160" s="13" t="s">
        <v>225</v>
      </c>
      <c r="R3160" s="13" t="s">
        <v>38</v>
      </c>
      <c r="S3160" s="11" t="n">
        <v>4210302</v>
      </c>
      <c r="T3160" s="13" t="s">
        <v>677</v>
      </c>
      <c r="U3160" s="14" t="n">
        <v>165.4</v>
      </c>
      <c r="W3160" s="14" t="n">
        <v>165.4</v>
      </c>
      <c r="X3160" s="13" t="s">
        <v>2548</v>
      </c>
      <c r="Z3160" s="1" t="str">
        <f aca="false">IF($T3160="","",IFERROR(INDEX('Resumo Grupos'!$AC$3:$AC$200,MATCH($T3160,'Resumo Grupos'!$AB$3:$AB$200,0)),"n/d"))</f>
        <v>Impostos</v>
      </c>
      <c r="AA3160" s="1" t="str">
        <f aca="false">IF($T3160="","",IF(COUNTIF('Resumo Grupos'!$AE$3:$AE$40,$T3160)&gt;0,"NAO","SIM"))</f>
        <v>SIM</v>
      </c>
      <c r="AB3160" s="1"/>
      <c r="AC3160" s="1"/>
    </row>
    <row r="3161" customFormat="false" ht="27.75" hidden="false" customHeight="true" outlineLevel="0" collapsed="false">
      <c r="A3161" s="11" t="n">
        <v>3</v>
      </c>
      <c r="B3161" s="12" t="n">
        <v>46239</v>
      </c>
      <c r="C3161" s="12" t="n">
        <v>46268</v>
      </c>
      <c r="D3161" s="11" t="n">
        <v>1612</v>
      </c>
      <c r="E3161" s="13" t="s">
        <v>330</v>
      </c>
      <c r="F3161" s="11" t="n">
        <v>24</v>
      </c>
      <c r="G3161" s="13" t="s">
        <v>64</v>
      </c>
      <c r="H3161" s="11" t="n">
        <v>2110405</v>
      </c>
      <c r="I3161" s="13" t="s">
        <v>57</v>
      </c>
      <c r="J3161" s="11" t="n">
        <v>1504117</v>
      </c>
      <c r="L3161" s="11" t="n">
        <v>23076073</v>
      </c>
      <c r="M3161" s="13" t="s">
        <v>35</v>
      </c>
      <c r="N3161" s="13" t="s">
        <v>59</v>
      </c>
      <c r="P3161" s="11" t="n">
        <v>167</v>
      </c>
      <c r="Q3161" s="13" t="s">
        <v>119</v>
      </c>
      <c r="R3161" s="13" t="s">
        <v>66</v>
      </c>
      <c r="S3161" s="11" t="n">
        <v>1130101</v>
      </c>
      <c r="T3161" s="13" t="s">
        <v>67</v>
      </c>
      <c r="U3161" s="14" t="n">
        <v>496.59</v>
      </c>
      <c r="W3161" s="14" t="n">
        <v>0</v>
      </c>
      <c r="X3161" s="13" t="s">
        <v>2549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AMENDOIM JAPONES DORI 30G</v>
      </c>
      <c r="AC3161" s="1" t="n">
        <v>2307607</v>
      </c>
    </row>
    <row r="3162" customFormat="false" ht="45.75" hidden="false" customHeight="true" outlineLevel="0" collapsed="false">
      <c r="A3162" s="11" t="n">
        <v>3</v>
      </c>
      <c r="B3162" s="12" t="n">
        <v>46239</v>
      </c>
      <c r="C3162" s="12" t="n">
        <v>46268</v>
      </c>
      <c r="D3162" s="11" t="n">
        <v>1612</v>
      </c>
      <c r="E3162" s="13" t="s">
        <v>330</v>
      </c>
      <c r="F3162" s="11" t="n">
        <v>24</v>
      </c>
      <c r="G3162" s="13" t="s">
        <v>64</v>
      </c>
      <c r="H3162" s="11" t="n">
        <v>2110405</v>
      </c>
      <c r="I3162" s="13" t="s">
        <v>57</v>
      </c>
      <c r="J3162" s="11" t="n">
        <v>1504139</v>
      </c>
      <c r="L3162" s="11" t="n">
        <v>23076083</v>
      </c>
      <c r="M3162" s="13" t="s">
        <v>35</v>
      </c>
      <c r="N3162" s="13" t="s">
        <v>59</v>
      </c>
      <c r="P3162" s="11" t="n">
        <v>167</v>
      </c>
      <c r="Q3162" s="13" t="s">
        <v>119</v>
      </c>
      <c r="R3162" s="13" t="s">
        <v>66</v>
      </c>
      <c r="S3162" s="11" t="n">
        <v>1130101</v>
      </c>
      <c r="T3162" s="13" t="s">
        <v>67</v>
      </c>
      <c r="U3162" s="14" t="n">
        <v>368.38</v>
      </c>
      <c r="W3162" s="14" t="n">
        <v>0</v>
      </c>
      <c r="X3162" s="13" t="s">
        <v>2550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OVO KINDER JOY 20G</v>
      </c>
      <c r="AC3162" s="1" t="n">
        <v>2307608</v>
      </c>
    </row>
    <row r="3163" customFormat="false" ht="45.75" hidden="false" customHeight="true" outlineLevel="0" collapsed="false">
      <c r="A3163" s="11" t="n">
        <v>3</v>
      </c>
      <c r="B3163" s="12" t="n">
        <v>46239</v>
      </c>
      <c r="C3163" s="12" t="n">
        <v>46268</v>
      </c>
      <c r="D3163" s="11" t="n">
        <v>1601</v>
      </c>
      <c r="E3163" s="13" t="s">
        <v>194</v>
      </c>
      <c r="F3163" s="11" t="n">
        <v>24</v>
      </c>
      <c r="G3163" s="13" t="s">
        <v>64</v>
      </c>
      <c r="H3163" s="11" t="n">
        <v>2110405</v>
      </c>
      <c r="I3163" s="13" t="s">
        <v>57</v>
      </c>
      <c r="J3163" s="11" t="n">
        <v>1508061</v>
      </c>
      <c r="L3163" s="11" t="n">
        <v>9610983</v>
      </c>
      <c r="M3163" s="13" t="s">
        <v>35</v>
      </c>
      <c r="N3163" s="13" t="s">
        <v>59</v>
      </c>
      <c r="P3163" s="11" t="n">
        <v>167</v>
      </c>
      <c r="Q3163" s="13" t="s">
        <v>119</v>
      </c>
      <c r="R3163" s="13" t="s">
        <v>66</v>
      </c>
      <c r="S3163" s="11" t="n">
        <v>1130101</v>
      </c>
      <c r="T3163" s="13" t="s">
        <v>67</v>
      </c>
      <c r="U3163" s="14" t="n">
        <v>477.87</v>
      </c>
      <c r="W3163" s="14" t="n">
        <v>0</v>
      </c>
      <c r="X3163" s="13" t="s">
        <v>2551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TRIGO TRIGOLAR C/F1K</v>
      </c>
      <c r="AC3163" s="1" t="n">
        <v>860572</v>
      </c>
    </row>
    <row r="3164" customFormat="false" ht="54.75" hidden="false" customHeight="true" outlineLevel="0" collapsed="false">
      <c r="A3164" s="11" t="n">
        <v>3</v>
      </c>
      <c r="B3164" s="12" t="n">
        <v>46239</v>
      </c>
      <c r="C3164" s="12" t="n">
        <v>46268</v>
      </c>
      <c r="D3164" s="11" t="n">
        <v>1107</v>
      </c>
      <c r="E3164" s="13" t="s">
        <v>202</v>
      </c>
      <c r="F3164" s="11" t="n">
        <v>24</v>
      </c>
      <c r="G3164" s="13" t="s">
        <v>64</v>
      </c>
      <c r="H3164" s="11" t="n">
        <v>2110405</v>
      </c>
      <c r="I3164" s="13" t="s">
        <v>57</v>
      </c>
      <c r="J3164" s="11" t="n">
        <v>1509650</v>
      </c>
      <c r="L3164" s="11" t="n">
        <v>4383353</v>
      </c>
      <c r="M3164" s="13" t="s">
        <v>35</v>
      </c>
      <c r="N3164" s="13" t="s">
        <v>59</v>
      </c>
      <c r="P3164" s="11" t="n">
        <v>167</v>
      </c>
      <c r="Q3164" s="13" t="s">
        <v>119</v>
      </c>
      <c r="R3164" s="13" t="s">
        <v>66</v>
      </c>
      <c r="S3164" s="11" t="n">
        <v>1130101</v>
      </c>
      <c r="T3164" s="13" t="s">
        <v>67</v>
      </c>
      <c r="U3164" s="14" t="n">
        <v>984.44</v>
      </c>
      <c r="W3164" s="14" t="n">
        <v>0</v>
      </c>
      <c r="X3164" s="13" t="s">
        <v>2552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BOLINHO MORANGO 7308</v>
      </c>
      <c r="AC3164" s="1" t="n">
        <v>438335</v>
      </c>
    </row>
    <row r="3165" customFormat="false" ht="36.75" hidden="false" customHeight="true" outlineLevel="0" collapsed="false">
      <c r="A3165" s="11" t="n">
        <v>3</v>
      </c>
      <c r="B3165" s="12" t="n">
        <v>46245</v>
      </c>
      <c r="C3165" s="12" t="n">
        <v>46268</v>
      </c>
      <c r="D3165" s="11" t="n">
        <v>1699</v>
      </c>
      <c r="E3165" s="13" t="s">
        <v>80</v>
      </c>
      <c r="F3165" s="11" t="n">
        <v>24</v>
      </c>
      <c r="G3165" s="13" t="s">
        <v>64</v>
      </c>
      <c r="H3165" s="11" t="n">
        <v>2110405</v>
      </c>
      <c r="I3165" s="13" t="s">
        <v>57</v>
      </c>
      <c r="J3165" s="11" t="n">
        <v>1537045</v>
      </c>
      <c r="L3165" s="11" t="n">
        <v>3107412</v>
      </c>
      <c r="M3165" s="13" t="s">
        <v>35</v>
      </c>
      <c r="N3165" s="13" t="s">
        <v>59</v>
      </c>
      <c r="P3165" s="11" t="n">
        <v>167</v>
      </c>
      <c r="Q3165" s="13" t="s">
        <v>119</v>
      </c>
      <c r="R3165" s="13" t="s">
        <v>66</v>
      </c>
      <c r="S3165" s="11" t="n">
        <v>1130101</v>
      </c>
      <c r="T3165" s="13" t="s">
        <v>67</v>
      </c>
      <c r="U3165" s="14" t="n">
        <v>1384</v>
      </c>
      <c r="W3165" s="14" t="n">
        <v>0</v>
      </c>
      <c r="X3165" s="13" t="s">
        <v>2553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LING CALABRESA PERD</v>
      </c>
      <c r="AC3165" s="1" t="n">
        <v>310741</v>
      </c>
    </row>
    <row r="3166" customFormat="false" ht="63.75" hidden="false" customHeight="true" outlineLevel="0" collapsed="false">
      <c r="A3166" s="11" t="n">
        <v>3</v>
      </c>
      <c r="B3166" s="12" t="n">
        <v>46247</v>
      </c>
      <c r="C3166" s="12" t="n">
        <v>46268</v>
      </c>
      <c r="D3166" s="11" t="n">
        <v>1740</v>
      </c>
      <c r="E3166" s="13" t="s">
        <v>207</v>
      </c>
      <c r="F3166" s="11" t="n">
        <v>24</v>
      </c>
      <c r="G3166" s="13" t="s">
        <v>64</v>
      </c>
      <c r="H3166" s="11" t="n">
        <v>2110405</v>
      </c>
      <c r="I3166" s="13" t="s">
        <v>57</v>
      </c>
      <c r="J3166" s="11" t="n">
        <v>1542816</v>
      </c>
      <c r="L3166" s="11" t="n">
        <v>12589882</v>
      </c>
      <c r="M3166" s="13" t="s">
        <v>35</v>
      </c>
      <c r="N3166" s="13" t="s">
        <v>59</v>
      </c>
      <c r="P3166" s="11" t="n">
        <v>167</v>
      </c>
      <c r="Q3166" s="13" t="s">
        <v>119</v>
      </c>
      <c r="R3166" s="13" t="s">
        <v>66</v>
      </c>
      <c r="S3166" s="11" t="n">
        <v>1130101</v>
      </c>
      <c r="T3166" s="13" t="s">
        <v>67</v>
      </c>
      <c r="U3166" s="14" t="n">
        <v>354.21</v>
      </c>
      <c r="W3166" s="14" t="n">
        <v>0</v>
      </c>
      <c r="X3166" s="13" t="s">
        <v>2554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IOG BI-CAMADA MGO CO</v>
      </c>
      <c r="AC3166" s="1" t="n">
        <v>1258988</v>
      </c>
    </row>
    <row r="3167" customFormat="false" ht="45.75" hidden="false" customHeight="true" outlineLevel="0" collapsed="false">
      <c r="A3167" s="11" t="n">
        <v>3</v>
      </c>
      <c r="B3167" s="12" t="n">
        <v>46247</v>
      </c>
      <c r="C3167" s="12" t="n">
        <v>46268</v>
      </c>
      <c r="D3167" s="11" t="n">
        <v>1921</v>
      </c>
      <c r="E3167" s="13" t="s">
        <v>313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1543026</v>
      </c>
      <c r="L3167" s="11" t="n">
        <v>137022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355.96</v>
      </c>
      <c r="W3167" s="14" t="n">
        <v>0</v>
      </c>
      <c r="X3167" s="13" t="s">
        <v>2555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CANJICA MILHO BRANCO 400G</v>
      </c>
      <c r="AC3167" s="1" t="n">
        <v>21254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194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1576463</v>
      </c>
      <c r="L3168" s="11" t="n">
        <v>9663141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603.25</v>
      </c>
      <c r="W3168" s="14" t="n">
        <v>0</v>
      </c>
      <c r="X3168" s="13" t="s">
        <v>2556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46253</v>
      </c>
      <c r="C3169" s="12" t="n">
        <v>46268</v>
      </c>
      <c r="D3169" s="11" t="n">
        <v>1608</v>
      </c>
      <c r="E3169" s="13" t="s">
        <v>63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1576488</v>
      </c>
      <c r="L3169" s="11" t="n">
        <v>17150321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789.29</v>
      </c>
      <c r="W3169" s="14" t="n">
        <v>0</v>
      </c>
      <c r="X3169" s="13" t="s">
        <v>2557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TODDYNHO CHOCOLATE</v>
      </c>
      <c r="AC3169" s="1" t="n">
        <v>1715032</v>
      </c>
    </row>
    <row r="3170" customFormat="false" ht="36.75" hidden="false" customHeight="true" outlineLevel="0" collapsed="false">
      <c r="A3170" s="11" t="n">
        <v>3</v>
      </c>
      <c r="B3170" s="12" t="n">
        <v>46253</v>
      </c>
      <c r="C3170" s="12" t="n">
        <v>46268</v>
      </c>
      <c r="D3170" s="11" t="n">
        <v>1605</v>
      </c>
      <c r="E3170" s="13" t="s">
        <v>140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1580430</v>
      </c>
      <c r="L3170" s="11" t="n">
        <v>223956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511.86</v>
      </c>
      <c r="W3170" s="14" t="n">
        <v>0</v>
      </c>
      <c r="X3170" s="13" t="s">
        <v>2558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SUCO DE LARANJA VIGOR 200ML</v>
      </c>
      <c r="AC3170" s="1" t="n">
        <v>223956</v>
      </c>
    </row>
    <row r="3171" customFormat="false" ht="36.75" hidden="false" customHeight="true" outlineLevel="0" collapsed="false">
      <c r="A3171" s="11" t="n">
        <v>3</v>
      </c>
      <c r="B3171" s="12" t="n">
        <v>46254</v>
      </c>
      <c r="C3171" s="12" t="n">
        <v>46268</v>
      </c>
      <c r="D3171" s="11" t="n">
        <v>1723</v>
      </c>
      <c r="E3171" s="13" t="s">
        <v>95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1580442</v>
      </c>
      <c r="L3171" s="11" t="n">
        <v>602371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1841.2</v>
      </c>
      <c r="W3171" s="14" t="n">
        <v>0</v>
      </c>
      <c r="X3171" s="13" t="s">
        <v>2559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TRASEIRO DE BOI L1</v>
      </c>
      <c r="AC3171" s="1" t="n">
        <v>175182</v>
      </c>
    </row>
    <row r="3172" customFormat="false" ht="36.75" hidden="false" customHeight="true" outlineLevel="0" collapsed="false">
      <c r="A3172" s="11" t="n">
        <v>3</v>
      </c>
      <c r="B3172" s="12" t="n">
        <v>46256</v>
      </c>
      <c r="C3172" s="12" t="n">
        <v>46268</v>
      </c>
      <c r="D3172" s="11" t="n">
        <v>1621</v>
      </c>
      <c r="E3172" s="13" t="s">
        <v>392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1595605</v>
      </c>
      <c r="L3172" s="11" t="n">
        <v>974217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972.06</v>
      </c>
      <c r="W3172" s="14" t="n">
        <v>0</v>
      </c>
      <c r="X3172" s="13" t="s">
        <v>2560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REFR. ANTAR DIET 350ML</v>
      </c>
      <c r="AC3172" s="1" t="n">
        <v>974217</v>
      </c>
    </row>
    <row r="3173" customFormat="false" ht="36.75" hidden="false" customHeight="true" outlineLevel="0" collapsed="false">
      <c r="A3173" s="11" t="n">
        <v>3</v>
      </c>
      <c r="B3173" s="12" t="n">
        <v>46256</v>
      </c>
      <c r="C3173" s="12" t="n">
        <v>46268</v>
      </c>
      <c r="D3173" s="11" t="n">
        <v>1621</v>
      </c>
      <c r="E3173" s="13" t="s">
        <v>392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1595624</v>
      </c>
      <c r="L3173" s="11" t="n">
        <v>974218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671.58</v>
      </c>
      <c r="W3173" s="14" t="n">
        <v>0</v>
      </c>
      <c r="X3173" s="13" t="s">
        <v>2561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REFRI. GUARANA BARE 2L</v>
      </c>
      <c r="AC3173" s="1" t="n">
        <v>974218</v>
      </c>
    </row>
    <row r="3174" customFormat="false" ht="54.75" hidden="false" customHeight="true" outlineLevel="0" collapsed="false">
      <c r="A3174" s="11" t="n">
        <v>3</v>
      </c>
      <c r="B3174" s="12" t="n">
        <v>46260</v>
      </c>
      <c r="C3174" s="12" t="n">
        <v>46268</v>
      </c>
      <c r="D3174" s="11" t="n">
        <v>1814</v>
      </c>
      <c r="E3174" s="13" t="s">
        <v>440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1608692</v>
      </c>
      <c r="L3174" s="11" t="n">
        <v>287601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673.16</v>
      </c>
      <c r="W3174" s="14" t="n">
        <v>0</v>
      </c>
      <c r="X3174" s="13" t="s">
        <v>2562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POLPA GRAVIOLA 100G</v>
      </c>
      <c r="AC3174" s="1" t="n">
        <v>28760</v>
      </c>
    </row>
    <row r="3175" customFormat="false" ht="54.75" hidden="false" customHeight="true" outlineLevel="0" collapsed="false">
      <c r="A3175" s="11" t="n">
        <v>3</v>
      </c>
      <c r="B3175" s="12" t="n">
        <v>46260</v>
      </c>
      <c r="C3175" s="12" t="n">
        <v>46268</v>
      </c>
      <c r="D3175" s="11" t="n">
        <v>1642</v>
      </c>
      <c r="E3175" s="13" t="s">
        <v>340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1608717</v>
      </c>
      <c r="L3175" s="11" t="n">
        <v>1038851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66</v>
      </c>
      <c r="S3175" s="11" t="n">
        <v>1130101</v>
      </c>
      <c r="T3175" s="13" t="s">
        <v>67</v>
      </c>
      <c r="U3175" s="14" t="n">
        <v>718.72</v>
      </c>
      <c r="W3175" s="14" t="n">
        <v>0</v>
      </c>
      <c r="X3175" s="13" t="s">
        <v>2563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PAO DE FORMA BROTHER</v>
      </c>
      <c r="AC3175" s="1" t="n">
        <v>1038859</v>
      </c>
    </row>
    <row r="3176" customFormat="false" ht="36.75" hidden="false" customHeight="true" outlineLevel="0" collapsed="false">
      <c r="A3176" s="11" t="n">
        <v>3</v>
      </c>
      <c r="B3176" s="12" t="n">
        <v>46260</v>
      </c>
      <c r="C3176" s="12" t="n">
        <v>46268</v>
      </c>
      <c r="D3176" s="11" t="n">
        <v>1705</v>
      </c>
      <c r="E3176" s="13" t="s">
        <v>149</v>
      </c>
      <c r="F3176" s="11" t="n">
        <v>24</v>
      </c>
      <c r="G3176" s="13" t="s">
        <v>64</v>
      </c>
      <c r="H3176" s="11" t="n">
        <v>2110405</v>
      </c>
      <c r="I3176" s="13" t="s">
        <v>57</v>
      </c>
      <c r="J3176" s="11" t="n">
        <v>1609170</v>
      </c>
      <c r="L3176" s="11" t="n">
        <v>12689187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50.39</v>
      </c>
      <c r="W3176" s="14" t="n">
        <v>0</v>
      </c>
      <c r="X3176" s="13" t="s">
        <v>2564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ENERG.MONSTER ABSOLU</v>
      </c>
      <c r="AC3176" s="1" t="n">
        <v>1268918</v>
      </c>
    </row>
    <row r="3177" customFormat="false" ht="36.75" hidden="false" customHeight="true" outlineLevel="0" collapsed="false">
      <c r="A3177" s="11" t="n">
        <v>3</v>
      </c>
      <c r="B3177" s="12" t="n">
        <v>46260</v>
      </c>
      <c r="C3177" s="12" t="n">
        <v>46268</v>
      </c>
      <c r="D3177" s="11" t="n">
        <v>1705</v>
      </c>
      <c r="E3177" s="13" t="s">
        <v>149</v>
      </c>
      <c r="F3177" s="11" t="n">
        <v>24</v>
      </c>
      <c r="G3177" s="13" t="s">
        <v>64</v>
      </c>
      <c r="H3177" s="11" t="n">
        <v>2110405</v>
      </c>
      <c r="I3177" s="13" t="s">
        <v>57</v>
      </c>
      <c r="J3177" s="11" t="n">
        <v>1609181</v>
      </c>
      <c r="L3177" s="11" t="n">
        <v>12689207</v>
      </c>
      <c r="M3177" s="13" t="s">
        <v>35</v>
      </c>
      <c r="N3177" s="13" t="s">
        <v>59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2473.12</v>
      </c>
      <c r="W3177" s="14" t="n">
        <v>0</v>
      </c>
      <c r="X3177" s="13" t="s">
        <v>2565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 t="str">
        <f aca="false">IFERROR(INDEX('Mov Entradas (Rel 10497)'!$L:$L,MATCH(AC3177,'Mov Entradas (Rel 10497)'!$I:$I,0)),"nao encontrado")</f>
        <v>KAPO UVA 200ML</v>
      </c>
      <c r="AC3177" s="1" t="n">
        <v>1268920</v>
      </c>
    </row>
    <row r="3178" customFormat="false" ht="36.75" hidden="false" customHeight="true" outlineLevel="0" collapsed="false">
      <c r="A3178" s="11" t="n">
        <v>3</v>
      </c>
      <c r="B3178" s="12" t="n">
        <v>46260</v>
      </c>
      <c r="C3178" s="12" t="n">
        <v>46268</v>
      </c>
      <c r="D3178" s="11" t="n">
        <v>1705</v>
      </c>
      <c r="E3178" s="13" t="s">
        <v>149</v>
      </c>
      <c r="F3178" s="11" t="n">
        <v>24</v>
      </c>
      <c r="G3178" s="13" t="s">
        <v>64</v>
      </c>
      <c r="H3178" s="11" t="n">
        <v>2110405</v>
      </c>
      <c r="I3178" s="13" t="s">
        <v>57</v>
      </c>
      <c r="J3178" s="11" t="n">
        <v>1609185</v>
      </c>
      <c r="L3178" s="11" t="n">
        <v>20135145</v>
      </c>
      <c r="M3178" s="13" t="s">
        <v>35</v>
      </c>
      <c r="N3178" s="13" t="s">
        <v>59</v>
      </c>
      <c r="P3178" s="11" t="n">
        <v>167</v>
      </c>
      <c r="Q3178" s="13" t="s">
        <v>119</v>
      </c>
      <c r="R3178" s="13" t="s">
        <v>66</v>
      </c>
      <c r="S3178" s="11" t="n">
        <v>1130101</v>
      </c>
      <c r="T3178" s="13" t="s">
        <v>67</v>
      </c>
      <c r="U3178" s="14" t="n">
        <v>3474.87</v>
      </c>
      <c r="W3178" s="14" t="n">
        <v>0</v>
      </c>
      <c r="X3178" s="13" t="s">
        <v>2566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REFR FANTA UVA 200ML</v>
      </c>
      <c r="AC3178" s="1" t="n">
        <v>2013514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412</v>
      </c>
      <c r="F3179" s="11" t="n">
        <v>24</v>
      </c>
      <c r="G3179" s="13" t="s">
        <v>64</v>
      </c>
      <c r="H3179" s="11" t="n">
        <v>2110405</v>
      </c>
      <c r="I3179" s="13" t="s">
        <v>57</v>
      </c>
      <c r="J3179" s="11" t="n">
        <v>1610122</v>
      </c>
      <c r="L3179" s="11" t="n">
        <v>151781</v>
      </c>
      <c r="M3179" s="13" t="s">
        <v>35</v>
      </c>
      <c r="N3179" s="13" t="s">
        <v>59</v>
      </c>
      <c r="P3179" s="11" t="n">
        <v>167</v>
      </c>
      <c r="Q3179" s="13" t="s">
        <v>119</v>
      </c>
      <c r="R3179" s="13" t="s">
        <v>66</v>
      </c>
      <c r="S3179" s="11" t="n">
        <v>1130101</v>
      </c>
      <c r="T3179" s="13" t="s">
        <v>67</v>
      </c>
      <c r="U3179" s="14" t="n">
        <v>4394.4</v>
      </c>
      <c r="W3179" s="14" t="n">
        <v>0</v>
      </c>
      <c r="X3179" s="13" t="s">
        <v>2567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46244</v>
      </c>
      <c r="C3180" s="12" t="n">
        <v>46268</v>
      </c>
      <c r="D3180" s="11" t="n">
        <v>1836</v>
      </c>
      <c r="E3180" s="13" t="s">
        <v>973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1613346</v>
      </c>
      <c r="L3180" s="11" t="n">
        <v>248605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38</v>
      </c>
      <c r="S3180" s="11" t="n">
        <v>4210315</v>
      </c>
      <c r="T3180" s="13" t="s">
        <v>566</v>
      </c>
      <c r="U3180" s="14" t="n">
        <v>166.52</v>
      </c>
      <c r="W3180" s="14" t="n">
        <v>0</v>
      </c>
      <c r="X3180" s="13" t="s">
        <v>2487</v>
      </c>
      <c r="Z3180" s="1" t="str">
        <f aca="false">IF($T3180="","",IFERROR(INDEX('Resumo Grupos'!$AC$3:$AC$200,MATCH($T3180,'Resumo Grupos'!$AB$3:$AB$200,0)),"n/d"))</f>
        <v>Despesa</v>
      </c>
      <c r="AA3180" s="1" t="str">
        <f aca="false">IF($T3180="","",IF(COUNTIF('Resumo Grupos'!$AE$3:$AE$40,$T3180)&gt;0,"NAO","SIM"))</f>
        <v>SIM</v>
      </c>
      <c r="AB3180" s="1"/>
      <c r="AC3180" s="1"/>
    </row>
    <row r="3181" customFormat="false" ht="27.75" hidden="false" customHeight="true" outlineLevel="0" collapsed="false">
      <c r="A3181" s="11" t="n">
        <v>3</v>
      </c>
      <c r="B3181" s="12" t="n">
        <v>46266</v>
      </c>
      <c r="C3181" s="12" t="n">
        <v>46268</v>
      </c>
      <c r="D3181" s="11" t="n">
        <v>10096</v>
      </c>
      <c r="E3181" s="13" t="s">
        <v>1638</v>
      </c>
      <c r="F3181" s="11" t="n">
        <v>34</v>
      </c>
      <c r="G3181" s="13" t="s">
        <v>56</v>
      </c>
      <c r="H3181" s="11" t="n">
        <v>2110405</v>
      </c>
      <c r="I3181" s="13" t="s">
        <v>57</v>
      </c>
      <c r="J3181" s="11" t="n">
        <v>1638165</v>
      </c>
      <c r="L3181" s="11" t="n">
        <v>240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180</v>
      </c>
      <c r="W3181" s="14" t="n">
        <v>0</v>
      </c>
      <c r="X3181" s="13" t="s">
        <v>2568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BOLO MIYAZAKI GRANDE</v>
      </c>
      <c r="AC3181" s="1" t="n">
        <v>240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99</v>
      </c>
      <c r="F3182" s="11" t="n">
        <v>13</v>
      </c>
      <c r="G3182" s="13" t="s">
        <v>100</v>
      </c>
      <c r="H3182" s="11" t="n">
        <v>2110101</v>
      </c>
      <c r="I3182" s="13" t="s">
        <v>53</v>
      </c>
      <c r="J3182" s="11" t="n">
        <v>1646146</v>
      </c>
      <c r="L3182" s="11" t="n">
        <v>4577</v>
      </c>
      <c r="M3182" s="13" t="s">
        <v>35</v>
      </c>
      <c r="N3182" s="13" t="s">
        <v>89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135</v>
      </c>
      <c r="W3182" s="14" t="n">
        <v>0</v>
      </c>
      <c r="X3182" s="13" t="s">
        <v>2569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46231</v>
      </c>
      <c r="C3183" s="12" t="n">
        <v>46269</v>
      </c>
      <c r="D3183" s="11" t="n">
        <v>33</v>
      </c>
      <c r="E3183" s="13" t="s">
        <v>91</v>
      </c>
      <c r="F3183" s="11" t="n">
        <v>34</v>
      </c>
      <c r="G3183" s="13" t="s">
        <v>56</v>
      </c>
      <c r="H3183" s="11" t="n">
        <v>2110405</v>
      </c>
      <c r="I3183" s="13" t="s">
        <v>57</v>
      </c>
      <c r="J3183" s="11" t="n">
        <v>1464721</v>
      </c>
      <c r="L3183" s="11" t="n">
        <v>227878</v>
      </c>
      <c r="M3183" s="13" t="s">
        <v>35</v>
      </c>
      <c r="N3183" s="13" t="s">
        <v>59</v>
      </c>
      <c r="P3183" s="11" t="n">
        <v>101</v>
      </c>
      <c r="Q3183" s="13" t="s">
        <v>60</v>
      </c>
      <c r="R3183" s="13" t="s">
        <v>311</v>
      </c>
      <c r="S3183" s="11" t="n">
        <v>2210202</v>
      </c>
      <c r="T3183" s="13" t="s">
        <v>311</v>
      </c>
      <c r="U3183" s="14" t="n">
        <v>1000</v>
      </c>
      <c r="W3183" s="14" t="n">
        <v>0</v>
      </c>
      <c r="X3183" s="13" t="s">
        <v>312</v>
      </c>
      <c r="Z3183" s="1" t="str">
        <f aca="false">IF($T3183="","",IFERROR(INDEX('Resumo Grupos'!$AC$3:$AC$200,MATCH($T3183,'Resumo Grupos'!$AB$3:$AB$200,0)),"n/d"))</f>
        <v>Empréstimo</v>
      </c>
      <c r="AA3183" s="1" t="str">
        <f aca="false">IF($T3183="","",IF(COUNTIF('Resumo Grupos'!$AE$3:$AE$40,$T3183)&gt;0,"NAO","SIM"))</f>
        <v>SIM</v>
      </c>
      <c r="AB3183" s="1"/>
      <c r="AC3183" s="1"/>
    </row>
    <row r="3184" customFormat="false" ht="63.75" hidden="false" customHeight="true" outlineLevel="0" collapsed="false">
      <c r="A3184" s="11" t="n">
        <v>3</v>
      </c>
      <c r="B3184" s="12" t="n">
        <v>46234</v>
      </c>
      <c r="C3184" s="12" t="n">
        <v>46269</v>
      </c>
      <c r="D3184" s="11" t="n">
        <v>519</v>
      </c>
      <c r="E3184" s="13" t="s">
        <v>303</v>
      </c>
      <c r="F3184" s="11" t="n">
        <v>34</v>
      </c>
      <c r="G3184" s="13" t="s">
        <v>56</v>
      </c>
      <c r="H3184" s="11" t="n">
        <v>2110405</v>
      </c>
      <c r="I3184" s="13" t="s">
        <v>57</v>
      </c>
      <c r="J3184" s="11" t="n">
        <v>1477410</v>
      </c>
      <c r="L3184" s="11" t="n">
        <v>229713</v>
      </c>
      <c r="M3184" s="13" t="s">
        <v>189</v>
      </c>
      <c r="N3184" s="13" t="s">
        <v>59</v>
      </c>
      <c r="P3184" s="11" t="n">
        <v>101</v>
      </c>
      <c r="Q3184" s="13" t="s">
        <v>60</v>
      </c>
      <c r="R3184" s="13" t="s">
        <v>311</v>
      </c>
      <c r="S3184" s="11" t="n">
        <v>2210203</v>
      </c>
      <c r="T3184" s="13" t="s">
        <v>2109</v>
      </c>
      <c r="U3184" s="14" t="n">
        <v>50000</v>
      </c>
      <c r="W3184" s="14" t="n">
        <v>0</v>
      </c>
      <c r="X3184" s="13" t="s">
        <v>2110</v>
      </c>
      <c r="Z3184" s="1" t="str">
        <f aca="false">IF($T3184="","",IFERROR(INDEX('Resumo Grupos'!$AC$3:$AC$200,MATCH($T3184,'Resumo Grupos'!$AB$3:$AB$200,0)),"n/d"))</f>
        <v>Empréstimo</v>
      </c>
      <c r="AA3184" s="1" t="str">
        <f aca="false">IF($T3184="","",IF(COUNTIF('Resumo Grupos'!$AE$3:$AE$40,$T3184)&gt;0,"NAO","SIM"))</f>
        <v>NAO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46239</v>
      </c>
      <c r="C3185" s="12" t="n">
        <v>46269</v>
      </c>
      <c r="D3185" s="11" t="n">
        <v>1699</v>
      </c>
      <c r="E3185" s="13" t="s">
        <v>80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1512621</v>
      </c>
      <c r="L3185" s="11" t="n">
        <v>3101543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986.04</v>
      </c>
      <c r="W3185" s="14" t="n">
        <v>0</v>
      </c>
      <c r="X3185" s="13" t="s">
        <v>2570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CONS CARNE BO320G</v>
      </c>
      <c r="AC3185" s="1" t="n">
        <v>310154</v>
      </c>
    </row>
    <row r="3186" customFormat="false" ht="45.75" hidden="false" customHeight="true" outlineLevel="0" collapsed="false">
      <c r="A3186" s="11" t="n">
        <v>3</v>
      </c>
      <c r="B3186" s="12" t="n">
        <v>46240</v>
      </c>
      <c r="C3186" s="12" t="n">
        <v>46269</v>
      </c>
      <c r="D3186" s="11" t="n">
        <v>1136</v>
      </c>
      <c r="E3186" s="13" t="s">
        <v>897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1513145</v>
      </c>
      <c r="L3186" s="11" t="n">
        <v>535483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66</v>
      </c>
      <c r="S3186" s="11" t="n">
        <v>1130101</v>
      </c>
      <c r="T3186" s="13" t="s">
        <v>67</v>
      </c>
      <c r="U3186" s="14" t="n">
        <v>500.78</v>
      </c>
      <c r="W3186" s="14" t="n">
        <v>0</v>
      </c>
      <c r="X3186" s="13" t="s">
        <v>2571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ESCOVA DENTAL WIT BA</v>
      </c>
      <c r="AC3186" s="1" t="n">
        <v>53548</v>
      </c>
    </row>
    <row r="3187" customFormat="false" ht="36.75" hidden="false" customHeight="true" outlineLevel="0" collapsed="false">
      <c r="A3187" s="11" t="n">
        <v>3</v>
      </c>
      <c r="B3187" s="12" t="n">
        <v>46234</v>
      </c>
      <c r="C3187" s="12" t="n">
        <v>46269</v>
      </c>
      <c r="D3187" s="11" t="n">
        <v>1675</v>
      </c>
      <c r="E3187" s="13" t="s">
        <v>200</v>
      </c>
      <c r="F3187" s="11" t="n">
        <v>24</v>
      </c>
      <c r="G3187" s="13" t="s">
        <v>64</v>
      </c>
      <c r="H3187" s="11" t="n">
        <v>2110405</v>
      </c>
      <c r="I3187" s="13" t="s">
        <v>57</v>
      </c>
      <c r="J3187" s="11" t="n">
        <v>1517556</v>
      </c>
      <c r="L3187" s="11" t="n">
        <v>5068382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300.54</v>
      </c>
      <c r="W3187" s="14" t="n">
        <v>0</v>
      </c>
      <c r="X3187" s="13" t="s">
        <v>2572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nao encontrado</v>
      </c>
      <c r="AC3187" s="1" t="n">
        <v>5068382</v>
      </c>
    </row>
    <row r="3188" customFormat="false" ht="36.75" hidden="false" customHeight="true" outlineLevel="0" collapsed="false">
      <c r="A3188" s="11" t="n">
        <v>3</v>
      </c>
      <c r="B3188" s="12" t="n">
        <v>46249</v>
      </c>
      <c r="C3188" s="12" t="n">
        <v>46269</v>
      </c>
      <c r="D3188" s="11" t="n">
        <v>1815</v>
      </c>
      <c r="E3188" s="13" t="s">
        <v>73</v>
      </c>
      <c r="F3188" s="11" t="n">
        <v>24</v>
      </c>
      <c r="G3188" s="13" t="s">
        <v>64</v>
      </c>
      <c r="H3188" s="11" t="n">
        <v>2110405</v>
      </c>
      <c r="I3188" s="13" t="s">
        <v>57</v>
      </c>
      <c r="J3188" s="11" t="n">
        <v>1551639</v>
      </c>
      <c r="L3188" s="11" t="n">
        <v>4625882</v>
      </c>
      <c r="M3188" s="13" t="s">
        <v>35</v>
      </c>
      <c r="N3188" s="13" t="s">
        <v>59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655.61</v>
      </c>
      <c r="W3188" s="14" t="n">
        <v>0</v>
      </c>
      <c r="X3188" s="13" t="s">
        <v>2573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FIGADO BOVINO KG</v>
      </c>
      <c r="AC3188" s="1" t="n">
        <v>398009</v>
      </c>
    </row>
    <row r="3189" customFormat="false" ht="36.75" hidden="false" customHeight="true" outlineLevel="0" collapsed="false">
      <c r="A3189" s="11" t="n">
        <v>3</v>
      </c>
      <c r="B3189" s="12" t="n">
        <v>46247</v>
      </c>
      <c r="C3189" s="12" t="n">
        <v>46269</v>
      </c>
      <c r="D3189" s="11" t="n">
        <v>1720</v>
      </c>
      <c r="E3189" s="13" t="s">
        <v>1304</v>
      </c>
      <c r="F3189" s="11" t="n">
        <v>24</v>
      </c>
      <c r="G3189" s="13" t="s">
        <v>64</v>
      </c>
      <c r="H3189" s="11" t="n">
        <v>2110405</v>
      </c>
      <c r="I3189" s="13" t="s">
        <v>57</v>
      </c>
      <c r="J3189" s="11" t="n">
        <v>1551686</v>
      </c>
      <c r="L3189" s="11" t="n">
        <v>613791</v>
      </c>
      <c r="M3189" s="13" t="s">
        <v>35</v>
      </c>
      <c r="N3189" s="13" t="s">
        <v>59</v>
      </c>
      <c r="P3189" s="11" t="n">
        <v>167</v>
      </c>
      <c r="Q3189" s="13" t="s">
        <v>119</v>
      </c>
      <c r="R3189" s="13" t="s">
        <v>66</v>
      </c>
      <c r="S3189" s="11" t="n">
        <v>1130101</v>
      </c>
      <c r="T3189" s="13" t="s">
        <v>67</v>
      </c>
      <c r="U3189" s="14" t="n">
        <v>625.75</v>
      </c>
      <c r="W3189" s="14" t="n">
        <v>0</v>
      </c>
      <c r="X3189" s="13" t="s">
        <v>2574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VELAS D'LUZ 8UN</v>
      </c>
      <c r="AC3189" s="1" t="n">
        <v>48211</v>
      </c>
    </row>
    <row r="3190" customFormat="false" ht="54.75" hidden="false" customHeight="true" outlineLevel="0" collapsed="false">
      <c r="A3190" s="11" t="n">
        <v>3</v>
      </c>
      <c r="B3190" s="12" t="n">
        <v>46255</v>
      </c>
      <c r="C3190" s="12" t="n">
        <v>46269</v>
      </c>
      <c r="D3190" s="11" t="n">
        <v>1643</v>
      </c>
      <c r="E3190" s="13" t="s">
        <v>241</v>
      </c>
      <c r="F3190" s="11" t="n">
        <v>24</v>
      </c>
      <c r="G3190" s="13" t="s">
        <v>64</v>
      </c>
      <c r="H3190" s="11" t="n">
        <v>2110405</v>
      </c>
      <c r="I3190" s="13" t="s">
        <v>57</v>
      </c>
      <c r="J3190" s="11" t="n">
        <v>1582181</v>
      </c>
      <c r="L3190" s="11" t="n">
        <v>10923</v>
      </c>
      <c r="M3190" s="13" t="s">
        <v>35</v>
      </c>
      <c r="N3190" s="13" t="s">
        <v>59</v>
      </c>
      <c r="P3190" s="11" t="n">
        <v>167</v>
      </c>
      <c r="Q3190" s="13" t="s">
        <v>119</v>
      </c>
      <c r="R3190" s="13" t="s">
        <v>66</v>
      </c>
      <c r="S3190" s="11" t="n">
        <v>1130101</v>
      </c>
      <c r="T3190" s="13" t="s">
        <v>67</v>
      </c>
      <c r="U3190" s="14" t="n">
        <v>228</v>
      </c>
      <c r="W3190" s="14" t="n">
        <v>0</v>
      </c>
      <c r="X3190" s="13" t="s">
        <v>2575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COCADA CASMORENINH</v>
      </c>
      <c r="AC3190" s="1" t="n">
        <v>10923</v>
      </c>
    </row>
    <row r="3191" customFormat="false" ht="63.75" hidden="false" customHeight="true" outlineLevel="0" collapsed="false">
      <c r="A3191" s="11" t="n">
        <v>3</v>
      </c>
      <c r="B3191" s="12" t="n">
        <v>46255</v>
      </c>
      <c r="C3191" s="12" t="n">
        <v>46269</v>
      </c>
      <c r="D3191" s="11" t="n">
        <v>1695</v>
      </c>
      <c r="E3191" s="13" t="s">
        <v>335</v>
      </c>
      <c r="F3191" s="11" t="n">
        <v>24</v>
      </c>
      <c r="G3191" s="13" t="s">
        <v>64</v>
      </c>
      <c r="H3191" s="11" t="n">
        <v>2110405</v>
      </c>
      <c r="I3191" s="13" t="s">
        <v>57</v>
      </c>
      <c r="J3191" s="11" t="n">
        <v>1582328</v>
      </c>
      <c r="L3191" s="11" t="n">
        <v>1998602</v>
      </c>
      <c r="M3191" s="13" t="s">
        <v>35</v>
      </c>
      <c r="N3191" s="13" t="s">
        <v>59</v>
      </c>
      <c r="P3191" s="11" t="n">
        <v>167</v>
      </c>
      <c r="Q3191" s="13" t="s">
        <v>119</v>
      </c>
      <c r="R3191" s="13" t="s">
        <v>66</v>
      </c>
      <c r="S3191" s="11" t="n">
        <v>1130101</v>
      </c>
      <c r="T3191" s="13" t="s">
        <v>67</v>
      </c>
      <c r="U3191" s="14" t="n">
        <v>1924.08</v>
      </c>
      <c r="W3191" s="14" t="n">
        <v>0</v>
      </c>
      <c r="X3191" s="13" t="s">
        <v>2576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SUCO JANDAI CAJU500M</v>
      </c>
      <c r="AC3191" s="1" t="n">
        <v>19986</v>
      </c>
    </row>
    <row r="3192" customFormat="false" ht="36.75" hidden="false" customHeight="true" outlineLevel="0" collapsed="false">
      <c r="A3192" s="11" t="n">
        <v>3</v>
      </c>
      <c r="B3192" s="12" t="n">
        <v>46254</v>
      </c>
      <c r="C3192" s="12" t="n">
        <v>46269</v>
      </c>
      <c r="D3192" s="11" t="n">
        <v>1666</v>
      </c>
      <c r="E3192" s="13" t="s">
        <v>273</v>
      </c>
      <c r="F3192" s="11" t="n">
        <v>24</v>
      </c>
      <c r="G3192" s="13" t="s">
        <v>64</v>
      </c>
      <c r="H3192" s="11" t="n">
        <v>2110405</v>
      </c>
      <c r="I3192" s="13" t="s">
        <v>57</v>
      </c>
      <c r="J3192" s="11" t="n">
        <v>1584828</v>
      </c>
      <c r="L3192" s="11" t="n">
        <v>5708732</v>
      </c>
      <c r="M3192" s="13" t="s">
        <v>35</v>
      </c>
      <c r="N3192" s="13" t="s">
        <v>59</v>
      </c>
      <c r="P3192" s="11" t="n">
        <v>167</v>
      </c>
      <c r="Q3192" s="13" t="s">
        <v>119</v>
      </c>
      <c r="R3192" s="13" t="s">
        <v>66</v>
      </c>
      <c r="S3192" s="11" t="n">
        <v>1130101</v>
      </c>
      <c r="T3192" s="13" t="s">
        <v>67</v>
      </c>
      <c r="U3192" s="14" t="n">
        <v>2253.66</v>
      </c>
      <c r="W3192" s="14" t="n">
        <v>0</v>
      </c>
      <c r="X3192" s="13" t="s">
        <v>2577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DUNHILL CARLTON BLEN</v>
      </c>
      <c r="AC3192" s="1" t="n">
        <v>570873</v>
      </c>
    </row>
    <row r="3193" customFormat="false" ht="45.75" hidden="false" customHeight="true" outlineLevel="0" collapsed="false">
      <c r="A3193" s="11" t="n">
        <v>3</v>
      </c>
      <c r="B3193" s="12" t="n">
        <v>46254</v>
      </c>
      <c r="C3193" s="12" t="n">
        <v>46269</v>
      </c>
      <c r="D3193" s="11" t="n">
        <v>1122</v>
      </c>
      <c r="E3193" s="13" t="s">
        <v>1657</v>
      </c>
      <c r="F3193" s="11" t="n">
        <v>24</v>
      </c>
      <c r="G3193" s="13" t="s">
        <v>64</v>
      </c>
      <c r="H3193" s="11" t="n">
        <v>2110405</v>
      </c>
      <c r="I3193" s="13" t="s">
        <v>57</v>
      </c>
      <c r="J3193" s="11" t="n">
        <v>1585055</v>
      </c>
      <c r="L3193" s="11" t="n">
        <v>694811</v>
      </c>
      <c r="M3193" s="13" t="s">
        <v>35</v>
      </c>
      <c r="N3193" s="13" t="s">
        <v>59</v>
      </c>
      <c r="P3193" s="11" t="n">
        <v>167</v>
      </c>
      <c r="Q3193" s="13" t="s">
        <v>119</v>
      </c>
      <c r="R3193" s="13" t="s">
        <v>66</v>
      </c>
      <c r="S3193" s="11" t="n">
        <v>1130101</v>
      </c>
      <c r="T3193" s="13" t="s">
        <v>67</v>
      </c>
      <c r="U3193" s="14" t="n">
        <v>226.8</v>
      </c>
      <c r="W3193" s="14" t="n">
        <v>0</v>
      </c>
      <c r="X3193" s="13" t="s">
        <v>2578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VELA VULCAO DOURADO</v>
      </c>
      <c r="AC3193" s="1" t="n">
        <v>12955</v>
      </c>
    </row>
    <row r="3194" customFormat="false" ht="45.75" hidden="false" customHeight="true" outlineLevel="0" collapsed="false">
      <c r="A3194" s="11" t="n">
        <v>3</v>
      </c>
      <c r="B3194" s="12" t="n">
        <v>46254</v>
      </c>
      <c r="C3194" s="12" t="n">
        <v>46269</v>
      </c>
      <c r="D3194" s="11" t="n">
        <v>1398</v>
      </c>
      <c r="E3194" s="13" t="s">
        <v>1655</v>
      </c>
      <c r="F3194" s="11" t="n">
        <v>24</v>
      </c>
      <c r="G3194" s="13" t="s">
        <v>64</v>
      </c>
      <c r="H3194" s="11" t="n">
        <v>2110405</v>
      </c>
      <c r="I3194" s="13" t="s">
        <v>57</v>
      </c>
      <c r="J3194" s="11" t="n">
        <v>1585250</v>
      </c>
      <c r="L3194" s="11" t="n">
        <v>35501</v>
      </c>
      <c r="M3194" s="13" t="s">
        <v>35</v>
      </c>
      <c r="N3194" s="13" t="s">
        <v>59</v>
      </c>
      <c r="P3194" s="11" t="n">
        <v>167</v>
      </c>
      <c r="Q3194" s="13" t="s">
        <v>119</v>
      </c>
      <c r="R3194" s="13" t="s">
        <v>66</v>
      </c>
      <c r="S3194" s="11" t="n">
        <v>1130101</v>
      </c>
      <c r="T3194" s="13" t="s">
        <v>67</v>
      </c>
      <c r="U3194" s="14" t="n">
        <v>153.33</v>
      </c>
      <c r="W3194" s="14" t="n">
        <v>0</v>
      </c>
      <c r="X3194" s="13" t="s">
        <v>2579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 t="str">
        <f aca="false">IFERROR(INDEX('Mov Entradas (Rel 10497)'!$L:$L,MATCH(AC3194,'Mov Entradas (Rel 10497)'!$I:$I,0)),"nao encontrado")</f>
        <v>TORNEIRA PLASTICA P/</v>
      </c>
      <c r="AC3194" s="1" t="n">
        <v>1358</v>
      </c>
    </row>
    <row r="3195" customFormat="false" ht="54.75" hidden="false" customHeight="true" outlineLevel="0" collapsed="false">
      <c r="A3195" s="11" t="n">
        <v>3</v>
      </c>
      <c r="B3195" s="12" t="n">
        <v>46255</v>
      </c>
      <c r="C3195" s="12" t="n">
        <v>46269</v>
      </c>
      <c r="D3195" s="11" t="n">
        <v>10027</v>
      </c>
      <c r="E3195" s="13" t="s">
        <v>2272</v>
      </c>
      <c r="F3195" s="11" t="n">
        <v>34</v>
      </c>
      <c r="G3195" s="13" t="s">
        <v>56</v>
      </c>
      <c r="H3195" s="11" t="n">
        <v>2110405</v>
      </c>
      <c r="I3195" s="13" t="s">
        <v>57</v>
      </c>
      <c r="J3195" s="11" t="n">
        <v>1600365</v>
      </c>
      <c r="L3195" s="11" t="n">
        <v>246885</v>
      </c>
      <c r="M3195" s="13" t="s">
        <v>35</v>
      </c>
      <c r="N3195" s="13" t="s">
        <v>59</v>
      </c>
      <c r="P3195" s="11" t="n">
        <v>167</v>
      </c>
      <c r="Q3195" s="13" t="s">
        <v>119</v>
      </c>
      <c r="R3195" s="13" t="s">
        <v>2273</v>
      </c>
      <c r="S3195" s="11" t="n">
        <v>1240103</v>
      </c>
      <c r="T3195" s="13" t="s">
        <v>2274</v>
      </c>
      <c r="U3195" s="14" t="n">
        <v>1000</v>
      </c>
      <c r="W3195" s="14" t="n">
        <v>0</v>
      </c>
      <c r="X3195" s="13" t="s">
        <v>2580</v>
      </c>
      <c r="Z3195" s="1" t="str">
        <f aca="false">IF($T3195="","",IFERROR(INDEX('Resumo Grupos'!$AC$3:$AC$200,MATCH($T3195,'Resumo Grupos'!$AB$3:$AB$200,0)),"n/d"))</f>
        <v>Despesa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45.75" hidden="false" customHeight="true" outlineLevel="0" collapsed="false">
      <c r="A3196" s="11" t="n">
        <v>3</v>
      </c>
      <c r="B3196" s="12" t="n">
        <v>46261</v>
      </c>
      <c r="C3196" s="12" t="n">
        <v>46269</v>
      </c>
      <c r="D3196" s="11" t="n">
        <v>10063</v>
      </c>
      <c r="E3196" s="13" t="s">
        <v>279</v>
      </c>
      <c r="F3196" s="11" t="n">
        <v>24</v>
      </c>
      <c r="G3196" s="13" t="s">
        <v>64</v>
      </c>
      <c r="H3196" s="11" t="n">
        <v>2110405</v>
      </c>
      <c r="I3196" s="13" t="s">
        <v>57</v>
      </c>
      <c r="J3196" s="11" t="n">
        <v>1613272</v>
      </c>
      <c r="L3196" s="11" t="n">
        <v>2781</v>
      </c>
      <c r="M3196" s="13" t="s">
        <v>35</v>
      </c>
      <c r="N3196" s="13" t="s">
        <v>59</v>
      </c>
      <c r="P3196" s="11" t="n">
        <v>167</v>
      </c>
      <c r="Q3196" s="13" t="s">
        <v>119</v>
      </c>
      <c r="R3196" s="13" t="s">
        <v>66</v>
      </c>
      <c r="S3196" s="11" t="n">
        <v>1130101</v>
      </c>
      <c r="T3196" s="13" t="s">
        <v>67</v>
      </c>
      <c r="U3196" s="14" t="n">
        <v>1455</v>
      </c>
      <c r="W3196" s="14" t="n">
        <v>0</v>
      </c>
      <c r="X3196" s="13" t="s">
        <v>2581</v>
      </c>
      <c r="Z3196" s="1" t="str">
        <f aca="false">IF($T3196="","",IFERROR(INDEX('Resumo Grupos'!$AC$3:$AC$200,MATCH($T3196,'Resumo Grupos'!$AB$3:$AB$200,0)),"n/d"))</f>
        <v>Mercadoria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OVOS MARROM UNID</v>
      </c>
      <c r="AC3196" s="1" t="n">
        <v>2781</v>
      </c>
    </row>
    <row r="3197" customFormat="false" ht="45.75" hidden="false" customHeight="true" outlineLevel="0" collapsed="false">
      <c r="A3197" s="11" t="n">
        <v>3</v>
      </c>
      <c r="B3197" s="12" t="n">
        <v>46262</v>
      </c>
      <c r="C3197" s="12" t="n">
        <v>46269</v>
      </c>
      <c r="D3197" s="11" t="n">
        <v>1613</v>
      </c>
      <c r="E3197" s="13" t="s">
        <v>214</v>
      </c>
      <c r="F3197" s="11" t="n">
        <v>24</v>
      </c>
      <c r="G3197" s="13" t="s">
        <v>64</v>
      </c>
      <c r="H3197" s="11" t="n">
        <v>2110405</v>
      </c>
      <c r="I3197" s="13" t="s">
        <v>57</v>
      </c>
      <c r="J3197" s="11" t="n">
        <v>1613491</v>
      </c>
      <c r="L3197" s="11" t="n">
        <v>16248381</v>
      </c>
      <c r="M3197" s="13" t="s">
        <v>35</v>
      </c>
      <c r="N3197" s="13" t="s">
        <v>59</v>
      </c>
      <c r="P3197" s="11" t="n">
        <v>167</v>
      </c>
      <c r="Q3197" s="13" t="s">
        <v>119</v>
      </c>
      <c r="R3197" s="13" t="s">
        <v>66</v>
      </c>
      <c r="S3197" s="11" t="n">
        <v>1130101</v>
      </c>
      <c r="T3197" s="13" t="s">
        <v>67</v>
      </c>
      <c r="U3197" s="14" t="n">
        <v>1100.04</v>
      </c>
      <c r="W3197" s="14" t="n">
        <v>0</v>
      </c>
      <c r="X3197" s="13" t="s">
        <v>2582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  <c r="AB3197" s="1" t="str">
        <f aca="false">IFERROR(INDEX('Mov Entradas (Rel 10497)'!$L:$L,MATCH(AC3197,'Mov Entradas (Rel 10497)'!$I:$I,0)),"nao encontrado")</f>
        <v>FILE PEITOA GRANEL</v>
      </c>
      <c r="AC3197" s="1" t="n">
        <v>1624838</v>
      </c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200</v>
      </c>
      <c r="E3198" s="13" t="s">
        <v>112</v>
      </c>
      <c r="F3198" s="11" t="n">
        <v>34</v>
      </c>
      <c r="G3198" s="13" t="s">
        <v>56</v>
      </c>
      <c r="H3198" s="11" t="n">
        <v>2110405</v>
      </c>
      <c r="I3198" s="13" t="s">
        <v>57</v>
      </c>
      <c r="J3198" s="11" t="n">
        <v>1652683</v>
      </c>
      <c r="L3198" s="11" t="n">
        <v>253720</v>
      </c>
      <c r="M3198" s="13" t="s">
        <v>35</v>
      </c>
      <c r="N3198" s="13" t="s">
        <v>59</v>
      </c>
      <c r="P3198" s="11" t="n">
        <v>167</v>
      </c>
      <c r="Q3198" s="13" t="s">
        <v>119</v>
      </c>
      <c r="R3198" s="13" t="s">
        <v>38</v>
      </c>
      <c r="S3198" s="11" t="n">
        <v>4210309</v>
      </c>
      <c r="T3198" s="13" t="s">
        <v>120</v>
      </c>
      <c r="U3198" s="14" t="n">
        <v>240</v>
      </c>
      <c r="W3198" s="14" t="n">
        <v>0</v>
      </c>
      <c r="X3198" s="13" t="s">
        <v>2583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46263</v>
      </c>
      <c r="C3199" s="12" t="n">
        <v>46269</v>
      </c>
      <c r="D3199" s="11" t="n">
        <v>1722</v>
      </c>
      <c r="E3199" s="13" t="s">
        <v>528</v>
      </c>
      <c r="F3199" s="11" t="n">
        <v>24</v>
      </c>
      <c r="G3199" s="13" t="s">
        <v>64</v>
      </c>
      <c r="H3199" s="11" t="n">
        <v>2110405</v>
      </c>
      <c r="I3199" s="13" t="s">
        <v>57</v>
      </c>
      <c r="J3199" s="11" t="n">
        <v>1629265</v>
      </c>
      <c r="L3199" s="11" t="n">
        <v>250833</v>
      </c>
      <c r="M3199" s="13" t="s">
        <v>35</v>
      </c>
      <c r="N3199" s="13" t="s">
        <v>59</v>
      </c>
      <c r="P3199" s="11" t="n">
        <v>167</v>
      </c>
      <c r="Q3199" s="13" t="s">
        <v>119</v>
      </c>
      <c r="R3199" s="13" t="s">
        <v>66</v>
      </c>
      <c r="S3199" s="11" t="n">
        <v>1130101</v>
      </c>
      <c r="T3199" s="13" t="s">
        <v>67</v>
      </c>
      <c r="U3199" s="14" t="n">
        <v>310</v>
      </c>
      <c r="W3199" s="14" t="n">
        <v>0</v>
      </c>
      <c r="X3199" s="13" t="s">
        <v>2584</v>
      </c>
      <c r="Z3199" s="1" t="str">
        <f aca="false">IF($T3199="","",IFERROR(INDEX('Resumo Grupos'!$AC$3:$AC$200,MATCH($T3199,'Resumo Grupos'!$AB$3:$AB$200,0)),"n/d"))</f>
        <v>Mercadoria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PAO INTEGRAL 400G</v>
      </c>
      <c r="AC3199" s="1" t="n">
        <v>7164</v>
      </c>
    </row>
    <row r="3200" customFormat="false" ht="36.75" hidden="false" customHeight="true" outlineLevel="0" collapsed="false">
      <c r="A3200" s="11" t="n">
        <v>3</v>
      </c>
      <c r="B3200" s="12" t="n">
        <v>46266</v>
      </c>
      <c r="C3200" s="12" t="n">
        <v>46269</v>
      </c>
      <c r="D3200" s="11" t="n">
        <v>42</v>
      </c>
      <c r="E3200" s="13" t="s">
        <v>99</v>
      </c>
      <c r="F3200" s="11" t="n">
        <v>34</v>
      </c>
      <c r="G3200" s="13" t="s">
        <v>56</v>
      </c>
      <c r="H3200" s="11" t="n">
        <v>2110101</v>
      </c>
      <c r="I3200" s="13" t="s">
        <v>53</v>
      </c>
      <c r="J3200" s="11" t="n">
        <v>1635042</v>
      </c>
      <c r="L3200" s="11" t="n">
        <v>4568</v>
      </c>
      <c r="M3200" s="13" t="s">
        <v>35</v>
      </c>
      <c r="N3200" s="13" t="s">
        <v>89</v>
      </c>
      <c r="P3200" s="11" t="n">
        <v>167</v>
      </c>
      <c r="Q3200" s="13" t="s">
        <v>119</v>
      </c>
      <c r="R3200" s="13" t="s">
        <v>66</v>
      </c>
      <c r="S3200" s="11" t="n">
        <v>1130101</v>
      </c>
      <c r="T3200" s="13" t="s">
        <v>67</v>
      </c>
      <c r="U3200" s="14" t="n">
        <v>2541.5</v>
      </c>
      <c r="W3200" s="14" t="n">
        <v>0</v>
      </c>
      <c r="X3200" s="13" t="s">
        <v>1354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46266</v>
      </c>
      <c r="C3201" s="12" t="n">
        <v>46269</v>
      </c>
      <c r="D3201" s="11" t="n">
        <v>1615</v>
      </c>
      <c r="E3201" s="13" t="s">
        <v>157</v>
      </c>
      <c r="F3201" s="11" t="n">
        <v>34</v>
      </c>
      <c r="G3201" s="13" t="s">
        <v>56</v>
      </c>
      <c r="H3201" s="11" t="n">
        <v>2110405</v>
      </c>
      <c r="I3201" s="13" t="s">
        <v>57</v>
      </c>
      <c r="J3201" s="11" t="n">
        <v>1635065</v>
      </c>
      <c r="L3201" s="11" t="n">
        <v>251661</v>
      </c>
      <c r="M3201" s="13" t="s">
        <v>35</v>
      </c>
      <c r="N3201" s="13" t="s">
        <v>59</v>
      </c>
      <c r="P3201" s="11" t="n">
        <v>167</v>
      </c>
      <c r="Q3201" s="13" t="s">
        <v>119</v>
      </c>
      <c r="R3201" s="13" t="s">
        <v>66</v>
      </c>
      <c r="S3201" s="11" t="n">
        <v>1130101</v>
      </c>
      <c r="T3201" s="13" t="s">
        <v>67</v>
      </c>
      <c r="U3201" s="14" t="n">
        <v>378</v>
      </c>
      <c r="W3201" s="14" t="n">
        <v>0</v>
      </c>
      <c r="X3201" s="13" t="s">
        <v>2585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46266</v>
      </c>
      <c r="C3202" s="12" t="n">
        <v>46269</v>
      </c>
      <c r="D3202" s="11" t="n">
        <v>1615</v>
      </c>
      <c r="E3202" s="13" t="s">
        <v>157</v>
      </c>
      <c r="F3202" s="11" t="n">
        <v>34</v>
      </c>
      <c r="G3202" s="13" t="s">
        <v>56</v>
      </c>
      <c r="H3202" s="11" t="n">
        <v>2110405</v>
      </c>
      <c r="I3202" s="13" t="s">
        <v>57</v>
      </c>
      <c r="J3202" s="11" t="n">
        <v>1635068</v>
      </c>
      <c r="L3202" s="11" t="n">
        <v>251663</v>
      </c>
      <c r="M3202" s="13" t="s">
        <v>35</v>
      </c>
      <c r="N3202" s="13" t="s">
        <v>59</v>
      </c>
      <c r="P3202" s="11" t="n">
        <v>167</v>
      </c>
      <c r="Q3202" s="13" t="s">
        <v>119</v>
      </c>
      <c r="R3202" s="13" t="s">
        <v>66</v>
      </c>
      <c r="S3202" s="11" t="n">
        <v>1130101</v>
      </c>
      <c r="T3202" s="13" t="s">
        <v>67</v>
      </c>
      <c r="U3202" s="14" t="n">
        <v>550</v>
      </c>
      <c r="W3202" s="14" t="n">
        <v>0</v>
      </c>
      <c r="X3202" s="13" t="s">
        <v>2586</v>
      </c>
      <c r="Z3202" s="1" t="str">
        <f aca="false">IF($T3202="","",IFERROR(INDEX('Resumo Grupos'!$AC$3:$AC$200,MATCH($T3202,'Resumo Grupos'!$AB$3:$AB$200,0)),"n/d"))</f>
        <v>Mercadoria</v>
      </c>
      <c r="AA3202" s="1" t="str">
        <f aca="false">IF($T3202="","",IF(COUNTIF('Resumo Grupos'!$AE$3:$AE$40,$T3202)&gt;0,"NAO","SIM"))</f>
        <v>SIM</v>
      </c>
      <c r="AB3202" s="1" t="str">
        <f aca="false">IFERROR(INDEX('Mov Entradas (Rel 10497)'!$L:$L,MATCH(AC3202,'Mov Entradas (Rel 10497)'!$I:$I,0)),"nao encontrado")</f>
        <v>ALHO KG</v>
      </c>
      <c r="AC3202" s="1" t="n">
        <v>15225</v>
      </c>
    </row>
    <row r="3203" customFormat="false" ht="54.75" hidden="false" customHeight="true" outlineLevel="0" collapsed="false">
      <c r="A3203" s="11" t="n">
        <v>3</v>
      </c>
      <c r="B3203" s="12" t="n">
        <v>46269</v>
      </c>
      <c r="C3203" s="12" t="n">
        <v>46269</v>
      </c>
      <c r="D3203" s="11" t="n">
        <v>42</v>
      </c>
      <c r="E3203" s="13" t="s">
        <v>99</v>
      </c>
      <c r="F3203" s="11" t="n">
        <v>13</v>
      </c>
      <c r="G3203" s="13" t="s">
        <v>100</v>
      </c>
      <c r="H3203" s="11" t="n">
        <v>2110101</v>
      </c>
      <c r="I3203" s="13" t="s">
        <v>53</v>
      </c>
      <c r="J3203" s="11" t="n">
        <v>1650772</v>
      </c>
      <c r="L3203" s="11" t="n">
        <v>4578</v>
      </c>
      <c r="M3203" s="13" t="s">
        <v>35</v>
      </c>
      <c r="N3203" s="13" t="s">
        <v>89</v>
      </c>
      <c r="P3203" s="11" t="n">
        <v>167</v>
      </c>
      <c r="Q3203" s="13" t="s">
        <v>119</v>
      </c>
      <c r="R3203" s="13" t="s">
        <v>66</v>
      </c>
      <c r="S3203" s="11" t="n">
        <v>1130101</v>
      </c>
      <c r="T3203" s="13" t="s">
        <v>67</v>
      </c>
      <c r="U3203" s="14" t="n">
        <v>157</v>
      </c>
      <c r="W3203" s="14" t="n">
        <v>0</v>
      </c>
      <c r="X3203" s="13" t="s">
        <v>2587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/>
      <c r="AC3203" s="1"/>
    </row>
    <row r="3204" customFormat="false" ht="63.75" hidden="false" customHeight="true" outlineLevel="0" collapsed="false">
      <c r="A3204" s="11" t="n">
        <v>3</v>
      </c>
      <c r="B3204" s="12" t="n">
        <v>46269</v>
      </c>
      <c r="C3204" s="12" t="n">
        <v>46269</v>
      </c>
      <c r="D3204" s="11" t="n">
        <v>10043</v>
      </c>
      <c r="E3204" s="13" t="s">
        <v>139</v>
      </c>
      <c r="F3204" s="11" t="n">
        <v>13</v>
      </c>
      <c r="G3204" s="13" t="s">
        <v>100</v>
      </c>
      <c r="H3204" s="11" t="n">
        <v>2110101</v>
      </c>
      <c r="I3204" s="13" t="s">
        <v>53</v>
      </c>
      <c r="J3204" s="11" t="n">
        <v>1651226</v>
      </c>
      <c r="L3204" s="11" t="n">
        <v>927</v>
      </c>
      <c r="M3204" s="13" t="s">
        <v>35</v>
      </c>
      <c r="N3204" s="13" t="s">
        <v>89</v>
      </c>
      <c r="P3204" s="11" t="n">
        <v>167</v>
      </c>
      <c r="Q3204" s="13" t="s">
        <v>119</v>
      </c>
      <c r="R3204" s="13" t="s">
        <v>66</v>
      </c>
      <c r="S3204" s="11" t="n">
        <v>1130101</v>
      </c>
      <c r="T3204" s="13" t="s">
        <v>67</v>
      </c>
      <c r="U3204" s="14" t="n">
        <v>270</v>
      </c>
      <c r="W3204" s="14" t="n">
        <v>0</v>
      </c>
      <c r="X3204" s="13" t="s">
        <v>2588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BRIGADEIRO</v>
      </c>
      <c r="AC3204" s="1" t="n">
        <v>927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</v>
      </c>
      <c r="E3205" s="13" t="s">
        <v>99</v>
      </c>
      <c r="F3205" s="11" t="n">
        <v>13</v>
      </c>
      <c r="G3205" s="13" t="s">
        <v>100</v>
      </c>
      <c r="H3205" s="11" t="n">
        <v>2110101</v>
      </c>
      <c r="I3205" s="13" t="s">
        <v>53</v>
      </c>
      <c r="J3205" s="11" t="n">
        <v>1651373</v>
      </c>
      <c r="L3205" s="11" t="n">
        <v>4579</v>
      </c>
      <c r="M3205" s="13" t="s">
        <v>35</v>
      </c>
      <c r="N3205" s="13" t="s">
        <v>89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125</v>
      </c>
      <c r="W3205" s="14" t="n">
        <v>0</v>
      </c>
      <c r="X3205" s="13" t="s">
        <v>1583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46269</v>
      </c>
      <c r="C3206" s="12" t="n">
        <v>46269</v>
      </c>
      <c r="D3206" s="11" t="n">
        <v>10070</v>
      </c>
      <c r="E3206" s="13" t="s">
        <v>111</v>
      </c>
      <c r="F3206" s="11" t="n">
        <v>7</v>
      </c>
      <c r="G3206" s="13" t="s">
        <v>290</v>
      </c>
      <c r="H3206" s="11" t="n">
        <v>2110405</v>
      </c>
      <c r="I3206" s="13" t="s">
        <v>57</v>
      </c>
      <c r="J3206" s="11" t="n">
        <v>1652460</v>
      </c>
      <c r="L3206" s="11" t="n">
        <v>253665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38</v>
      </c>
      <c r="S3206" s="11" t="n">
        <v>4210301</v>
      </c>
      <c r="T3206" s="13" t="s">
        <v>291</v>
      </c>
      <c r="U3206" s="14" t="n">
        <v>875.02</v>
      </c>
      <c r="W3206" s="14" t="n">
        <v>0</v>
      </c>
      <c r="X3206" s="13" t="s">
        <v>2589</v>
      </c>
      <c r="Z3206" s="1" t="str">
        <f aca="false">IF($T3206="","",IFERROR(INDEX('Resumo Grupos'!$AC$3:$AC$200,MATCH($T3206,'Resumo Grupos'!$AB$3:$AB$200,0)),"n/d"))</f>
        <v>Salários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46269</v>
      </c>
      <c r="C3207" s="12" t="n">
        <v>46269</v>
      </c>
      <c r="D3207" s="11" t="n">
        <v>10053</v>
      </c>
      <c r="E3207" s="13" t="s">
        <v>119</v>
      </c>
      <c r="F3207" s="11" t="n">
        <v>7</v>
      </c>
      <c r="G3207" s="13" t="s">
        <v>290</v>
      </c>
      <c r="H3207" s="11" t="n">
        <v>2110405</v>
      </c>
      <c r="I3207" s="13" t="s">
        <v>57</v>
      </c>
      <c r="J3207" s="11" t="n">
        <v>1652473</v>
      </c>
      <c r="L3207" s="11" t="n">
        <v>253667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38</v>
      </c>
      <c r="S3207" s="11" t="n">
        <v>4210301</v>
      </c>
      <c r="T3207" s="13" t="s">
        <v>291</v>
      </c>
      <c r="U3207" s="14" t="n">
        <v>607.03</v>
      </c>
      <c r="W3207" s="14" t="n">
        <v>0</v>
      </c>
      <c r="X3207" s="13" t="s">
        <v>2589</v>
      </c>
      <c r="Z3207" s="1" t="str">
        <f aca="false">IF($T3207="","",IFERROR(INDEX('Resumo Grupos'!$AC$3:$AC$200,MATCH($T3207,'Resumo Grupos'!$AB$3:$AB$200,0)),"n/d"))</f>
        <v>Salários</v>
      </c>
      <c r="AA3207" s="1" t="str">
        <f aca="false">IF($T3207="","",IF(COUNTIF('Resumo Grupos'!$AE$3:$AE$40,$T3207)&gt;0,"NAO","SIM"))</f>
        <v>SIM</v>
      </c>
      <c r="AB3207" s="1"/>
      <c r="AC3207" s="1"/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389</v>
      </c>
      <c r="E3208" s="13" t="s">
        <v>117</v>
      </c>
      <c r="F3208" s="11" t="n">
        <v>7</v>
      </c>
      <c r="G3208" s="13" t="s">
        <v>290</v>
      </c>
      <c r="H3208" s="11" t="n">
        <v>2110405</v>
      </c>
      <c r="I3208" s="13" t="s">
        <v>57</v>
      </c>
      <c r="J3208" s="11" t="n">
        <v>1652478</v>
      </c>
      <c r="L3208" s="11" t="n">
        <v>253670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38</v>
      </c>
      <c r="S3208" s="11" t="n">
        <v>4210301</v>
      </c>
      <c r="T3208" s="13" t="s">
        <v>291</v>
      </c>
      <c r="U3208" s="14" t="n">
        <v>498.75</v>
      </c>
      <c r="W3208" s="14" t="n">
        <v>0</v>
      </c>
      <c r="X3208" s="13" t="s">
        <v>2589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46269</v>
      </c>
      <c r="C3209" s="12" t="n">
        <v>46269</v>
      </c>
      <c r="D3209" s="11" t="n">
        <v>41</v>
      </c>
      <c r="E3209" s="13" t="s">
        <v>108</v>
      </c>
      <c r="F3209" s="11" t="n">
        <v>7</v>
      </c>
      <c r="G3209" s="13" t="s">
        <v>290</v>
      </c>
      <c r="H3209" s="11" t="n">
        <v>2110405</v>
      </c>
      <c r="I3209" s="13" t="s">
        <v>57</v>
      </c>
      <c r="J3209" s="11" t="n">
        <v>1652483</v>
      </c>
      <c r="L3209" s="11" t="n">
        <v>253672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38</v>
      </c>
      <c r="S3209" s="11" t="n">
        <v>4210301</v>
      </c>
      <c r="T3209" s="13" t="s">
        <v>291</v>
      </c>
      <c r="U3209" s="14" t="n">
        <v>597.91</v>
      </c>
      <c r="W3209" s="14" t="n">
        <v>0</v>
      </c>
      <c r="X3209" s="13" t="s">
        <v>2589</v>
      </c>
      <c r="Z3209" s="1" t="str">
        <f aca="false">IF($T3209="","",IFERROR(INDEX('Resumo Grupos'!$AC$3:$AC$200,MATCH($T3209,'Resumo Grupos'!$AB$3:$AB$200,0)),"n/d"))</f>
        <v>Salários</v>
      </c>
      <c r="AA3209" s="1" t="str">
        <f aca="false">IF($T3209="","",IF(COUNTIF('Resumo Grupos'!$AE$3:$AE$40,$T3209)&gt;0,"NAO","SIM"))</f>
        <v>SIM</v>
      </c>
      <c r="AB3209" s="1"/>
      <c r="AC3209" s="1"/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313</v>
      </c>
      <c r="E3210" s="13" t="s">
        <v>110</v>
      </c>
      <c r="F3210" s="11" t="n">
        <v>7</v>
      </c>
      <c r="G3210" s="13" t="s">
        <v>290</v>
      </c>
      <c r="H3210" s="11" t="n">
        <v>2110405</v>
      </c>
      <c r="I3210" s="13" t="s">
        <v>57</v>
      </c>
      <c r="J3210" s="11" t="n">
        <v>1652499</v>
      </c>
      <c r="L3210" s="11" t="n">
        <v>253673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38</v>
      </c>
      <c r="S3210" s="11" t="n">
        <v>4210301</v>
      </c>
      <c r="T3210" s="13" t="s">
        <v>291</v>
      </c>
      <c r="U3210" s="14" t="n">
        <v>502.9</v>
      </c>
      <c r="W3210" s="14" t="n">
        <v>0</v>
      </c>
      <c r="X3210" s="13" t="s">
        <v>2589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83</v>
      </c>
      <c r="E3211" s="13" t="s">
        <v>37</v>
      </c>
      <c r="F3211" s="11" t="n">
        <v>7</v>
      </c>
      <c r="G3211" s="13" t="s">
        <v>290</v>
      </c>
      <c r="H3211" s="11" t="n">
        <v>2110405</v>
      </c>
      <c r="I3211" s="13" t="s">
        <v>57</v>
      </c>
      <c r="J3211" s="11" t="n">
        <v>1652508</v>
      </c>
      <c r="L3211" s="11" t="n">
        <v>253676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38</v>
      </c>
      <c r="S3211" s="11" t="n">
        <v>4210301</v>
      </c>
      <c r="T3211" s="13" t="s">
        <v>291</v>
      </c>
      <c r="U3211" s="14" t="n">
        <v>501.69</v>
      </c>
      <c r="W3211" s="14" t="n">
        <v>0</v>
      </c>
      <c r="X3211" s="13" t="s">
        <v>2589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320</v>
      </c>
      <c r="E3212" s="13" t="s">
        <v>118</v>
      </c>
      <c r="F3212" s="11" t="n">
        <v>7</v>
      </c>
      <c r="G3212" s="13" t="s">
        <v>290</v>
      </c>
      <c r="H3212" s="11" t="n">
        <v>2110405</v>
      </c>
      <c r="I3212" s="13" t="s">
        <v>57</v>
      </c>
      <c r="J3212" s="11" t="n">
        <v>1652514</v>
      </c>
      <c r="L3212" s="11" t="n">
        <v>253678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38</v>
      </c>
      <c r="S3212" s="11" t="n">
        <v>4210301</v>
      </c>
      <c r="T3212" s="13" t="s">
        <v>291</v>
      </c>
      <c r="U3212" s="14" t="n">
        <v>531.37</v>
      </c>
      <c r="W3212" s="14" t="n">
        <v>0</v>
      </c>
      <c r="X3212" s="13" t="s">
        <v>2589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332</v>
      </c>
      <c r="E3213" s="13" t="s">
        <v>109</v>
      </c>
      <c r="F3213" s="11" t="n">
        <v>7</v>
      </c>
      <c r="G3213" s="13" t="s">
        <v>290</v>
      </c>
      <c r="H3213" s="11" t="n">
        <v>2110405</v>
      </c>
      <c r="I3213" s="13" t="s">
        <v>57</v>
      </c>
      <c r="J3213" s="11" t="n">
        <v>1652523</v>
      </c>
      <c r="L3213" s="11" t="n">
        <v>253679</v>
      </c>
      <c r="M3213" s="13" t="s">
        <v>35</v>
      </c>
      <c r="N3213" s="13" t="s">
        <v>59</v>
      </c>
      <c r="P3213" s="11" t="n">
        <v>167</v>
      </c>
      <c r="Q3213" s="13" t="s">
        <v>119</v>
      </c>
      <c r="R3213" s="13" t="s">
        <v>38</v>
      </c>
      <c r="S3213" s="11" t="n">
        <v>4210301</v>
      </c>
      <c r="T3213" s="13" t="s">
        <v>291</v>
      </c>
      <c r="U3213" s="14" t="n">
        <v>60.91</v>
      </c>
      <c r="W3213" s="14" t="n">
        <v>0</v>
      </c>
      <c r="X3213" s="13" t="s">
        <v>2589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358</v>
      </c>
      <c r="E3214" s="13" t="s">
        <v>113</v>
      </c>
      <c r="F3214" s="11" t="n">
        <v>7</v>
      </c>
      <c r="G3214" s="13" t="s">
        <v>290</v>
      </c>
      <c r="H3214" s="11" t="n">
        <v>2110405</v>
      </c>
      <c r="I3214" s="13" t="s">
        <v>57</v>
      </c>
      <c r="J3214" s="11" t="n">
        <v>1652531</v>
      </c>
      <c r="L3214" s="11" t="n">
        <v>253680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38</v>
      </c>
      <c r="S3214" s="11" t="n">
        <v>4210301</v>
      </c>
      <c r="T3214" s="13" t="s">
        <v>291</v>
      </c>
      <c r="U3214" s="14" t="n">
        <v>499.87</v>
      </c>
      <c r="W3214" s="14" t="n">
        <v>0</v>
      </c>
      <c r="X3214" s="13" t="s">
        <v>2589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46269</v>
      </c>
      <c r="C3215" s="12" t="n">
        <v>46269</v>
      </c>
      <c r="D3215" s="11" t="n">
        <v>32</v>
      </c>
      <c r="E3215" s="13" t="s">
        <v>263</v>
      </c>
      <c r="F3215" s="11" t="n">
        <v>7</v>
      </c>
      <c r="G3215" s="13" t="s">
        <v>290</v>
      </c>
      <c r="H3215" s="11" t="n">
        <v>2110405</v>
      </c>
      <c r="I3215" s="13" t="s">
        <v>57</v>
      </c>
      <c r="J3215" s="11" t="n">
        <v>1652537</v>
      </c>
      <c r="L3215" s="11" t="n">
        <v>253682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38</v>
      </c>
      <c r="S3215" s="11" t="n">
        <v>4210301</v>
      </c>
      <c r="T3215" s="13" t="s">
        <v>291</v>
      </c>
      <c r="U3215" s="14" t="n">
        <v>691.56</v>
      </c>
      <c r="W3215" s="14" t="n">
        <v>0</v>
      </c>
      <c r="X3215" s="13" t="s">
        <v>2589</v>
      </c>
      <c r="Z3215" s="1" t="str">
        <f aca="false">IF($T3215="","",IFERROR(INDEX('Resumo Grupos'!$AC$3:$AC$200,MATCH($T3215,'Resumo Grupos'!$AB$3:$AB$200,0)),"n/d"))</f>
        <v>Salários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429</v>
      </c>
      <c r="E3216" s="13" t="s">
        <v>1129</v>
      </c>
      <c r="F3216" s="11" t="n">
        <v>7</v>
      </c>
      <c r="G3216" s="13" t="s">
        <v>290</v>
      </c>
      <c r="H3216" s="11" t="n">
        <v>2110405</v>
      </c>
      <c r="I3216" s="13" t="s">
        <v>57</v>
      </c>
      <c r="J3216" s="11" t="n">
        <v>1652550</v>
      </c>
      <c r="L3216" s="11" t="n">
        <v>253685</v>
      </c>
      <c r="M3216" s="13" t="s">
        <v>35</v>
      </c>
      <c r="N3216" s="13" t="s">
        <v>59</v>
      </c>
      <c r="P3216" s="11" t="n">
        <v>167</v>
      </c>
      <c r="Q3216" s="13" t="s">
        <v>119</v>
      </c>
      <c r="R3216" s="13" t="s">
        <v>38</v>
      </c>
      <c r="S3216" s="11" t="n">
        <v>4210301</v>
      </c>
      <c r="T3216" s="13" t="s">
        <v>291</v>
      </c>
      <c r="U3216" s="14" t="n">
        <v>465.37</v>
      </c>
      <c r="W3216" s="14" t="n">
        <v>0</v>
      </c>
      <c r="X3216" s="13" t="s">
        <v>2589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10070</v>
      </c>
      <c r="E3217" s="13" t="s">
        <v>111</v>
      </c>
      <c r="F3217" s="11" t="n">
        <v>34</v>
      </c>
      <c r="G3217" s="13" t="s">
        <v>56</v>
      </c>
      <c r="H3217" s="11" t="n">
        <v>2110405</v>
      </c>
      <c r="I3217" s="13" t="s">
        <v>57</v>
      </c>
      <c r="J3217" s="11" t="n">
        <v>1652553</v>
      </c>
      <c r="L3217" s="11" t="n">
        <v>253686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38</v>
      </c>
      <c r="S3217" s="11" t="n">
        <v>4210301</v>
      </c>
      <c r="T3217" s="13" t="s">
        <v>291</v>
      </c>
      <c r="U3217" s="14" t="n">
        <v>756.77</v>
      </c>
      <c r="W3217" s="14" t="n">
        <v>0</v>
      </c>
      <c r="X3217" s="13" t="s">
        <v>2590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46269</v>
      </c>
      <c r="C3218" s="12" t="n">
        <v>46269</v>
      </c>
      <c r="D3218" s="11" t="n">
        <v>10053</v>
      </c>
      <c r="E3218" s="13" t="s">
        <v>119</v>
      </c>
      <c r="F3218" s="11" t="n">
        <v>34</v>
      </c>
      <c r="G3218" s="13" t="s">
        <v>56</v>
      </c>
      <c r="H3218" s="11" t="n">
        <v>2110405</v>
      </c>
      <c r="I3218" s="13" t="s">
        <v>57</v>
      </c>
      <c r="J3218" s="11" t="n">
        <v>1652558</v>
      </c>
      <c r="L3218" s="11" t="n">
        <v>253687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38</v>
      </c>
      <c r="S3218" s="11" t="n">
        <v>4210301</v>
      </c>
      <c r="T3218" s="13" t="s">
        <v>291</v>
      </c>
      <c r="U3218" s="14" t="n">
        <v>1011.83</v>
      </c>
      <c r="W3218" s="14" t="n">
        <v>0</v>
      </c>
      <c r="X3218" s="13" t="s">
        <v>2590</v>
      </c>
      <c r="Z3218" s="1" t="str">
        <f aca="false">IF($T3218="","",IFERROR(INDEX('Resumo Grupos'!$AC$3:$AC$200,MATCH($T3218,'Resumo Grupos'!$AB$3:$AB$200,0)),"n/d"))</f>
        <v>Salários</v>
      </c>
      <c r="AA3218" s="1" t="str">
        <f aca="false">IF($T3218="","",IF(COUNTIF('Resumo Grupos'!$AE$3:$AE$40,$T3218)&gt;0,"NAO","SIM"))</f>
        <v>SIM</v>
      </c>
      <c r="AB3218" s="1"/>
      <c r="AC3218" s="1"/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389</v>
      </c>
      <c r="E3219" s="13" t="s">
        <v>117</v>
      </c>
      <c r="F3219" s="11" t="n">
        <v>34</v>
      </c>
      <c r="G3219" s="13" t="s">
        <v>56</v>
      </c>
      <c r="H3219" s="11" t="n">
        <v>2110405</v>
      </c>
      <c r="I3219" s="13" t="s">
        <v>57</v>
      </c>
      <c r="J3219" s="11" t="n">
        <v>1652560</v>
      </c>
      <c r="L3219" s="11" t="n">
        <v>253689</v>
      </c>
      <c r="M3219" s="13" t="s">
        <v>35</v>
      </c>
      <c r="N3219" s="13" t="s">
        <v>59</v>
      </c>
      <c r="P3219" s="11" t="n">
        <v>167</v>
      </c>
      <c r="Q3219" s="13" t="s">
        <v>119</v>
      </c>
      <c r="R3219" s="13" t="s">
        <v>38</v>
      </c>
      <c r="S3219" s="11" t="n">
        <v>4210301</v>
      </c>
      <c r="T3219" s="13" t="s">
        <v>291</v>
      </c>
      <c r="U3219" s="14" t="n">
        <v>619.75</v>
      </c>
      <c r="W3219" s="14" t="n">
        <v>0</v>
      </c>
      <c r="X3219" s="13" t="s">
        <v>2590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10108</v>
      </c>
      <c r="E3220" s="13" t="s">
        <v>2399</v>
      </c>
      <c r="F3220" s="11" t="n">
        <v>34</v>
      </c>
      <c r="G3220" s="13" t="s">
        <v>56</v>
      </c>
      <c r="H3220" s="11" t="n">
        <v>2110405</v>
      </c>
      <c r="I3220" s="13" t="s">
        <v>57</v>
      </c>
      <c r="J3220" s="11" t="n">
        <v>1652561</v>
      </c>
      <c r="L3220" s="11" t="n">
        <v>253690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38</v>
      </c>
      <c r="S3220" s="11" t="n">
        <v>4210301</v>
      </c>
      <c r="T3220" s="13" t="s">
        <v>291</v>
      </c>
      <c r="U3220" s="14" t="n">
        <v>783.48</v>
      </c>
      <c r="W3220" s="14" t="n">
        <v>0</v>
      </c>
      <c r="X3220" s="13" t="s">
        <v>2590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35</v>
      </c>
      <c r="E3221" s="13" t="s">
        <v>65</v>
      </c>
      <c r="F3221" s="11" t="n">
        <v>34</v>
      </c>
      <c r="G3221" s="13" t="s">
        <v>56</v>
      </c>
      <c r="H3221" s="11" t="n">
        <v>2110405</v>
      </c>
      <c r="I3221" s="13" t="s">
        <v>57</v>
      </c>
      <c r="J3221" s="11" t="n">
        <v>1652567</v>
      </c>
      <c r="L3221" s="11" t="n">
        <v>253692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38</v>
      </c>
      <c r="S3221" s="11" t="n">
        <v>4210301</v>
      </c>
      <c r="T3221" s="13" t="s">
        <v>291</v>
      </c>
      <c r="U3221" s="14" t="n">
        <v>1576.97</v>
      </c>
      <c r="W3221" s="14" t="n">
        <v>0</v>
      </c>
      <c r="X3221" s="13" t="s">
        <v>2590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41</v>
      </c>
      <c r="E3222" s="13" t="s">
        <v>108</v>
      </c>
      <c r="F3222" s="11" t="n">
        <v>34</v>
      </c>
      <c r="G3222" s="13" t="s">
        <v>56</v>
      </c>
      <c r="H3222" s="11" t="n">
        <v>2110405</v>
      </c>
      <c r="I3222" s="13" t="s">
        <v>57</v>
      </c>
      <c r="J3222" s="11" t="n">
        <v>1652576</v>
      </c>
      <c r="L3222" s="11" t="n">
        <v>253694</v>
      </c>
      <c r="M3222" s="13" t="s">
        <v>35</v>
      </c>
      <c r="N3222" s="13" t="s">
        <v>59</v>
      </c>
      <c r="P3222" s="11" t="n">
        <v>167</v>
      </c>
      <c r="Q3222" s="13" t="s">
        <v>119</v>
      </c>
      <c r="R3222" s="13" t="s">
        <v>38</v>
      </c>
      <c r="S3222" s="11" t="n">
        <v>4210301</v>
      </c>
      <c r="T3222" s="13" t="s">
        <v>291</v>
      </c>
      <c r="U3222" s="14" t="n">
        <v>875.12</v>
      </c>
      <c r="W3222" s="14" t="n">
        <v>0</v>
      </c>
      <c r="X3222" s="13" t="s">
        <v>2590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10109</v>
      </c>
      <c r="E3223" s="13" t="s">
        <v>2518</v>
      </c>
      <c r="F3223" s="11" t="n">
        <v>34</v>
      </c>
      <c r="G3223" s="13" t="s">
        <v>56</v>
      </c>
      <c r="H3223" s="11" t="n">
        <v>2110405</v>
      </c>
      <c r="I3223" s="13" t="s">
        <v>57</v>
      </c>
      <c r="J3223" s="11" t="n">
        <v>1652577</v>
      </c>
      <c r="L3223" s="11" t="n">
        <v>253695</v>
      </c>
      <c r="M3223" s="13" t="s">
        <v>35</v>
      </c>
      <c r="N3223" s="13" t="s">
        <v>59</v>
      </c>
      <c r="P3223" s="11" t="n">
        <v>167</v>
      </c>
      <c r="Q3223" s="13" t="s">
        <v>119</v>
      </c>
      <c r="R3223" s="13" t="s">
        <v>38</v>
      </c>
      <c r="S3223" s="11" t="n">
        <v>4210301</v>
      </c>
      <c r="T3223" s="13" t="s">
        <v>291</v>
      </c>
      <c r="U3223" s="14" t="n">
        <v>407.94</v>
      </c>
      <c r="W3223" s="14" t="n">
        <v>0</v>
      </c>
      <c r="X3223" s="13" t="s">
        <v>2590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313</v>
      </c>
      <c r="E3224" s="13" t="s">
        <v>110</v>
      </c>
      <c r="F3224" s="11" t="n">
        <v>34</v>
      </c>
      <c r="G3224" s="13" t="s">
        <v>56</v>
      </c>
      <c r="H3224" s="11" t="n">
        <v>2110405</v>
      </c>
      <c r="I3224" s="13" t="s">
        <v>57</v>
      </c>
      <c r="J3224" s="11" t="n">
        <v>1652579</v>
      </c>
      <c r="L3224" s="11" t="n">
        <v>253696</v>
      </c>
      <c r="M3224" s="13" t="s">
        <v>35</v>
      </c>
      <c r="N3224" s="13" t="s">
        <v>59</v>
      </c>
      <c r="P3224" s="11" t="n">
        <v>167</v>
      </c>
      <c r="Q3224" s="13" t="s">
        <v>119</v>
      </c>
      <c r="R3224" s="13" t="s">
        <v>38</v>
      </c>
      <c r="S3224" s="11" t="n">
        <v>4210301</v>
      </c>
      <c r="T3224" s="13" t="s">
        <v>291</v>
      </c>
      <c r="U3224" s="14" t="n">
        <v>1090.46</v>
      </c>
      <c r="W3224" s="14" t="n">
        <v>0</v>
      </c>
      <c r="X3224" s="13" t="s">
        <v>2590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83</v>
      </c>
      <c r="E3225" s="13" t="s">
        <v>37</v>
      </c>
      <c r="F3225" s="11" t="n">
        <v>34</v>
      </c>
      <c r="G3225" s="13" t="s">
        <v>56</v>
      </c>
      <c r="H3225" s="11" t="n">
        <v>2110405</v>
      </c>
      <c r="I3225" s="13" t="s">
        <v>57</v>
      </c>
      <c r="J3225" s="11" t="n">
        <v>1652582</v>
      </c>
      <c r="L3225" s="11" t="n">
        <v>253698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38</v>
      </c>
      <c r="S3225" s="11" t="n">
        <v>4210301</v>
      </c>
      <c r="T3225" s="13" t="s">
        <v>291</v>
      </c>
      <c r="U3225" s="14" t="n">
        <v>1246.43</v>
      </c>
      <c r="W3225" s="14" t="n">
        <v>0</v>
      </c>
      <c r="X3225" s="13" t="s">
        <v>2590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46269</v>
      </c>
      <c r="C3226" s="12" t="n">
        <v>46269</v>
      </c>
      <c r="D3226" s="11" t="n">
        <v>10107</v>
      </c>
      <c r="E3226" s="13" t="s">
        <v>2397</v>
      </c>
      <c r="F3226" s="11" t="n">
        <v>34</v>
      </c>
      <c r="G3226" s="13" t="s">
        <v>56</v>
      </c>
      <c r="H3226" s="11" t="n">
        <v>2110405</v>
      </c>
      <c r="I3226" s="13" t="s">
        <v>57</v>
      </c>
      <c r="J3226" s="11" t="n">
        <v>1652585</v>
      </c>
      <c r="L3226" s="11" t="n">
        <v>253699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38</v>
      </c>
      <c r="S3226" s="11" t="n">
        <v>4210301</v>
      </c>
      <c r="T3226" s="13" t="s">
        <v>291</v>
      </c>
      <c r="U3226" s="14" t="n">
        <v>712.25</v>
      </c>
      <c r="W3226" s="14" t="n">
        <v>0</v>
      </c>
      <c r="X3226" s="13" t="s">
        <v>2590</v>
      </c>
      <c r="Z3226" s="1" t="str">
        <f aca="false">IF($T3226="","",IFERROR(INDEX('Resumo Grupos'!$AC$3:$AC$200,MATCH($T3226,'Resumo Grupos'!$AB$3:$AB$200,0)),"n/d"))</f>
        <v>Salários</v>
      </c>
      <c r="AA3226" s="1" t="str">
        <f aca="false">IF($T3226="","",IF(COUNTIF('Resumo Grupos'!$AE$3:$AE$40,$T3226)&gt;0,"NAO","SIM"))</f>
        <v>SIM</v>
      </c>
      <c r="AB3226" s="1"/>
      <c r="AC3226" s="1"/>
    </row>
    <row r="3227" customFormat="false" ht="36.75" hidden="false" customHeight="true" outlineLevel="0" collapsed="false">
      <c r="A3227" s="11" t="n">
        <v>3</v>
      </c>
      <c r="B3227" s="12" t="n">
        <v>46269</v>
      </c>
      <c r="C3227" s="12" t="n">
        <v>46269</v>
      </c>
      <c r="D3227" s="11" t="n">
        <v>320</v>
      </c>
      <c r="E3227" s="13" t="s">
        <v>118</v>
      </c>
      <c r="F3227" s="11" t="n">
        <v>34</v>
      </c>
      <c r="G3227" s="13" t="s">
        <v>56</v>
      </c>
      <c r="H3227" s="11" t="n">
        <v>2110405</v>
      </c>
      <c r="I3227" s="13" t="s">
        <v>57</v>
      </c>
      <c r="J3227" s="11" t="n">
        <v>1652589</v>
      </c>
      <c r="L3227" s="11" t="n">
        <v>253700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38</v>
      </c>
      <c r="S3227" s="11" t="n">
        <v>4210301</v>
      </c>
      <c r="T3227" s="13" t="s">
        <v>291</v>
      </c>
      <c r="U3227" s="14" t="n">
        <v>793.76</v>
      </c>
      <c r="W3227" s="14" t="n">
        <v>0</v>
      </c>
      <c r="X3227" s="13" t="s">
        <v>2590</v>
      </c>
      <c r="Z3227" s="1" t="str">
        <f aca="false">IF($T3227="","",IFERROR(INDEX('Resumo Grupos'!$AC$3:$AC$200,MATCH($T3227,'Resumo Grupos'!$AB$3:$AB$200,0)),"n/d"))</f>
        <v>Salários</v>
      </c>
      <c r="AA3227" s="1" t="str">
        <f aca="false">IF($T3227="","",IF(COUNTIF('Resumo Grupos'!$AE$3:$AE$40,$T3227)&gt;0,"NAO","SIM"))</f>
        <v>SIM</v>
      </c>
      <c r="AB3227" s="1"/>
      <c r="AC3227" s="1"/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109</v>
      </c>
      <c r="F3228" s="11" t="n">
        <v>34</v>
      </c>
      <c r="G3228" s="13" t="s">
        <v>56</v>
      </c>
      <c r="H3228" s="11" t="n">
        <v>2110405</v>
      </c>
      <c r="I3228" s="13" t="s">
        <v>57</v>
      </c>
      <c r="J3228" s="11" t="n">
        <v>1652599</v>
      </c>
      <c r="L3228" s="11" t="n">
        <v>253704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38</v>
      </c>
      <c r="S3228" s="11" t="n">
        <v>4210301</v>
      </c>
      <c r="T3228" s="13" t="s">
        <v>291</v>
      </c>
      <c r="U3228" s="14" t="n">
        <v>980.09</v>
      </c>
      <c r="W3228" s="14" t="n">
        <v>0</v>
      </c>
      <c r="X3228" s="13" t="s">
        <v>2590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358</v>
      </c>
      <c r="E3229" s="13" t="s">
        <v>113</v>
      </c>
      <c r="F3229" s="11" t="n">
        <v>34</v>
      </c>
      <c r="G3229" s="13" t="s">
        <v>56</v>
      </c>
      <c r="H3229" s="11" t="n">
        <v>2110405</v>
      </c>
      <c r="I3229" s="13" t="s">
        <v>57</v>
      </c>
      <c r="J3229" s="11" t="n">
        <v>1652611</v>
      </c>
      <c r="L3229" s="11" t="n">
        <v>253706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38</v>
      </c>
      <c r="S3229" s="11" t="n">
        <v>4210301</v>
      </c>
      <c r="T3229" s="13" t="s">
        <v>291</v>
      </c>
      <c r="U3229" s="14" t="n">
        <v>1132.62</v>
      </c>
      <c r="W3229" s="14" t="n">
        <v>0</v>
      </c>
      <c r="X3229" s="13" t="s">
        <v>2590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200</v>
      </c>
      <c r="E3230" s="13" t="s">
        <v>112</v>
      </c>
      <c r="F3230" s="11" t="n">
        <v>34</v>
      </c>
      <c r="G3230" s="13" t="s">
        <v>56</v>
      </c>
      <c r="H3230" s="11" t="n">
        <v>2110405</v>
      </c>
      <c r="I3230" s="13" t="s">
        <v>57</v>
      </c>
      <c r="J3230" s="11" t="n">
        <v>1652615</v>
      </c>
      <c r="L3230" s="11" t="n">
        <v>253707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38</v>
      </c>
      <c r="S3230" s="11" t="n">
        <v>4210301</v>
      </c>
      <c r="T3230" s="13" t="s">
        <v>291</v>
      </c>
      <c r="U3230" s="14" t="n">
        <v>169.98</v>
      </c>
      <c r="W3230" s="14" t="n">
        <v>0</v>
      </c>
      <c r="X3230" s="13" t="s">
        <v>2590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46269</v>
      </c>
      <c r="C3231" s="12" t="n">
        <v>46269</v>
      </c>
      <c r="D3231" s="11" t="n">
        <v>10070</v>
      </c>
      <c r="E3231" s="13" t="s">
        <v>111</v>
      </c>
      <c r="F3231" s="11" t="n">
        <v>34</v>
      </c>
      <c r="G3231" s="13" t="s">
        <v>56</v>
      </c>
      <c r="H3231" s="11" t="n">
        <v>2110405</v>
      </c>
      <c r="I3231" s="13" t="s">
        <v>57</v>
      </c>
      <c r="J3231" s="11" t="n">
        <v>1652623</v>
      </c>
      <c r="L3231" s="11" t="n">
        <v>253708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38</v>
      </c>
      <c r="S3231" s="11" t="n">
        <v>4210301</v>
      </c>
      <c r="T3231" s="13" t="s">
        <v>291</v>
      </c>
      <c r="U3231" s="14" t="n">
        <v>100</v>
      </c>
      <c r="W3231" s="14" t="n">
        <v>0</v>
      </c>
      <c r="X3231" s="13" t="s">
        <v>2591</v>
      </c>
      <c r="Z3231" s="1" t="str">
        <f aca="false">IF($T3231="","",IFERROR(INDEX('Resumo Grupos'!$AC$3:$AC$200,MATCH($T3231,'Resumo Grupos'!$AB$3:$AB$200,0)),"n/d"))</f>
        <v>Salários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10053</v>
      </c>
      <c r="E3232" s="13" t="s">
        <v>119</v>
      </c>
      <c r="F3232" s="11" t="n">
        <v>34</v>
      </c>
      <c r="G3232" s="13" t="s">
        <v>56</v>
      </c>
      <c r="H3232" s="11" t="n">
        <v>2110405</v>
      </c>
      <c r="I3232" s="13" t="s">
        <v>57</v>
      </c>
      <c r="J3232" s="11" t="n">
        <v>1652626</v>
      </c>
      <c r="L3232" s="11" t="n">
        <v>253710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38</v>
      </c>
      <c r="S3232" s="11" t="n">
        <v>4210301</v>
      </c>
      <c r="T3232" s="13" t="s">
        <v>291</v>
      </c>
      <c r="U3232" s="14" t="n">
        <v>20</v>
      </c>
      <c r="W3232" s="14" t="n">
        <v>0</v>
      </c>
      <c r="X3232" s="13" t="s">
        <v>2591</v>
      </c>
      <c r="Z3232" s="1" t="str">
        <f aca="false">IF($T3232="","",IFERROR(INDEX('Resumo Grupos'!$AC$3:$AC$200,MATCH($T3232,'Resumo Grupos'!$AB$3:$AB$200,0)),"n/d"))</f>
        <v>Salários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389</v>
      </c>
      <c r="E3233" s="13" t="s">
        <v>117</v>
      </c>
      <c r="F3233" s="11" t="n">
        <v>34</v>
      </c>
      <c r="G3233" s="13" t="s">
        <v>56</v>
      </c>
      <c r="H3233" s="11" t="n">
        <v>2110405</v>
      </c>
      <c r="I3233" s="13" t="s">
        <v>57</v>
      </c>
      <c r="J3233" s="11" t="n">
        <v>1652627</v>
      </c>
      <c r="L3233" s="11" t="n">
        <v>253711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38</v>
      </c>
      <c r="S3233" s="11" t="n">
        <v>4210301</v>
      </c>
      <c r="T3233" s="13" t="s">
        <v>291</v>
      </c>
      <c r="U3233" s="14" t="n">
        <v>179.9</v>
      </c>
      <c r="W3233" s="14" t="n">
        <v>0</v>
      </c>
      <c r="X3233" s="13" t="s">
        <v>2591</v>
      </c>
      <c r="Z3233" s="1" t="str">
        <f aca="false">IF($T3233="","",IFERROR(INDEX('Resumo Grupos'!$AC$3:$AC$200,MATCH($T3233,'Resumo Grupos'!$AB$3:$AB$200,0)),"n/d"))</f>
        <v>Salários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41</v>
      </c>
      <c r="E3234" s="13" t="s">
        <v>108</v>
      </c>
      <c r="F3234" s="11" t="n">
        <v>34</v>
      </c>
      <c r="G3234" s="13" t="s">
        <v>56</v>
      </c>
      <c r="H3234" s="11" t="n">
        <v>2110405</v>
      </c>
      <c r="I3234" s="13" t="s">
        <v>57</v>
      </c>
      <c r="J3234" s="11" t="n">
        <v>1652631</v>
      </c>
      <c r="L3234" s="11" t="n">
        <v>253712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38</v>
      </c>
      <c r="S3234" s="11" t="n">
        <v>4210301</v>
      </c>
      <c r="T3234" s="13" t="s">
        <v>291</v>
      </c>
      <c r="U3234" s="14" t="n">
        <v>20</v>
      </c>
      <c r="W3234" s="14" t="n">
        <v>0</v>
      </c>
      <c r="X3234" s="13" t="s">
        <v>2591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332</v>
      </c>
      <c r="E3235" s="13" t="s">
        <v>109</v>
      </c>
      <c r="F3235" s="11" t="n">
        <v>34</v>
      </c>
      <c r="G3235" s="13" t="s">
        <v>56</v>
      </c>
      <c r="H3235" s="11" t="n">
        <v>2110405</v>
      </c>
      <c r="I3235" s="13" t="s">
        <v>57</v>
      </c>
      <c r="J3235" s="11" t="n">
        <v>1652636</v>
      </c>
      <c r="L3235" s="11" t="n">
        <v>253713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38</v>
      </c>
      <c r="S3235" s="11" t="n">
        <v>4210301</v>
      </c>
      <c r="T3235" s="13" t="s">
        <v>291</v>
      </c>
      <c r="U3235" s="14" t="n">
        <v>150</v>
      </c>
      <c r="W3235" s="14" t="n">
        <v>0</v>
      </c>
      <c r="X3235" s="13" t="s">
        <v>2591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320</v>
      </c>
      <c r="E3236" s="13" t="s">
        <v>118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1652639</v>
      </c>
      <c r="L3236" s="11" t="n">
        <v>253715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38</v>
      </c>
      <c r="S3236" s="11" t="n">
        <v>4210301</v>
      </c>
      <c r="T3236" s="13" t="s">
        <v>291</v>
      </c>
      <c r="U3236" s="14" t="n">
        <v>81.04</v>
      </c>
      <c r="W3236" s="14" t="n">
        <v>0</v>
      </c>
      <c r="X3236" s="13" t="s">
        <v>2591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46269</v>
      </c>
      <c r="C3237" s="12" t="n">
        <v>46269</v>
      </c>
      <c r="D3237" s="11" t="n">
        <v>358</v>
      </c>
      <c r="E3237" s="13" t="s">
        <v>113</v>
      </c>
      <c r="F3237" s="11" t="n">
        <v>34</v>
      </c>
      <c r="G3237" s="13" t="s">
        <v>56</v>
      </c>
      <c r="H3237" s="11" t="n">
        <v>2110405</v>
      </c>
      <c r="I3237" s="13" t="s">
        <v>57</v>
      </c>
      <c r="J3237" s="11" t="n">
        <v>1652643</v>
      </c>
      <c r="L3237" s="11" t="n">
        <v>253716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38</v>
      </c>
      <c r="S3237" s="11" t="n">
        <v>4210301</v>
      </c>
      <c r="T3237" s="13" t="s">
        <v>291</v>
      </c>
      <c r="U3237" s="14" t="n">
        <v>17.8</v>
      </c>
      <c r="W3237" s="14" t="n">
        <v>0</v>
      </c>
      <c r="X3237" s="13" t="s">
        <v>2591</v>
      </c>
      <c r="Z3237" s="1" t="str">
        <f aca="false">IF($T3237="","",IFERROR(INDEX('Resumo Grupos'!$AC$3:$AC$200,MATCH($T3237,'Resumo Grupos'!$AB$3:$AB$200,0)),"n/d"))</f>
        <v>Salários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46231</v>
      </c>
      <c r="C3238" s="12" t="n">
        <v>46270</v>
      </c>
      <c r="D3238" s="11" t="n">
        <v>1040</v>
      </c>
      <c r="E3238" s="13" t="s">
        <v>276</v>
      </c>
      <c r="F3238" s="11" t="n">
        <v>24</v>
      </c>
      <c r="G3238" s="13" t="s">
        <v>64</v>
      </c>
      <c r="H3238" s="11" t="n">
        <v>2110405</v>
      </c>
      <c r="I3238" s="13" t="s">
        <v>57</v>
      </c>
      <c r="J3238" s="11" t="n">
        <v>1464735</v>
      </c>
      <c r="L3238" s="11" t="n">
        <v>227881</v>
      </c>
      <c r="M3238" s="13" t="s">
        <v>35</v>
      </c>
      <c r="N3238" s="13" t="s">
        <v>59</v>
      </c>
      <c r="P3238" s="11" t="n">
        <v>101</v>
      </c>
      <c r="Q3238" s="13" t="s">
        <v>60</v>
      </c>
      <c r="R3238" s="13" t="s">
        <v>41</v>
      </c>
      <c r="S3238" s="11" t="n">
        <v>4210201</v>
      </c>
      <c r="T3238" s="13" t="s">
        <v>277</v>
      </c>
      <c r="U3238" s="14" t="n">
        <v>286</v>
      </c>
      <c r="W3238" s="14" t="n">
        <v>0</v>
      </c>
      <c r="X3238" s="13" t="s">
        <v>1906</v>
      </c>
      <c r="Z3238" s="1" t="str">
        <f aca="false">IF($T3238="","",IFERROR(INDEX('Resumo Grupos'!$AC$3:$AC$200,MATCH($T3238,'Resumo Grupos'!$AB$3:$AB$200,0)),"n/d"))</f>
        <v>Despesa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46256</v>
      </c>
      <c r="C3239" s="12" t="n">
        <v>46270</v>
      </c>
      <c r="D3239" s="11" t="n">
        <v>1815</v>
      </c>
      <c r="E3239" s="13" t="s">
        <v>73</v>
      </c>
      <c r="F3239" s="11" t="n">
        <v>24</v>
      </c>
      <c r="G3239" s="13" t="s">
        <v>64</v>
      </c>
      <c r="H3239" s="11" t="n">
        <v>2110405</v>
      </c>
      <c r="I3239" s="13" t="s">
        <v>57</v>
      </c>
      <c r="J3239" s="11" t="n">
        <v>1585139</v>
      </c>
      <c r="L3239" s="11" t="n">
        <v>4638561</v>
      </c>
      <c r="M3239" s="13" t="s">
        <v>35</v>
      </c>
      <c r="N3239" s="13" t="s">
        <v>59</v>
      </c>
      <c r="P3239" s="11" t="n">
        <v>167</v>
      </c>
      <c r="Q3239" s="13" t="s">
        <v>119</v>
      </c>
      <c r="R3239" s="13" t="s">
        <v>66</v>
      </c>
      <c r="S3239" s="11" t="n">
        <v>1130101</v>
      </c>
      <c r="T3239" s="13" t="s">
        <v>67</v>
      </c>
      <c r="U3239" s="14" t="n">
        <v>1010.95</v>
      </c>
      <c r="W3239" s="14" t="n">
        <v>0</v>
      </c>
      <c r="X3239" s="13" t="s">
        <v>2592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FIGADO BOVINO KG</v>
      </c>
      <c r="AC3239" s="1" t="n">
        <v>399135</v>
      </c>
    </row>
    <row r="3240" customFormat="false" ht="36.75" hidden="false" customHeight="true" outlineLevel="0" collapsed="false">
      <c r="A3240" s="11" t="n">
        <v>3</v>
      </c>
      <c r="B3240" s="12" t="n">
        <v>46256</v>
      </c>
      <c r="C3240" s="12" t="n">
        <v>46270</v>
      </c>
      <c r="D3240" s="11" t="n">
        <v>1266</v>
      </c>
      <c r="E3240" s="13" t="s">
        <v>239</v>
      </c>
      <c r="F3240" s="11" t="n">
        <v>24</v>
      </c>
      <c r="G3240" s="13" t="s">
        <v>64</v>
      </c>
      <c r="H3240" s="11" t="n">
        <v>2110405</v>
      </c>
      <c r="I3240" s="13" t="s">
        <v>57</v>
      </c>
      <c r="J3240" s="11" t="n">
        <v>1585196</v>
      </c>
      <c r="L3240" s="11" t="n">
        <v>32871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41</v>
      </c>
      <c r="S3240" s="11" t="n">
        <v>4210299</v>
      </c>
      <c r="T3240" s="13" t="s">
        <v>1423</v>
      </c>
      <c r="U3240" s="14" t="n">
        <v>538.03</v>
      </c>
      <c r="W3240" s="14" t="n">
        <v>0</v>
      </c>
      <c r="X3240" s="13" t="s">
        <v>2593</v>
      </c>
      <c r="Z3240" s="1" t="str">
        <f aca="false">IF($T3240="","",IFERROR(INDEX('Resumo Grupos'!$AC$3:$AC$200,MATCH($T3240,'Resumo Grupos'!$AB$3:$AB$200,0)),"n/d"))</f>
        <v>Despesa</v>
      </c>
      <c r="AA3240" s="1" t="str">
        <f aca="false">IF($T3240="","",IF(COUNTIF('Resumo Grupos'!$AE$3:$AE$40,$T3240)&gt;0,"NAO","SIM"))</f>
        <v>SIM</v>
      </c>
      <c r="AB3240" s="1" t="str">
        <f aca="false">IFERROR(INDEX('Mov Entradas (Rel 10497)'!$L:$L,MATCH(AC3240,'Mov Entradas (Rel 10497)'!$I:$I,0)),"nao encontrado")</f>
        <v>BOBINA ESTRELA UNISO</v>
      </c>
      <c r="AC3240" s="1" t="n">
        <v>2670</v>
      </c>
    </row>
    <row r="3241" customFormat="false" ht="63.75" hidden="false" customHeight="true" outlineLevel="0" collapsed="false">
      <c r="A3241" s="11" t="n">
        <v>3</v>
      </c>
      <c r="B3241" s="12" t="n">
        <v>46254</v>
      </c>
      <c r="C3241" s="12" t="n">
        <v>46270</v>
      </c>
      <c r="D3241" s="11" t="n">
        <v>1122</v>
      </c>
      <c r="E3241" s="13" t="s">
        <v>1657</v>
      </c>
      <c r="F3241" s="11" t="n">
        <v>24</v>
      </c>
      <c r="G3241" s="13" t="s">
        <v>64</v>
      </c>
      <c r="H3241" s="11" t="n">
        <v>2110405</v>
      </c>
      <c r="I3241" s="13" t="s">
        <v>57</v>
      </c>
      <c r="J3241" s="11" t="n">
        <v>1585275</v>
      </c>
      <c r="L3241" s="11" t="n">
        <v>694711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66</v>
      </c>
      <c r="S3241" s="11" t="n">
        <v>1130101</v>
      </c>
      <c r="T3241" s="13" t="s">
        <v>67</v>
      </c>
      <c r="U3241" s="14" t="n">
        <v>203.79</v>
      </c>
      <c r="W3241" s="14" t="n">
        <v>0</v>
      </c>
      <c r="X3241" s="13" t="s">
        <v>2594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GARRAFA PARAMONT 2L</v>
      </c>
      <c r="AC3241" s="1" t="n">
        <v>12956</v>
      </c>
    </row>
    <row r="3242" customFormat="false" ht="54.75" hidden="false" customHeight="true" outlineLevel="0" collapsed="false">
      <c r="A3242" s="11" t="n">
        <v>3</v>
      </c>
      <c r="B3242" s="12" t="n">
        <v>46263</v>
      </c>
      <c r="C3242" s="12" t="n">
        <v>46270</v>
      </c>
      <c r="D3242" s="11" t="n">
        <v>1828</v>
      </c>
      <c r="E3242" s="13" t="s">
        <v>344</v>
      </c>
      <c r="F3242" s="11" t="n">
        <v>24</v>
      </c>
      <c r="G3242" s="13" t="s">
        <v>64</v>
      </c>
      <c r="H3242" s="11" t="n">
        <v>2110405</v>
      </c>
      <c r="I3242" s="13" t="s">
        <v>57</v>
      </c>
      <c r="J3242" s="11" t="n">
        <v>1628681</v>
      </c>
      <c r="L3242" s="11" t="n">
        <v>29507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66</v>
      </c>
      <c r="S3242" s="11" t="n">
        <v>1130101</v>
      </c>
      <c r="T3242" s="13" t="s">
        <v>67</v>
      </c>
      <c r="U3242" s="14" t="n">
        <v>734.25</v>
      </c>
      <c r="W3242" s="14" t="n">
        <v>0</v>
      </c>
      <c r="X3242" s="13" t="s">
        <v>2595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MORTADELA DEFUMADA DF DISTRIBUIDORA DE F</v>
      </c>
      <c r="AC3242" s="1" t="n">
        <v>1452</v>
      </c>
    </row>
    <row r="3243" customFormat="false" ht="54.75" hidden="false" customHeight="true" outlineLevel="0" collapsed="false">
      <c r="A3243" s="11" t="n">
        <v>3</v>
      </c>
      <c r="B3243" s="12" t="n">
        <v>46263</v>
      </c>
      <c r="C3243" s="12" t="n">
        <v>46270</v>
      </c>
      <c r="D3243" s="11" t="n">
        <v>1625</v>
      </c>
      <c r="E3243" s="13" t="s">
        <v>412</v>
      </c>
      <c r="F3243" s="11" t="n">
        <v>24</v>
      </c>
      <c r="G3243" s="13" t="s">
        <v>64</v>
      </c>
      <c r="H3243" s="11" t="n">
        <v>2110405</v>
      </c>
      <c r="I3243" s="13" t="s">
        <v>57</v>
      </c>
      <c r="J3243" s="11" t="n">
        <v>1629553</v>
      </c>
      <c r="L3243" s="11" t="n">
        <v>152101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66</v>
      </c>
      <c r="S3243" s="11" t="n">
        <v>1130101</v>
      </c>
      <c r="T3243" s="13" t="s">
        <v>67</v>
      </c>
      <c r="U3243" s="14" t="n">
        <v>3682.8</v>
      </c>
      <c r="W3243" s="14" t="n">
        <v>0</v>
      </c>
      <c r="X3243" s="13" t="s">
        <v>2596</v>
      </c>
      <c r="Z3243" s="1" t="str">
        <f aca="false">IF($T3243="","",IFERROR(INDEX('Resumo Grupos'!$AC$3:$AC$200,MATCH($T3243,'Resumo Grupos'!$AB$3:$AB$200,0)),"n/d"))</f>
        <v>Mercadoria</v>
      </c>
      <c r="AA3243" s="1" t="str">
        <f aca="false">IF($T3243="","",IF(COUNTIF('Resumo Grupos'!$AE$3:$AE$40,$T3243)&gt;0,"NAO","SIM"))</f>
        <v>SIM</v>
      </c>
      <c r="AB3243" s="1" t="str">
        <f aca="false">IFERROR(INDEX('Mov Entradas (Rel 10497)'!$L:$L,MATCH(AC3243,'Mov Entradas (Rel 10497)'!$I:$I,0)),"nao encontrado")</f>
        <v>TRASEIRO DE BOI L1</v>
      </c>
      <c r="AC3243" s="1" t="n">
        <v>15210</v>
      </c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46270</v>
      </c>
      <c r="D3244" s="11" t="n">
        <v>1768</v>
      </c>
      <c r="E3244" s="13" t="s">
        <v>487</v>
      </c>
      <c r="F3244" s="11" t="n">
        <v>34</v>
      </c>
      <c r="G3244" s="13" t="s">
        <v>56</v>
      </c>
      <c r="H3244" s="11" t="n">
        <v>2110405</v>
      </c>
      <c r="I3244" s="13" t="s">
        <v>57</v>
      </c>
      <c r="J3244" s="11" t="n">
        <v>628297</v>
      </c>
      <c r="L3244" s="11" t="n">
        <v>100146</v>
      </c>
      <c r="M3244" s="13" t="s">
        <v>1522</v>
      </c>
      <c r="N3244" s="13" t="s">
        <v>59</v>
      </c>
      <c r="P3244" s="11" t="n">
        <v>102</v>
      </c>
      <c r="Q3244" s="13" t="s">
        <v>225</v>
      </c>
      <c r="R3244" s="13" t="s">
        <v>41</v>
      </c>
      <c r="S3244" s="11" t="n">
        <v>4210202</v>
      </c>
      <c r="T3244" s="13" t="s">
        <v>489</v>
      </c>
      <c r="U3244" s="14" t="n">
        <v>2431.5</v>
      </c>
      <c r="W3244" s="14" t="n">
        <v>0</v>
      </c>
      <c r="X3244" s="13" t="s">
        <v>490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46270</v>
      </c>
      <c r="D3245" s="11" t="n">
        <v>10096</v>
      </c>
      <c r="E3245" s="13" t="s">
        <v>1638</v>
      </c>
      <c r="F3245" s="11" t="n">
        <v>34</v>
      </c>
      <c r="G3245" s="13" t="s">
        <v>56</v>
      </c>
      <c r="H3245" s="11" t="n">
        <v>1210101</v>
      </c>
      <c r="I3245" s="13" t="s">
        <v>2597</v>
      </c>
      <c r="J3245" s="11" t="n">
        <v>1653409</v>
      </c>
      <c r="L3245" s="11" t="n">
        <v>251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66</v>
      </c>
      <c r="S3245" s="11" t="n">
        <v>1130101</v>
      </c>
      <c r="T3245" s="13" t="s">
        <v>67</v>
      </c>
      <c r="U3245" s="14" t="n">
        <v>240</v>
      </c>
      <c r="W3245" s="14" t="n">
        <v>0</v>
      </c>
      <c r="X3245" s="13" t="s">
        <v>2598</v>
      </c>
      <c r="Z3245" s="1" t="str">
        <f aca="false">IF($T3245="","",IFERROR(INDEX('Resumo Grupos'!$AC$3:$AC$200,MATCH($T3245,'Resumo Grupos'!$AB$3:$AB$200,0)),"n/d"))</f>
        <v>Mercadoria</v>
      </c>
      <c r="AA3245" s="1" t="str">
        <f aca="false">IF($T3245="","",IF(COUNTIF('Resumo Grupos'!$AE$3:$AE$40,$T3245)&gt;0,"NAO","SIM"))</f>
        <v>SIM</v>
      </c>
      <c r="AB3245" s="1" t="str">
        <f aca="false">IFERROR(INDEX('Mov Entradas (Rel 10497)'!$L:$L,MATCH(AC3245,'Mov Entradas (Rel 10497)'!$I:$I,0)),"nao encontrado")</f>
        <v>BOLO MIYAZAKI GRANDE</v>
      </c>
      <c r="AC3245" s="1" t="n">
        <v>251</v>
      </c>
    </row>
    <row r="3246" customFormat="false" ht="36.75" hidden="false" customHeight="true" outlineLevel="0" collapsed="false">
      <c r="A3246" s="11" t="n">
        <v>3</v>
      </c>
      <c r="B3246" s="12" t="n">
        <v>46270</v>
      </c>
      <c r="C3246" s="12" t="n">
        <v>46270</v>
      </c>
      <c r="D3246" s="11" t="n">
        <v>42</v>
      </c>
      <c r="E3246" s="13" t="s">
        <v>99</v>
      </c>
      <c r="F3246" s="11" t="n">
        <v>13</v>
      </c>
      <c r="G3246" s="13" t="s">
        <v>100</v>
      </c>
      <c r="H3246" s="11" t="n">
        <v>2110101</v>
      </c>
      <c r="I3246" s="13" t="s">
        <v>53</v>
      </c>
      <c r="J3246" s="11" t="n">
        <v>1656553</v>
      </c>
      <c r="L3246" s="11" t="n">
        <v>4584</v>
      </c>
      <c r="M3246" s="13" t="s">
        <v>35</v>
      </c>
      <c r="N3246" s="13" t="s">
        <v>89</v>
      </c>
      <c r="P3246" s="11" t="n">
        <v>167</v>
      </c>
      <c r="Q3246" s="13" t="s">
        <v>119</v>
      </c>
      <c r="R3246" s="13" t="s">
        <v>66</v>
      </c>
      <c r="S3246" s="11" t="n">
        <v>1130101</v>
      </c>
      <c r="T3246" s="13" t="s">
        <v>67</v>
      </c>
      <c r="U3246" s="14" t="n">
        <v>125</v>
      </c>
      <c r="W3246" s="14" t="n">
        <v>0</v>
      </c>
      <c r="X3246" s="13" t="s">
        <v>1856</v>
      </c>
      <c r="Z3246" s="1" t="str">
        <f aca="false">IF($T3246="","",IFERROR(INDEX('Resumo Grupos'!$AC$3:$AC$200,MATCH($T3246,'Resumo Grupos'!$AB$3:$AB$200,0)),"n/d"))</f>
        <v>Mercadoria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46270</v>
      </c>
      <c r="C3247" s="12" t="n">
        <v>46270</v>
      </c>
      <c r="D3247" s="11" t="n">
        <v>42</v>
      </c>
      <c r="E3247" s="13" t="s">
        <v>99</v>
      </c>
      <c r="F3247" s="11" t="n">
        <v>13</v>
      </c>
      <c r="G3247" s="13" t="s">
        <v>100</v>
      </c>
      <c r="H3247" s="11" t="n">
        <v>2110101</v>
      </c>
      <c r="I3247" s="13" t="s">
        <v>53</v>
      </c>
      <c r="J3247" s="11" t="n">
        <v>1656563</v>
      </c>
      <c r="L3247" s="11" t="n">
        <v>4585</v>
      </c>
      <c r="M3247" s="13" t="s">
        <v>35</v>
      </c>
      <c r="N3247" s="13" t="s">
        <v>89</v>
      </c>
      <c r="P3247" s="11" t="n">
        <v>167</v>
      </c>
      <c r="Q3247" s="13" t="s">
        <v>119</v>
      </c>
      <c r="R3247" s="13" t="s">
        <v>66</v>
      </c>
      <c r="S3247" s="11" t="n">
        <v>1130101</v>
      </c>
      <c r="T3247" s="13" t="s">
        <v>67</v>
      </c>
      <c r="U3247" s="14" t="n">
        <v>380</v>
      </c>
      <c r="W3247" s="14" t="n">
        <v>0</v>
      </c>
      <c r="X3247" s="13" t="s">
        <v>2599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46256</v>
      </c>
      <c r="C3248" s="12" t="n">
        <v>46271</v>
      </c>
      <c r="D3248" s="11" t="n">
        <v>1665</v>
      </c>
      <c r="E3248" s="13" t="s">
        <v>1240</v>
      </c>
      <c r="F3248" s="11" t="n">
        <v>24</v>
      </c>
      <c r="G3248" s="13" t="s">
        <v>64</v>
      </c>
      <c r="H3248" s="11" t="n">
        <v>2110405</v>
      </c>
      <c r="I3248" s="13" t="s">
        <v>57</v>
      </c>
      <c r="J3248" s="11" t="n">
        <v>1585470</v>
      </c>
      <c r="L3248" s="11" t="n">
        <v>136969</v>
      </c>
      <c r="M3248" s="13" t="s">
        <v>35</v>
      </c>
      <c r="N3248" s="13" t="s">
        <v>59</v>
      </c>
      <c r="P3248" s="11" t="n">
        <v>167</v>
      </c>
      <c r="Q3248" s="13" t="s">
        <v>119</v>
      </c>
      <c r="R3248" s="13" t="s">
        <v>66</v>
      </c>
      <c r="S3248" s="11" t="n">
        <v>1130101</v>
      </c>
      <c r="T3248" s="13" t="s">
        <v>67</v>
      </c>
      <c r="U3248" s="14" t="n">
        <v>320.4</v>
      </c>
      <c r="W3248" s="14" t="n">
        <v>0</v>
      </c>
      <c r="X3248" s="13" t="s">
        <v>2600</v>
      </c>
      <c r="Z3248" s="1" t="str">
        <f aca="false">IF($T3248="","",IFERROR(INDEX('Resumo Grupos'!$AC$3:$AC$200,MATCH($T3248,'Resumo Grupos'!$AB$3:$AB$200,0)),"n/d"))</f>
        <v>Mercadoria</v>
      </c>
      <c r="AA3248" s="1" t="str">
        <f aca="false">IF($T3248="","",IF(COUNTIF('Resumo Grupos'!$AE$3:$AE$40,$T3248)&gt;0,"NAO","SIM"))</f>
        <v>SIM</v>
      </c>
      <c r="AB3248" s="1" t="str">
        <f aca="false">IFERROR(INDEX('Mov Entradas (Rel 10497)'!$L:$L,MATCH(AC3248,'Mov Entradas (Rel 10497)'!$I:$I,0)),"nao encontrado")</f>
        <v>REQUEIJÃO CATUPIRY C</v>
      </c>
      <c r="AC3248" s="1" t="n">
        <v>136969</v>
      </c>
    </row>
    <row r="3249" customFormat="false" ht="36.75" hidden="false" customHeight="true" outlineLevel="0" collapsed="false">
      <c r="A3249" s="11" t="n">
        <v>3</v>
      </c>
      <c r="B3249" s="12" t="n">
        <v>46264</v>
      </c>
      <c r="C3249" s="12" t="n">
        <v>46271</v>
      </c>
      <c r="D3249" s="11" t="n">
        <v>1613</v>
      </c>
      <c r="E3249" s="13" t="s">
        <v>214</v>
      </c>
      <c r="F3249" s="11" t="n">
        <v>24</v>
      </c>
      <c r="G3249" s="13" t="s">
        <v>64</v>
      </c>
      <c r="H3249" s="11" t="n">
        <v>2110405</v>
      </c>
      <c r="I3249" s="13" t="s">
        <v>57</v>
      </c>
      <c r="J3249" s="11" t="n">
        <v>1628598</v>
      </c>
      <c r="L3249" s="11" t="n">
        <v>16250961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66</v>
      </c>
      <c r="S3249" s="11" t="n">
        <v>1130101</v>
      </c>
      <c r="T3249" s="13" t="s">
        <v>67</v>
      </c>
      <c r="U3249" s="14" t="n">
        <v>166.92</v>
      </c>
      <c r="W3249" s="14" t="n">
        <v>0</v>
      </c>
      <c r="X3249" s="13" t="s">
        <v>2601</v>
      </c>
      <c r="Z3249" s="1" t="str">
        <f aca="false">IF($T3249="","",IFERROR(INDEX('Resumo Grupos'!$AC$3:$AC$200,MATCH($T3249,'Resumo Grupos'!$AB$3:$AB$200,0)),"n/d"))</f>
        <v>Mercadoria</v>
      </c>
      <c r="AA3249" s="1" t="str">
        <f aca="false">IF($T3249="","",IF(COUNTIF('Resumo Grupos'!$AE$3:$AE$40,$T3249)&gt;0,"NAO","SIM"))</f>
        <v>SIM</v>
      </c>
      <c r="AB3249" s="1" t="str">
        <f aca="false">IFERROR(INDEX('Mov Entradas (Rel 10497)'!$L:$L,MATCH(AC3249,'Mov Entradas (Rel 10497)'!$I:$I,0)),"nao encontrado")</f>
        <v>BACON KG</v>
      </c>
      <c r="AC3249" s="1" t="n">
        <v>1625096</v>
      </c>
    </row>
    <row r="3250" customFormat="false" ht="54.75" hidden="false" customHeight="true" outlineLevel="0" collapsed="false">
      <c r="A3250" s="11" t="n">
        <v>3</v>
      </c>
      <c r="B3250" s="12" t="n">
        <v>46261</v>
      </c>
      <c r="C3250" s="12" t="n">
        <v>46271</v>
      </c>
      <c r="D3250" s="11" t="n">
        <v>10048</v>
      </c>
      <c r="E3250" s="13" t="s">
        <v>2224</v>
      </c>
      <c r="F3250" s="11" t="n">
        <v>24</v>
      </c>
      <c r="G3250" s="13" t="s">
        <v>64</v>
      </c>
      <c r="H3250" s="11" t="n">
        <v>2110405</v>
      </c>
      <c r="I3250" s="13" t="s">
        <v>57</v>
      </c>
      <c r="J3250" s="11" t="n">
        <v>1638305</v>
      </c>
      <c r="L3250" s="11" t="n">
        <v>33601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66</v>
      </c>
      <c r="S3250" s="11" t="n">
        <v>1130101</v>
      </c>
      <c r="T3250" s="13" t="s">
        <v>67</v>
      </c>
      <c r="U3250" s="14" t="n">
        <v>300</v>
      </c>
      <c r="W3250" s="14" t="n">
        <v>0</v>
      </c>
      <c r="X3250" s="13" t="s">
        <v>2602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 t="str">
        <f aca="false">IFERROR(INDEX('Mov Entradas (Rel 10497)'!$L:$L,MATCH(AC3250,'Mov Entradas (Rel 10497)'!$I:$I,0)),"nao encontrado")</f>
        <v>IOGUTE CREMOSIN 90G</v>
      </c>
      <c r="AC3250" s="1" t="n">
        <v>3360</v>
      </c>
    </row>
    <row r="3251" customFormat="false" ht="63.75" hidden="false" customHeight="true" outlineLevel="0" collapsed="false">
      <c r="A3251" s="11" t="n">
        <v>3</v>
      </c>
      <c r="B3251" s="12" t="n">
        <v>46233</v>
      </c>
      <c r="C3251" s="12" t="n">
        <v>46272</v>
      </c>
      <c r="D3251" s="11" t="n">
        <v>1636</v>
      </c>
      <c r="E3251" s="13" t="s">
        <v>69</v>
      </c>
      <c r="F3251" s="11" t="n">
        <v>24</v>
      </c>
      <c r="G3251" s="13" t="s">
        <v>64</v>
      </c>
      <c r="H3251" s="11" t="n">
        <v>2110405</v>
      </c>
      <c r="I3251" s="13" t="s">
        <v>57</v>
      </c>
      <c r="J3251" s="11" t="n">
        <v>1495417</v>
      </c>
      <c r="L3251" s="11" t="n">
        <v>232254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66</v>
      </c>
      <c r="S3251" s="11" t="n">
        <v>1130101</v>
      </c>
      <c r="T3251" s="13" t="s">
        <v>67</v>
      </c>
      <c r="U3251" s="14" t="n">
        <v>949.63</v>
      </c>
      <c r="W3251" s="14" t="n">
        <v>0</v>
      </c>
      <c r="X3251" s="13" t="s">
        <v>2603</v>
      </c>
      <c r="Z3251" s="1" t="str">
        <f aca="false">IF($T3251="","",IFERROR(INDEX('Resumo Grupos'!$AC$3:$AC$200,MATCH($T3251,'Resumo Grupos'!$AB$3:$AB$200,0)),"n/d"))</f>
        <v>Mercadoria</v>
      </c>
      <c r="AA3251" s="1" t="str">
        <f aca="false">IF($T3251="","",IF(COUNTIF('Resumo Grupos'!$AE$3:$AE$40,$T3251)&gt;0,"NAO","SIM"))</f>
        <v>SIM</v>
      </c>
      <c r="AB3251" s="1" t="str">
        <f aca="false">IFERROR(INDEX('Mov Entradas (Rel 10497)'!$L:$L,MATCH(AC3251,'Mov Entradas (Rel 10497)'!$I:$I,0)),"nao encontrado")</f>
        <v>ADOC ADOCYL SACARINA 100ML</v>
      </c>
      <c r="AC3251" s="1" t="n">
        <v>3229254</v>
      </c>
    </row>
    <row r="3252" customFormat="false" ht="36.75" hidden="false" customHeight="true" outlineLevel="0" collapsed="false">
      <c r="A3252" s="11" t="n">
        <v>3</v>
      </c>
      <c r="B3252" s="12" t="n">
        <v>46237</v>
      </c>
      <c r="C3252" s="12" t="n">
        <v>46272</v>
      </c>
      <c r="D3252" s="11" t="n">
        <v>846</v>
      </c>
      <c r="E3252" s="13" t="s">
        <v>328</v>
      </c>
      <c r="F3252" s="11" t="n">
        <v>24</v>
      </c>
      <c r="G3252" s="13" t="s">
        <v>64</v>
      </c>
      <c r="H3252" s="11" t="n">
        <v>2110405</v>
      </c>
      <c r="I3252" s="13" t="s">
        <v>57</v>
      </c>
      <c r="J3252" s="11" t="n">
        <v>1498628</v>
      </c>
      <c r="L3252" s="11" t="n">
        <v>8464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66</v>
      </c>
      <c r="S3252" s="11" t="n">
        <v>1130101</v>
      </c>
      <c r="T3252" s="13" t="s">
        <v>67</v>
      </c>
      <c r="U3252" s="14" t="n">
        <v>538.18</v>
      </c>
      <c r="W3252" s="14" t="n">
        <v>0</v>
      </c>
      <c r="X3252" s="13" t="s">
        <v>2604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 t="str">
        <f aca="false">IFERROR(INDEX('Mov Entradas (Rel 10497)'!$L:$L,MATCH(AC3252,'Mov Entradas (Rel 10497)'!$I:$I,0)),"nao encontrado")</f>
        <v>PRENDEDOR DE ROUPA M</v>
      </c>
      <c r="AC3252" s="1" t="n">
        <v>846</v>
      </c>
    </row>
    <row r="3253" customFormat="false" ht="36.75" hidden="false" customHeight="true" outlineLevel="0" collapsed="false">
      <c r="A3253" s="11" t="n">
        <v>3</v>
      </c>
      <c r="B3253" s="12" t="n">
        <v>46239</v>
      </c>
      <c r="C3253" s="12" t="n">
        <v>46272</v>
      </c>
      <c r="D3253" s="11" t="n">
        <v>1659</v>
      </c>
      <c r="E3253" s="13" t="s">
        <v>317</v>
      </c>
      <c r="F3253" s="11" t="n">
        <v>24</v>
      </c>
      <c r="G3253" s="13" t="s">
        <v>64</v>
      </c>
      <c r="H3253" s="11" t="n">
        <v>2110405</v>
      </c>
      <c r="I3253" s="13" t="s">
        <v>57</v>
      </c>
      <c r="J3253" s="11" t="n">
        <v>1509248</v>
      </c>
      <c r="L3253" s="11" t="n">
        <v>8893821</v>
      </c>
      <c r="M3253" s="13" t="s">
        <v>35</v>
      </c>
      <c r="N3253" s="13" t="s">
        <v>59</v>
      </c>
      <c r="P3253" s="11" t="n">
        <v>167</v>
      </c>
      <c r="Q3253" s="13" t="s">
        <v>119</v>
      </c>
      <c r="R3253" s="13" t="s">
        <v>66</v>
      </c>
      <c r="S3253" s="11" t="n">
        <v>1130101</v>
      </c>
      <c r="T3253" s="13" t="s">
        <v>67</v>
      </c>
      <c r="U3253" s="14" t="n">
        <v>710.92</v>
      </c>
      <c r="W3253" s="14" t="n">
        <v>0</v>
      </c>
      <c r="X3253" s="13" t="s">
        <v>2605</v>
      </c>
      <c r="Z3253" s="1" t="str">
        <f aca="false">IF($T3253="","",IFERROR(INDEX('Resumo Grupos'!$AC$3:$AC$200,MATCH($T3253,'Resumo Grupos'!$AB$3:$AB$200,0)),"n/d"))</f>
        <v>Mercadoria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SAND IPAN CL AZUL MASC 21307</v>
      </c>
      <c r="AC3253" s="1" t="n">
        <v>889382</v>
      </c>
    </row>
    <row r="3254" customFormat="false" ht="54.75" hidden="false" customHeight="true" outlineLevel="0" collapsed="false">
      <c r="A3254" s="11" t="n">
        <v>3</v>
      </c>
      <c r="B3254" s="12" t="n">
        <v>46244</v>
      </c>
      <c r="C3254" s="12" t="n">
        <v>46272</v>
      </c>
      <c r="D3254" s="11" t="n">
        <v>1657</v>
      </c>
      <c r="E3254" s="13" t="s">
        <v>321</v>
      </c>
      <c r="F3254" s="11" t="n">
        <v>24</v>
      </c>
      <c r="G3254" s="13" t="s">
        <v>64</v>
      </c>
      <c r="H3254" s="11" t="n">
        <v>2110405</v>
      </c>
      <c r="I3254" s="13" t="s">
        <v>57</v>
      </c>
      <c r="J3254" s="11" t="n">
        <v>1543751</v>
      </c>
      <c r="L3254" s="11" t="n">
        <v>3783783</v>
      </c>
      <c r="M3254" s="13" t="s">
        <v>35</v>
      </c>
      <c r="N3254" s="13" t="s">
        <v>59</v>
      </c>
      <c r="P3254" s="11" t="n">
        <v>167</v>
      </c>
      <c r="Q3254" s="13" t="s">
        <v>119</v>
      </c>
      <c r="R3254" s="13" t="s">
        <v>66</v>
      </c>
      <c r="S3254" s="11" t="n">
        <v>1130101</v>
      </c>
      <c r="T3254" s="13" t="s">
        <v>67</v>
      </c>
      <c r="U3254" s="14" t="n">
        <v>1028.18</v>
      </c>
      <c r="W3254" s="14" t="n">
        <v>0</v>
      </c>
      <c r="X3254" s="13" t="s">
        <v>2606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TALCO BARLA 140G</v>
      </c>
      <c r="AC3254" s="1" t="n">
        <v>297049</v>
      </c>
    </row>
    <row r="3255" customFormat="false" ht="54.75" hidden="false" customHeight="true" outlineLevel="0" collapsed="false">
      <c r="A3255" s="11" t="n">
        <v>3</v>
      </c>
      <c r="B3255" s="12" t="n">
        <v>46247</v>
      </c>
      <c r="C3255" s="12" t="n">
        <v>46272</v>
      </c>
      <c r="D3255" s="11" t="n">
        <v>1659</v>
      </c>
      <c r="E3255" s="13" t="s">
        <v>317</v>
      </c>
      <c r="F3255" s="11" t="n">
        <v>24</v>
      </c>
      <c r="G3255" s="13" t="s">
        <v>64</v>
      </c>
      <c r="H3255" s="11" t="n">
        <v>2110405</v>
      </c>
      <c r="I3255" s="13" t="s">
        <v>57</v>
      </c>
      <c r="J3255" s="11" t="n">
        <v>1551747</v>
      </c>
      <c r="L3255" s="11" t="n">
        <v>8908272</v>
      </c>
      <c r="M3255" s="13" t="s">
        <v>35</v>
      </c>
      <c r="N3255" s="13" t="s">
        <v>59</v>
      </c>
      <c r="P3255" s="11" t="n">
        <v>167</v>
      </c>
      <c r="Q3255" s="13" t="s">
        <v>119</v>
      </c>
      <c r="R3255" s="13" t="s">
        <v>66</v>
      </c>
      <c r="S3255" s="11" t="n">
        <v>1130101</v>
      </c>
      <c r="T3255" s="13" t="s">
        <v>67</v>
      </c>
      <c r="U3255" s="14" t="n">
        <v>1265.74</v>
      </c>
      <c r="W3255" s="14" t="n">
        <v>0</v>
      </c>
      <c r="X3255" s="13" t="s">
        <v>2607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MOCOQUINHA 200ML</v>
      </c>
      <c r="AC3255" s="1" t="n">
        <v>890827</v>
      </c>
    </row>
    <row r="3256" customFormat="false" ht="54.75" hidden="false" customHeight="true" outlineLevel="0" collapsed="false">
      <c r="A3256" s="11" t="n">
        <v>3</v>
      </c>
      <c r="B3256" s="12" t="n">
        <v>46251</v>
      </c>
      <c r="C3256" s="12" t="n">
        <v>46272</v>
      </c>
      <c r="D3256" s="11" t="n">
        <v>1676</v>
      </c>
      <c r="E3256" s="13" t="s">
        <v>319</v>
      </c>
      <c r="F3256" s="11" t="n">
        <v>24</v>
      </c>
      <c r="G3256" s="13" t="s">
        <v>64</v>
      </c>
      <c r="H3256" s="11" t="n">
        <v>2110405</v>
      </c>
      <c r="I3256" s="13" t="s">
        <v>57</v>
      </c>
      <c r="J3256" s="11" t="n">
        <v>1566065</v>
      </c>
      <c r="L3256" s="11" t="n">
        <v>1097422</v>
      </c>
      <c r="M3256" s="13" t="s">
        <v>35</v>
      </c>
      <c r="N3256" s="13" t="s">
        <v>59</v>
      </c>
      <c r="P3256" s="11" t="n">
        <v>167</v>
      </c>
      <c r="Q3256" s="13" t="s">
        <v>119</v>
      </c>
      <c r="R3256" s="13" t="s">
        <v>66</v>
      </c>
      <c r="S3256" s="11" t="n">
        <v>1130101</v>
      </c>
      <c r="T3256" s="13" t="s">
        <v>67</v>
      </c>
      <c r="U3256" s="14" t="n">
        <v>427.28</v>
      </c>
      <c r="W3256" s="14" t="n">
        <v>0</v>
      </c>
      <c r="X3256" s="13" t="s">
        <v>2608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ERVILHA EMILHO OLE V</v>
      </c>
      <c r="AC3256" s="1" t="n">
        <v>11361</v>
      </c>
    </row>
    <row r="3257" customFormat="false" ht="54.75" hidden="false" customHeight="true" outlineLevel="0" collapsed="false">
      <c r="A3257" s="11" t="n">
        <v>3</v>
      </c>
      <c r="B3257" s="12" t="n">
        <v>46248</v>
      </c>
      <c r="C3257" s="12" t="n">
        <v>46272</v>
      </c>
      <c r="D3257" s="11" t="n">
        <v>1107</v>
      </c>
      <c r="E3257" s="13" t="s">
        <v>202</v>
      </c>
      <c r="F3257" s="11" t="n">
        <v>24</v>
      </c>
      <c r="G3257" s="13" t="s">
        <v>64</v>
      </c>
      <c r="H3257" s="11" t="n">
        <v>2110405</v>
      </c>
      <c r="I3257" s="13" t="s">
        <v>57</v>
      </c>
      <c r="J3257" s="11" t="n">
        <v>1566509</v>
      </c>
      <c r="L3257" s="11" t="n">
        <v>4437342</v>
      </c>
      <c r="M3257" s="13" t="s">
        <v>35</v>
      </c>
      <c r="N3257" s="13" t="s">
        <v>59</v>
      </c>
      <c r="P3257" s="11" t="n">
        <v>167</v>
      </c>
      <c r="Q3257" s="13" t="s">
        <v>119</v>
      </c>
      <c r="R3257" s="13" t="s">
        <v>66</v>
      </c>
      <c r="S3257" s="11" t="n">
        <v>1130101</v>
      </c>
      <c r="T3257" s="13" t="s">
        <v>67</v>
      </c>
      <c r="U3257" s="14" t="n">
        <v>273.52</v>
      </c>
      <c r="W3257" s="14" t="n">
        <v>0</v>
      </c>
      <c r="X3257" s="13" t="s">
        <v>2609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  <c r="AB3257" s="1" t="str">
        <f aca="false">IFERROR(INDEX('Mov Entradas (Rel 10497)'!$L:$L,MATCH(AC3257,'Mov Entradas (Rel 10497)'!$I:$I,0)),"nao encontrado")</f>
        <v>SCH DOG PEDIGR FIL</v>
      </c>
      <c r="AC3257" s="1" t="n">
        <v>443784</v>
      </c>
    </row>
    <row r="3258" customFormat="false" ht="36.75" hidden="false" customHeight="true" outlineLevel="0" collapsed="false">
      <c r="A3258" s="11" t="n">
        <v>3</v>
      </c>
      <c r="B3258" s="12" t="n">
        <v>46258</v>
      </c>
      <c r="C3258" s="12" t="n">
        <v>46272</v>
      </c>
      <c r="D3258" s="11" t="n">
        <v>42</v>
      </c>
      <c r="E3258" s="13" t="s">
        <v>99</v>
      </c>
      <c r="F3258" s="11" t="n">
        <v>34</v>
      </c>
      <c r="G3258" s="13" t="s">
        <v>56</v>
      </c>
      <c r="H3258" s="11" t="n">
        <v>2110101</v>
      </c>
      <c r="I3258" s="13" t="s">
        <v>53</v>
      </c>
      <c r="J3258" s="11" t="n">
        <v>1595694</v>
      </c>
      <c r="L3258" s="11" t="n">
        <v>4537</v>
      </c>
      <c r="M3258" s="13" t="s">
        <v>189</v>
      </c>
      <c r="N3258" s="13" t="s">
        <v>89</v>
      </c>
      <c r="P3258" s="11" t="n">
        <v>167</v>
      </c>
      <c r="Q3258" s="13" t="s">
        <v>119</v>
      </c>
      <c r="R3258" s="13" t="s">
        <v>66</v>
      </c>
      <c r="S3258" s="11" t="n">
        <v>1130101</v>
      </c>
      <c r="T3258" s="13" t="s">
        <v>67</v>
      </c>
      <c r="U3258" s="14" t="n">
        <v>855</v>
      </c>
      <c r="W3258" s="14" t="n">
        <v>0</v>
      </c>
      <c r="X3258" s="13" t="s">
        <v>2419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46258</v>
      </c>
      <c r="C3259" s="12" t="n">
        <v>46272</v>
      </c>
      <c r="D3259" s="11" t="n">
        <v>1625</v>
      </c>
      <c r="E3259" s="13" t="s">
        <v>412</v>
      </c>
      <c r="F3259" s="11" t="n">
        <v>24</v>
      </c>
      <c r="G3259" s="13" t="s">
        <v>64</v>
      </c>
      <c r="H3259" s="11" t="n">
        <v>2110405</v>
      </c>
      <c r="I3259" s="13" t="s">
        <v>57</v>
      </c>
      <c r="J3259" s="11" t="n">
        <v>1595733</v>
      </c>
      <c r="L3259" s="11" t="n">
        <v>151252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66</v>
      </c>
      <c r="S3259" s="11" t="n">
        <v>1130101</v>
      </c>
      <c r="T3259" s="13" t="s">
        <v>67</v>
      </c>
      <c r="U3259" s="14" t="n">
        <v>3695.25</v>
      </c>
      <c r="W3259" s="14" t="n">
        <v>0</v>
      </c>
      <c r="X3259" s="13" t="s">
        <v>2610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TRASEIRO DE BOI L1</v>
      </c>
      <c r="AC3259" s="1" t="n">
        <v>15125</v>
      </c>
    </row>
    <row r="3260" customFormat="false" ht="36.75" hidden="false" customHeight="true" outlineLevel="0" collapsed="false">
      <c r="A3260" s="11" t="n">
        <v>3</v>
      </c>
      <c r="B3260" s="12" t="n">
        <v>46258</v>
      </c>
      <c r="C3260" s="12" t="n">
        <v>46272</v>
      </c>
      <c r="D3260" s="11" t="n">
        <v>1723</v>
      </c>
      <c r="E3260" s="13" t="s">
        <v>95</v>
      </c>
      <c r="F3260" s="11" t="n">
        <v>24</v>
      </c>
      <c r="G3260" s="13" t="s">
        <v>64</v>
      </c>
      <c r="H3260" s="11" t="n">
        <v>2110405</v>
      </c>
      <c r="I3260" s="13" t="s">
        <v>57</v>
      </c>
      <c r="J3260" s="11" t="n">
        <v>1598840</v>
      </c>
      <c r="L3260" s="11" t="n">
        <v>606172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66</v>
      </c>
      <c r="S3260" s="11" t="n">
        <v>1130101</v>
      </c>
      <c r="T3260" s="13" t="s">
        <v>67</v>
      </c>
      <c r="U3260" s="14" t="n">
        <v>742.9</v>
      </c>
      <c r="W3260" s="14" t="n">
        <v>0</v>
      </c>
      <c r="X3260" s="13" t="s">
        <v>2611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DIANTEIRO DE BOI L</v>
      </c>
      <c r="AC3260" s="1" t="n">
        <v>175357</v>
      </c>
    </row>
    <row r="3261" customFormat="false" ht="45.75" hidden="false" customHeight="true" outlineLevel="0" collapsed="false">
      <c r="A3261" s="11" t="n">
        <v>3</v>
      </c>
      <c r="B3261" s="12" t="n">
        <v>46265</v>
      </c>
      <c r="C3261" s="12" t="n">
        <v>46272</v>
      </c>
      <c r="D3261" s="11" t="n">
        <v>42</v>
      </c>
      <c r="E3261" s="13" t="s">
        <v>99</v>
      </c>
      <c r="F3261" s="11" t="n">
        <v>34</v>
      </c>
      <c r="G3261" s="13" t="s">
        <v>56</v>
      </c>
      <c r="H3261" s="11" t="n">
        <v>2110101</v>
      </c>
      <c r="I3261" s="13" t="s">
        <v>53</v>
      </c>
      <c r="J3261" s="11" t="n">
        <v>1628933</v>
      </c>
      <c r="L3261" s="11" t="n">
        <v>4563</v>
      </c>
      <c r="M3261" s="13" t="s">
        <v>35</v>
      </c>
      <c r="N3261" s="13" t="s">
        <v>89</v>
      </c>
      <c r="P3261" s="11" t="n">
        <v>167</v>
      </c>
      <c r="Q3261" s="13" t="s">
        <v>119</v>
      </c>
      <c r="R3261" s="13" t="s">
        <v>66</v>
      </c>
      <c r="S3261" s="11" t="n">
        <v>1130101</v>
      </c>
      <c r="T3261" s="13" t="s">
        <v>67</v>
      </c>
      <c r="U3261" s="14" t="n">
        <v>300</v>
      </c>
      <c r="W3261" s="14" t="n">
        <v>0</v>
      </c>
      <c r="X3261" s="13" t="s">
        <v>2612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46265</v>
      </c>
      <c r="C3262" s="12" t="n">
        <v>46272</v>
      </c>
      <c r="D3262" s="11" t="n">
        <v>1723</v>
      </c>
      <c r="E3262" s="13" t="s">
        <v>95</v>
      </c>
      <c r="F3262" s="11" t="n">
        <v>24</v>
      </c>
      <c r="G3262" s="13" t="s">
        <v>64</v>
      </c>
      <c r="H3262" s="11" t="n">
        <v>2110405</v>
      </c>
      <c r="I3262" s="13" t="s">
        <v>57</v>
      </c>
      <c r="J3262" s="11" t="n">
        <v>1635118</v>
      </c>
      <c r="L3262" s="11" t="n">
        <v>613491</v>
      </c>
      <c r="M3262" s="13" t="s">
        <v>35</v>
      </c>
      <c r="N3262" s="13" t="s">
        <v>59</v>
      </c>
      <c r="P3262" s="11" t="n">
        <v>167</v>
      </c>
      <c r="Q3262" s="13" t="s">
        <v>119</v>
      </c>
      <c r="R3262" s="13" t="s">
        <v>66</v>
      </c>
      <c r="S3262" s="11" t="n">
        <v>1130101</v>
      </c>
      <c r="T3262" s="13" t="s">
        <v>67</v>
      </c>
      <c r="U3262" s="14" t="n">
        <v>2164.69</v>
      </c>
      <c r="W3262" s="14" t="n">
        <v>0</v>
      </c>
      <c r="X3262" s="13" t="s">
        <v>2613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TRASEIRO DE BOI L1</v>
      </c>
      <c r="AC3262" s="1" t="n">
        <v>175722</v>
      </c>
    </row>
    <row r="3263" customFormat="false" ht="36.75" hidden="false" customHeight="true" outlineLevel="0" collapsed="false">
      <c r="A3263" s="11" t="n">
        <v>3</v>
      </c>
      <c r="B3263" s="12" t="n">
        <v>46272</v>
      </c>
      <c r="C3263" s="12" t="n">
        <v>46272</v>
      </c>
      <c r="D3263" s="11" t="n">
        <v>42</v>
      </c>
      <c r="E3263" s="13" t="s">
        <v>99</v>
      </c>
      <c r="F3263" s="11" t="n">
        <v>13</v>
      </c>
      <c r="G3263" s="13" t="s">
        <v>100</v>
      </c>
      <c r="H3263" s="11" t="n">
        <v>2110101</v>
      </c>
      <c r="I3263" s="13" t="s">
        <v>53</v>
      </c>
      <c r="J3263" s="11" t="n">
        <v>1667743</v>
      </c>
      <c r="L3263" s="11" t="n">
        <v>4586</v>
      </c>
      <c r="M3263" s="13" t="s">
        <v>35</v>
      </c>
      <c r="N3263" s="13" t="s">
        <v>89</v>
      </c>
      <c r="P3263" s="11" t="n">
        <v>129</v>
      </c>
      <c r="Q3263" s="13" t="s">
        <v>37</v>
      </c>
      <c r="R3263" s="13" t="s">
        <v>66</v>
      </c>
      <c r="S3263" s="11" t="n">
        <v>1130101</v>
      </c>
      <c r="T3263" s="13" t="s">
        <v>67</v>
      </c>
      <c r="U3263" s="14" t="n">
        <v>250</v>
      </c>
      <c r="W3263" s="14" t="n">
        <v>0</v>
      </c>
      <c r="X3263" s="13" t="s">
        <v>2614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46211</v>
      </c>
      <c r="C3264" s="12" t="n">
        <v>46273</v>
      </c>
      <c r="D3264" s="11" t="n">
        <v>1398</v>
      </c>
      <c r="E3264" s="13" t="s">
        <v>1655</v>
      </c>
      <c r="F3264" s="11" t="n">
        <v>24</v>
      </c>
      <c r="G3264" s="13" t="s">
        <v>64</v>
      </c>
      <c r="H3264" s="11" t="n">
        <v>2110405</v>
      </c>
      <c r="I3264" s="13" t="s">
        <v>57</v>
      </c>
      <c r="J3264" s="11" t="n">
        <v>1397037</v>
      </c>
      <c r="L3264" s="11" t="n">
        <v>33334</v>
      </c>
      <c r="M3264" s="13" t="s">
        <v>35</v>
      </c>
      <c r="N3264" s="13" t="s">
        <v>59</v>
      </c>
      <c r="P3264" s="11" t="n">
        <v>167</v>
      </c>
      <c r="Q3264" s="13" t="s">
        <v>119</v>
      </c>
      <c r="R3264" s="13" t="s">
        <v>66</v>
      </c>
      <c r="S3264" s="11" t="n">
        <v>1130101</v>
      </c>
      <c r="T3264" s="13" t="s">
        <v>67</v>
      </c>
      <c r="U3264" s="14" t="n">
        <v>592.05</v>
      </c>
      <c r="W3264" s="14" t="n">
        <v>0</v>
      </c>
      <c r="X3264" s="13" t="s">
        <v>2615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CADERNO STIFF AMARELO 96FLS</v>
      </c>
      <c r="AC3264" s="1" t="n">
        <v>1330</v>
      </c>
    </row>
    <row r="3265" customFormat="false" ht="45.75" hidden="false" customHeight="true" outlineLevel="0" collapsed="false">
      <c r="A3265" s="11" t="n">
        <v>3</v>
      </c>
      <c r="B3265" s="12" t="n">
        <v>46205</v>
      </c>
      <c r="C3265" s="12" t="n">
        <v>46273</v>
      </c>
      <c r="D3265" s="11" t="n">
        <v>1789</v>
      </c>
      <c r="E3265" s="13" t="s">
        <v>82</v>
      </c>
      <c r="F3265" s="11" t="n">
        <v>24</v>
      </c>
      <c r="G3265" s="13" t="s">
        <v>64</v>
      </c>
      <c r="H3265" s="11" t="n">
        <v>2110405</v>
      </c>
      <c r="I3265" s="13" t="s">
        <v>57</v>
      </c>
      <c r="J3265" s="11" t="n">
        <v>1464602</v>
      </c>
      <c r="L3265" s="11" t="n">
        <v>227866</v>
      </c>
      <c r="M3265" s="13" t="s">
        <v>35</v>
      </c>
      <c r="N3265" s="13" t="s">
        <v>59</v>
      </c>
      <c r="P3265" s="11" t="n">
        <v>101</v>
      </c>
      <c r="Q3265" s="13" t="s">
        <v>60</v>
      </c>
      <c r="R3265" s="13" t="s">
        <v>83</v>
      </c>
      <c r="S3265" s="11" t="n">
        <v>4210112</v>
      </c>
      <c r="T3265" s="13" t="s">
        <v>84</v>
      </c>
      <c r="U3265" s="14" t="n">
        <v>5500</v>
      </c>
      <c r="W3265" s="14" t="n">
        <v>0</v>
      </c>
      <c r="X3265" s="13" t="s">
        <v>2616</v>
      </c>
      <c r="Z3265" s="1" t="str">
        <f aca="false">IF($T3265="","",IFERROR(INDEX('Resumo Grupos'!$AC$3:$AC$200,MATCH($T3265,'Resumo Grupos'!$AB$3:$AB$200,0)),"n/d"))</f>
        <v>Despesa</v>
      </c>
      <c r="AA3265" s="1" t="str">
        <f aca="false">IF($T3265="","",IF(COUNTIF('Resumo Grupos'!$AE$3:$AE$40,$T3265)&gt;0,"NAO","SIM"))</f>
        <v>SIM</v>
      </c>
      <c r="AB3265" s="1"/>
      <c r="AC3265" s="1"/>
    </row>
    <row r="3266" customFormat="false" ht="36.75" hidden="false" customHeight="true" outlineLevel="0" collapsed="false">
      <c r="A3266" s="11" t="n">
        <v>3</v>
      </c>
      <c r="B3266" s="12" t="n">
        <v>46231</v>
      </c>
      <c r="C3266" s="12" t="n">
        <v>46273</v>
      </c>
      <c r="D3266" s="11" t="n">
        <v>49</v>
      </c>
      <c r="E3266" s="13" t="s">
        <v>165</v>
      </c>
      <c r="F3266" s="11" t="n">
        <v>34</v>
      </c>
      <c r="G3266" s="13" t="s">
        <v>56</v>
      </c>
      <c r="H3266" s="11" t="n">
        <v>2110405</v>
      </c>
      <c r="I3266" s="13" t="s">
        <v>57</v>
      </c>
      <c r="J3266" s="11" t="n">
        <v>1464754</v>
      </c>
      <c r="L3266" s="11" t="n">
        <v>227889</v>
      </c>
      <c r="M3266" s="13" t="s">
        <v>189</v>
      </c>
      <c r="N3266" s="13" t="s">
        <v>59</v>
      </c>
      <c r="P3266" s="11" t="n">
        <v>101</v>
      </c>
      <c r="Q3266" s="13" t="s">
        <v>60</v>
      </c>
      <c r="R3266" s="13" t="s">
        <v>166</v>
      </c>
      <c r="S3266" s="11" t="n">
        <v>2110901</v>
      </c>
      <c r="T3266" s="13" t="s">
        <v>167</v>
      </c>
      <c r="U3266" s="14" t="n">
        <v>4000</v>
      </c>
      <c r="W3266" s="14" t="n">
        <v>0</v>
      </c>
      <c r="X3266" s="13" t="s">
        <v>2617</v>
      </c>
      <c r="Z3266" s="1" t="str">
        <f aca="false">IF($T3266="","",IFERROR(INDEX('Resumo Grupos'!$AC$3:$AC$200,MATCH($T3266,'Resumo Grupos'!$AB$3:$AB$200,0)),"n/d"))</f>
        <v>Empréstimo</v>
      </c>
      <c r="AA3266" s="1" t="str">
        <f aca="false">IF($T3266="","",IF(COUNTIF('Resumo Grupos'!$AE$3:$AE$40,$T3266)&gt;0,"NAO","SIM"))</f>
        <v>SIM</v>
      </c>
      <c r="AB3266" s="1"/>
      <c r="AC3266" s="1"/>
    </row>
    <row r="3267" customFormat="false" ht="63.75" hidden="false" customHeight="true" outlineLevel="0" collapsed="false">
      <c r="A3267" s="11" t="n">
        <v>3</v>
      </c>
      <c r="B3267" s="12" t="n">
        <v>46245</v>
      </c>
      <c r="C3267" s="12" t="n">
        <v>46273</v>
      </c>
      <c r="D3267" s="11" t="n">
        <v>1804</v>
      </c>
      <c r="E3267" s="13" t="s">
        <v>903</v>
      </c>
      <c r="F3267" s="11" t="n">
        <v>24</v>
      </c>
      <c r="G3267" s="13" t="s">
        <v>64</v>
      </c>
      <c r="H3267" s="11" t="n">
        <v>2110405</v>
      </c>
      <c r="I3267" s="13" t="s">
        <v>57</v>
      </c>
      <c r="J3267" s="11" t="n">
        <v>1531970</v>
      </c>
      <c r="L3267" s="11" t="n">
        <v>337573</v>
      </c>
      <c r="M3267" s="13" t="s">
        <v>35</v>
      </c>
      <c r="N3267" s="13" t="s">
        <v>59</v>
      </c>
      <c r="P3267" s="11" t="n">
        <v>167</v>
      </c>
      <c r="Q3267" s="13" t="s">
        <v>119</v>
      </c>
      <c r="R3267" s="13" t="s">
        <v>66</v>
      </c>
      <c r="S3267" s="11" t="n">
        <v>1130101</v>
      </c>
      <c r="T3267" s="13" t="s">
        <v>67</v>
      </c>
      <c r="U3267" s="14" t="n">
        <v>879.72</v>
      </c>
      <c r="W3267" s="14" t="n">
        <v>0</v>
      </c>
      <c r="X3267" s="13" t="s">
        <v>2618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FRALDA PANDA G 07UN</v>
      </c>
      <c r="AC3267" s="1" t="n">
        <v>26350</v>
      </c>
    </row>
    <row r="3268" customFormat="false" ht="45.75" hidden="false" customHeight="true" outlineLevel="0" collapsed="false">
      <c r="A3268" s="11" t="n">
        <v>3</v>
      </c>
      <c r="B3268" s="12" t="n">
        <v>46244</v>
      </c>
      <c r="C3268" s="12" t="n">
        <v>46273</v>
      </c>
      <c r="D3268" s="11" t="n">
        <v>1636</v>
      </c>
      <c r="E3268" s="13" t="s">
        <v>69</v>
      </c>
      <c r="F3268" s="11" t="n">
        <v>24</v>
      </c>
      <c r="G3268" s="13" t="s">
        <v>64</v>
      </c>
      <c r="H3268" s="11" t="n">
        <v>2110405</v>
      </c>
      <c r="I3268" s="13" t="s">
        <v>57</v>
      </c>
      <c r="J3268" s="11" t="n">
        <v>1540562</v>
      </c>
      <c r="L3268" s="11" t="n">
        <v>32349333</v>
      </c>
      <c r="M3268" s="13" t="s">
        <v>35</v>
      </c>
      <c r="N3268" s="13" t="s">
        <v>59</v>
      </c>
      <c r="P3268" s="11" t="n">
        <v>167</v>
      </c>
      <c r="Q3268" s="13" t="s">
        <v>119</v>
      </c>
      <c r="R3268" s="13" t="s">
        <v>66</v>
      </c>
      <c r="S3268" s="11" t="n">
        <v>1130101</v>
      </c>
      <c r="T3268" s="13" t="s">
        <v>67</v>
      </c>
      <c r="U3268" s="14" t="n">
        <v>421.85</v>
      </c>
      <c r="W3268" s="14" t="n">
        <v>0</v>
      </c>
      <c r="X3268" s="13" t="s">
        <v>2619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AZEITE MARIA TRAD. 5</v>
      </c>
      <c r="AC3268" s="1" t="n">
        <v>3234933</v>
      </c>
    </row>
    <row r="3269" customFormat="false" ht="36.75" hidden="false" customHeight="true" outlineLevel="0" collapsed="false">
      <c r="A3269" s="11" t="n">
        <v>3</v>
      </c>
      <c r="B3269" s="12" t="n">
        <v>46251</v>
      </c>
      <c r="C3269" s="12" t="n">
        <v>46273</v>
      </c>
      <c r="D3269" s="11" t="n">
        <v>10009</v>
      </c>
      <c r="E3269" s="13" t="s">
        <v>481</v>
      </c>
      <c r="F3269" s="11" t="n">
        <v>24</v>
      </c>
      <c r="G3269" s="13" t="s">
        <v>64</v>
      </c>
      <c r="H3269" s="11" t="n">
        <v>2110405</v>
      </c>
      <c r="I3269" s="13" t="s">
        <v>57</v>
      </c>
      <c r="J3269" s="11" t="n">
        <v>1566458</v>
      </c>
      <c r="L3269" s="11" t="n">
        <v>1439013</v>
      </c>
      <c r="M3269" s="13" t="s">
        <v>35</v>
      </c>
      <c r="N3269" s="13" t="s">
        <v>59</v>
      </c>
      <c r="P3269" s="11" t="n">
        <v>167</v>
      </c>
      <c r="Q3269" s="13" t="s">
        <v>119</v>
      </c>
      <c r="R3269" s="13" t="s">
        <v>66</v>
      </c>
      <c r="S3269" s="11" t="n">
        <v>1130101</v>
      </c>
      <c r="T3269" s="13" t="s">
        <v>67</v>
      </c>
      <c r="U3269" s="14" t="n">
        <v>1060.48</v>
      </c>
      <c r="W3269" s="14" t="n">
        <v>0</v>
      </c>
      <c r="X3269" s="13" t="s">
        <v>2620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 t="str">
        <f aca="false">IFERROR(INDEX('Mov Entradas (Rel 10497)'!$L:$L,MATCH(AC3269,'Mov Entradas (Rel 10497)'!$I:$I,0)),"nao encontrado")</f>
        <v>NESQUIK 380G</v>
      </c>
      <c r="AC3269" s="1" t="n">
        <v>1439013</v>
      </c>
    </row>
    <row r="3270" customFormat="false" ht="45.75" hidden="false" customHeight="true" outlineLevel="0" collapsed="false">
      <c r="A3270" s="11" t="n">
        <v>3</v>
      </c>
      <c r="B3270" s="12" t="n">
        <v>46248</v>
      </c>
      <c r="C3270" s="12" t="n">
        <v>46273</v>
      </c>
      <c r="D3270" s="11" t="n">
        <v>1739</v>
      </c>
      <c r="E3270" s="13" t="s">
        <v>2621</v>
      </c>
      <c r="F3270" s="11" t="n">
        <v>24</v>
      </c>
      <c r="G3270" s="13" t="s">
        <v>64</v>
      </c>
      <c r="H3270" s="11" t="n">
        <v>2110405</v>
      </c>
      <c r="I3270" s="13" t="s">
        <v>57</v>
      </c>
      <c r="J3270" s="11" t="n">
        <v>1566609</v>
      </c>
      <c r="L3270" s="11" t="n">
        <v>2551471</v>
      </c>
      <c r="M3270" s="13" t="s">
        <v>35</v>
      </c>
      <c r="N3270" s="13" t="s">
        <v>59</v>
      </c>
      <c r="P3270" s="11" t="n">
        <v>167</v>
      </c>
      <c r="Q3270" s="13" t="s">
        <v>119</v>
      </c>
      <c r="R3270" s="13" t="s">
        <v>66</v>
      </c>
      <c r="S3270" s="11" t="n">
        <v>1130101</v>
      </c>
      <c r="T3270" s="13" t="s">
        <v>67</v>
      </c>
      <c r="U3270" s="14" t="n">
        <v>842.3</v>
      </c>
      <c r="W3270" s="14" t="n">
        <v>0</v>
      </c>
      <c r="X3270" s="13" t="s">
        <v>2622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PRESERVATIVO LV8 PG6</v>
      </c>
      <c r="AC3270" s="1" t="n">
        <v>255147</v>
      </c>
    </row>
    <row r="3271" customFormat="false" ht="27.75" hidden="false" customHeight="true" outlineLevel="0" collapsed="false">
      <c r="A3271" s="11" t="n">
        <v>3</v>
      </c>
      <c r="B3271" s="12" t="n">
        <v>46251</v>
      </c>
      <c r="C3271" s="12" t="n">
        <v>46273</v>
      </c>
      <c r="D3271" s="11" t="n">
        <v>10009</v>
      </c>
      <c r="E3271" s="13" t="s">
        <v>481</v>
      </c>
      <c r="F3271" s="11" t="n">
        <v>24</v>
      </c>
      <c r="G3271" s="13" t="s">
        <v>64</v>
      </c>
      <c r="H3271" s="11" t="n">
        <v>2110405</v>
      </c>
      <c r="I3271" s="13" t="s">
        <v>57</v>
      </c>
      <c r="J3271" s="11" t="n">
        <v>1566801</v>
      </c>
      <c r="L3271" s="11" t="n">
        <v>1439755</v>
      </c>
      <c r="M3271" s="13" t="s">
        <v>35</v>
      </c>
      <c r="N3271" s="13" t="s">
        <v>59</v>
      </c>
      <c r="P3271" s="11" t="n">
        <v>167</v>
      </c>
      <c r="Q3271" s="13" t="s">
        <v>119</v>
      </c>
      <c r="R3271" s="13" t="s">
        <v>66</v>
      </c>
      <c r="S3271" s="11" t="n">
        <v>1130101</v>
      </c>
      <c r="T3271" s="13" t="s">
        <v>67</v>
      </c>
      <c r="U3271" s="14" t="n">
        <v>1052.36</v>
      </c>
      <c r="W3271" s="14" t="n">
        <v>0</v>
      </c>
      <c r="X3271" s="13" t="s">
        <v>2623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AVEIA NESTL FLOC170G</v>
      </c>
      <c r="AC3271" s="1" t="n">
        <v>1439755</v>
      </c>
    </row>
    <row r="3272" customFormat="false" ht="45.75" hidden="false" customHeight="true" outlineLevel="0" collapsed="false">
      <c r="A3272" s="11" t="n">
        <v>3</v>
      </c>
      <c r="B3272" s="12" t="n">
        <v>46252</v>
      </c>
      <c r="C3272" s="12" t="n">
        <v>46273</v>
      </c>
      <c r="D3272" s="11" t="n">
        <v>1740</v>
      </c>
      <c r="E3272" s="13" t="s">
        <v>207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1567962</v>
      </c>
      <c r="L3272" s="11" t="n">
        <v>12600912</v>
      </c>
      <c r="M3272" s="13" t="s">
        <v>35</v>
      </c>
      <c r="N3272" s="13" t="s">
        <v>59</v>
      </c>
      <c r="P3272" s="11" t="n">
        <v>167</v>
      </c>
      <c r="Q3272" s="13" t="s">
        <v>119</v>
      </c>
      <c r="R3272" s="13" t="s">
        <v>66</v>
      </c>
      <c r="S3272" s="11" t="n">
        <v>1130101</v>
      </c>
      <c r="T3272" s="13" t="s">
        <v>67</v>
      </c>
      <c r="U3272" s="14" t="n">
        <v>888.75</v>
      </c>
      <c r="W3272" s="14" t="n">
        <v>0</v>
      </c>
      <c r="X3272" s="13" t="s">
        <v>2624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LINGUI DE FRANGO KG</v>
      </c>
      <c r="AC3272" s="1" t="n">
        <v>1260091</v>
      </c>
    </row>
    <row r="3273" customFormat="false" ht="63.75" hidden="false" customHeight="true" outlineLevel="0" collapsed="false">
      <c r="A3273" s="11" t="n">
        <v>3</v>
      </c>
      <c r="B3273" s="12" t="n">
        <v>46252</v>
      </c>
      <c r="C3273" s="12" t="n">
        <v>46273</v>
      </c>
      <c r="D3273" s="11" t="n">
        <v>10009</v>
      </c>
      <c r="E3273" s="13" t="s">
        <v>481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1572814</v>
      </c>
      <c r="L3273" s="11" t="n">
        <v>1440073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437.25</v>
      </c>
      <c r="W3273" s="14" t="n">
        <v>0</v>
      </c>
      <c r="X3273" s="13" t="s">
        <v>2625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TALENTO CSTN 85G</v>
      </c>
      <c r="AC3273" s="1" t="n">
        <v>1440073</v>
      </c>
    </row>
    <row r="3274" customFormat="false" ht="36.75" hidden="false" customHeight="true" outlineLevel="0" collapsed="false">
      <c r="A3274" s="11" t="n">
        <v>3</v>
      </c>
      <c r="B3274" s="12" t="n">
        <v>46251</v>
      </c>
      <c r="C3274" s="12" t="n">
        <v>46273</v>
      </c>
      <c r="D3274" s="11" t="n">
        <v>1636</v>
      </c>
      <c r="E3274" s="13" t="s">
        <v>69</v>
      </c>
      <c r="F3274" s="11" t="n">
        <v>24</v>
      </c>
      <c r="G3274" s="13" t="s">
        <v>64</v>
      </c>
      <c r="H3274" s="11" t="n">
        <v>2110405</v>
      </c>
      <c r="I3274" s="13" t="s">
        <v>57</v>
      </c>
      <c r="J3274" s="11" t="n">
        <v>1573124</v>
      </c>
      <c r="L3274" s="11" t="n">
        <v>32386862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66</v>
      </c>
      <c r="S3274" s="11" t="n">
        <v>1130101</v>
      </c>
      <c r="T3274" s="13" t="s">
        <v>67</v>
      </c>
      <c r="U3274" s="14" t="n">
        <v>924.11</v>
      </c>
      <c r="W3274" s="14" t="n">
        <v>0</v>
      </c>
      <c r="X3274" s="13" t="s">
        <v>2626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ABS SEMPERLIVRE SUAVE C/ABA -16UN</v>
      </c>
      <c r="AC3274" s="1" t="n">
        <v>3238686</v>
      </c>
    </row>
    <row r="3275" customFormat="false" ht="72.75" hidden="false" customHeight="true" outlineLevel="0" collapsed="false">
      <c r="A3275" s="11" t="n">
        <v>3</v>
      </c>
      <c r="B3275" s="12" t="n">
        <v>46258</v>
      </c>
      <c r="C3275" s="12" t="n">
        <v>46273</v>
      </c>
      <c r="D3275" s="11" t="n">
        <v>1672</v>
      </c>
      <c r="E3275" s="13" t="s">
        <v>87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1618329</v>
      </c>
      <c r="L3275" s="11" t="n">
        <v>1432810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195</v>
      </c>
      <c r="W3275" s="14" t="n">
        <v>0</v>
      </c>
      <c r="X3275" s="13" t="s">
        <v>2627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AGUAYARA GALAO 20L</v>
      </c>
      <c r="AC3275" s="1" t="n">
        <v>1432810</v>
      </c>
    </row>
    <row r="3276" customFormat="false" ht="72.75" hidden="false" customHeight="true" outlineLevel="0" collapsed="false">
      <c r="A3276" s="11" t="n">
        <v>3</v>
      </c>
      <c r="B3276" s="12" t="n">
        <v>46251</v>
      </c>
      <c r="C3276" s="12" t="n">
        <v>46273</v>
      </c>
      <c r="D3276" s="11" t="n">
        <v>1672</v>
      </c>
      <c r="E3276" s="13" t="s">
        <v>87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1582209</v>
      </c>
      <c r="L3276" s="11" t="n">
        <v>81711912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960</v>
      </c>
      <c r="W3276" s="14" t="n">
        <v>0</v>
      </c>
      <c r="X3276" s="13" t="s">
        <v>2628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nao encontrado</v>
      </c>
      <c r="AC3276" s="1" t="n">
        <v>8171191</v>
      </c>
    </row>
    <row r="3277" customFormat="false" ht="63.75" hidden="false" customHeight="true" outlineLevel="0" collapsed="false">
      <c r="A3277" s="11" t="n">
        <v>3</v>
      </c>
      <c r="B3277" s="12" t="n">
        <v>46251</v>
      </c>
      <c r="C3277" s="12" t="n">
        <v>46273</v>
      </c>
      <c r="D3277" s="11" t="n">
        <v>1672</v>
      </c>
      <c r="E3277" s="13" t="s">
        <v>87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1595555</v>
      </c>
      <c r="L3277" s="11" t="n">
        <v>81711922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638.75</v>
      </c>
      <c r="W3277" s="14" t="n">
        <v>0</v>
      </c>
      <c r="X3277" s="13" t="s">
        <v>2629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nao encontrado</v>
      </c>
      <c r="AC3277" s="1" t="n">
        <v>8171192</v>
      </c>
    </row>
    <row r="3278" customFormat="false" ht="91.5" hidden="false" customHeight="true" outlineLevel="0" collapsed="false">
      <c r="A3278" s="11" t="n">
        <v>3</v>
      </c>
      <c r="B3278" s="12" t="n">
        <v>46259</v>
      </c>
      <c r="C3278" s="12" t="n">
        <v>46273</v>
      </c>
      <c r="D3278" s="11" t="n">
        <v>911</v>
      </c>
      <c r="E3278" s="13" t="s">
        <v>761</v>
      </c>
      <c r="F3278" s="11" t="n">
        <v>24</v>
      </c>
      <c r="G3278" s="13" t="s">
        <v>64</v>
      </c>
      <c r="H3278" s="11" t="n">
        <v>2110405</v>
      </c>
      <c r="I3278" s="13" t="s">
        <v>57</v>
      </c>
      <c r="J3278" s="11" t="n">
        <v>1603709</v>
      </c>
      <c r="L3278" s="11" t="n">
        <v>573061</v>
      </c>
      <c r="M3278" s="13" t="s">
        <v>35</v>
      </c>
      <c r="N3278" s="13" t="s">
        <v>59</v>
      </c>
      <c r="P3278" s="11" t="n">
        <v>167</v>
      </c>
      <c r="Q3278" s="13" t="s">
        <v>119</v>
      </c>
      <c r="R3278" s="13" t="s">
        <v>66</v>
      </c>
      <c r="S3278" s="11" t="n">
        <v>1130101</v>
      </c>
      <c r="T3278" s="13" t="s">
        <v>67</v>
      </c>
      <c r="U3278" s="14" t="n">
        <v>342.12</v>
      </c>
      <c r="W3278" s="14" t="n">
        <v>0</v>
      </c>
      <c r="X3278" s="13" t="s">
        <v>2630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SUCO TAMPICO 1L</v>
      </c>
      <c r="AC3278" s="1" t="n">
        <v>57306</v>
      </c>
    </row>
    <row r="3279" customFormat="false" ht="45.75" hidden="false" customHeight="true" outlineLevel="0" collapsed="false">
      <c r="A3279" s="11" t="n">
        <v>3</v>
      </c>
      <c r="B3279" s="12" t="n">
        <v>46259</v>
      </c>
      <c r="C3279" s="12" t="n">
        <v>46273</v>
      </c>
      <c r="D3279" s="11" t="n">
        <v>1723</v>
      </c>
      <c r="E3279" s="13" t="s">
        <v>95</v>
      </c>
      <c r="F3279" s="11" t="n">
        <v>24</v>
      </c>
      <c r="G3279" s="13" t="s">
        <v>64</v>
      </c>
      <c r="H3279" s="11" t="n">
        <v>2110405</v>
      </c>
      <c r="I3279" s="13" t="s">
        <v>57</v>
      </c>
      <c r="J3279" s="11" t="n">
        <v>1603804</v>
      </c>
      <c r="L3279" s="11" t="n">
        <v>607162</v>
      </c>
      <c r="M3279" s="13" t="s">
        <v>35</v>
      </c>
      <c r="N3279" s="13" t="s">
        <v>59</v>
      </c>
      <c r="P3279" s="11" t="n">
        <v>167</v>
      </c>
      <c r="Q3279" s="13" t="s">
        <v>119</v>
      </c>
      <c r="R3279" s="13" t="s">
        <v>66</v>
      </c>
      <c r="S3279" s="11" t="n">
        <v>1130101</v>
      </c>
      <c r="T3279" s="13" t="s">
        <v>67</v>
      </c>
      <c r="U3279" s="14" t="n">
        <v>2644.2</v>
      </c>
      <c r="W3279" s="14" t="n">
        <v>0</v>
      </c>
      <c r="X3279" s="13" t="s">
        <v>2631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  <c r="AB3279" s="1" t="str">
        <f aca="false">IFERROR(INDEX('Mov Entradas (Rel 10497)'!$L:$L,MATCH(AC3279,'Mov Entradas (Rel 10497)'!$I:$I,0)),"nao encontrado")</f>
        <v>TRASEIRO DE BOI L1</v>
      </c>
      <c r="AC3279" s="1" t="n">
        <v>175417</v>
      </c>
    </row>
    <row r="3280" customFormat="false" ht="45.75" hidden="false" customHeight="true" outlineLevel="0" collapsed="false">
      <c r="A3280" s="11" t="n">
        <v>3</v>
      </c>
      <c r="B3280" s="12" t="n">
        <v>46259</v>
      </c>
      <c r="C3280" s="12" t="n">
        <v>46273</v>
      </c>
      <c r="D3280" s="11" t="n">
        <v>1734</v>
      </c>
      <c r="E3280" s="13" t="s">
        <v>152</v>
      </c>
      <c r="F3280" s="11" t="n">
        <v>24</v>
      </c>
      <c r="G3280" s="13" t="s">
        <v>64</v>
      </c>
      <c r="H3280" s="11" t="n">
        <v>2110405</v>
      </c>
      <c r="I3280" s="13" t="s">
        <v>57</v>
      </c>
      <c r="J3280" s="11" t="n">
        <v>1608661</v>
      </c>
      <c r="L3280" s="11" t="n">
        <v>2586312</v>
      </c>
      <c r="M3280" s="13" t="s">
        <v>35</v>
      </c>
      <c r="N3280" s="13" t="s">
        <v>59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309.88</v>
      </c>
      <c r="W3280" s="14" t="n">
        <v>0</v>
      </c>
      <c r="X3280" s="13" t="s">
        <v>2632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 t="str">
        <f aca="false">IFERROR(INDEX('Mov Entradas (Rel 10497)'!$L:$L,MATCH(AC3280,'Mov Entradas (Rel 10497)'!$I:$I,0)),"nao encontrado")</f>
        <v>SORVETE 2 LTS FLOCOS</v>
      </c>
      <c r="AC3280" s="1" t="n">
        <v>258631</v>
      </c>
    </row>
    <row r="3281" customFormat="false" ht="45.75" hidden="false" customHeight="true" outlineLevel="0" collapsed="false">
      <c r="A3281" s="11" t="n">
        <v>3</v>
      </c>
      <c r="B3281" s="12" t="n">
        <v>46258</v>
      </c>
      <c r="C3281" s="12" t="n">
        <v>46273</v>
      </c>
      <c r="D3281" s="11" t="n">
        <v>1672</v>
      </c>
      <c r="E3281" s="13" t="s">
        <v>87</v>
      </c>
      <c r="F3281" s="11" t="n">
        <v>24</v>
      </c>
      <c r="G3281" s="13" t="s">
        <v>64</v>
      </c>
      <c r="H3281" s="11" t="n">
        <v>2110405</v>
      </c>
      <c r="I3281" s="13" t="s">
        <v>57</v>
      </c>
      <c r="J3281" s="11" t="n">
        <v>1618339</v>
      </c>
      <c r="L3281" s="11" t="n">
        <v>14328081</v>
      </c>
      <c r="M3281" s="13" t="s">
        <v>35</v>
      </c>
      <c r="N3281" s="13" t="s">
        <v>59</v>
      </c>
      <c r="P3281" s="11" t="n">
        <v>167</v>
      </c>
      <c r="Q3281" s="13" t="s">
        <v>119</v>
      </c>
      <c r="R3281" s="13" t="s">
        <v>66</v>
      </c>
      <c r="S3281" s="11" t="n">
        <v>1130101</v>
      </c>
      <c r="T3281" s="13" t="s">
        <v>67</v>
      </c>
      <c r="U3281" s="14" t="n">
        <v>643.4</v>
      </c>
      <c r="W3281" s="14" t="n">
        <v>0</v>
      </c>
      <c r="X3281" s="13" t="s">
        <v>2633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REFRIG MAGISTRAL 2L</v>
      </c>
      <c r="AC3281" s="1" t="n">
        <v>1432808</v>
      </c>
    </row>
    <row r="3282" customFormat="false" ht="45.75" hidden="false" customHeight="true" outlineLevel="0" collapsed="false">
      <c r="A3282" s="11" t="n">
        <v>3</v>
      </c>
      <c r="B3282" s="12" t="n">
        <v>46263</v>
      </c>
      <c r="C3282" s="12" t="n">
        <v>46273</v>
      </c>
      <c r="D3282" s="11" t="n">
        <v>1805</v>
      </c>
      <c r="E3282" s="13" t="s">
        <v>2508</v>
      </c>
      <c r="F3282" s="11" t="n">
        <v>24</v>
      </c>
      <c r="G3282" s="13" t="s">
        <v>64</v>
      </c>
      <c r="H3282" s="11" t="n">
        <v>2110405</v>
      </c>
      <c r="I3282" s="13" t="s">
        <v>57</v>
      </c>
      <c r="J3282" s="11" t="n">
        <v>1619071</v>
      </c>
      <c r="L3282" s="11" t="n">
        <v>182909</v>
      </c>
      <c r="M3282" s="13" t="s">
        <v>35</v>
      </c>
      <c r="N3282" s="13" t="s">
        <v>59</v>
      </c>
      <c r="P3282" s="11" t="n">
        <v>167</v>
      </c>
      <c r="Q3282" s="13" t="s">
        <v>119</v>
      </c>
      <c r="R3282" s="13" t="s">
        <v>66</v>
      </c>
      <c r="S3282" s="11" t="n">
        <v>1130101</v>
      </c>
      <c r="T3282" s="13" t="s">
        <v>67</v>
      </c>
      <c r="U3282" s="14" t="n">
        <v>209.94</v>
      </c>
      <c r="W3282" s="14" t="n">
        <v>0</v>
      </c>
      <c r="X3282" s="13" t="s">
        <v>2634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 t="str">
        <f aca="false">IFERROR(INDEX('Mov Entradas (Rel 10497)'!$L:$L,MATCH(AC3282,'Mov Entradas (Rel 10497)'!$I:$I,0)),"nao encontrado")</f>
        <v>PRESUNTO DE PERU FATIADO VACO MAB FRIOS</v>
      </c>
      <c r="AC3282" s="1" t="n">
        <v>7845</v>
      </c>
    </row>
    <row r="3283" customFormat="false" ht="36.75" hidden="false" customHeight="true" outlineLevel="0" collapsed="false">
      <c r="A3283" s="11" t="n">
        <v>3</v>
      </c>
      <c r="B3283" s="12" t="n">
        <v>46266</v>
      </c>
      <c r="C3283" s="12" t="n">
        <v>46273</v>
      </c>
      <c r="D3283" s="11" t="n">
        <v>1453</v>
      </c>
      <c r="E3283" s="13" t="s">
        <v>2635</v>
      </c>
      <c r="F3283" s="11" t="n">
        <v>34</v>
      </c>
      <c r="G3283" s="13" t="s">
        <v>56</v>
      </c>
      <c r="H3283" s="11" t="n">
        <v>2110405</v>
      </c>
      <c r="I3283" s="13" t="s">
        <v>57</v>
      </c>
      <c r="J3283" s="11" t="n">
        <v>1638140</v>
      </c>
      <c r="L3283" s="11" t="n">
        <v>203</v>
      </c>
      <c r="M3283" s="13" t="s">
        <v>35</v>
      </c>
      <c r="N3283" s="13" t="s">
        <v>59</v>
      </c>
      <c r="P3283" s="11" t="n">
        <v>167</v>
      </c>
      <c r="Q3283" s="13" t="s">
        <v>119</v>
      </c>
      <c r="R3283" s="13" t="s">
        <v>66</v>
      </c>
      <c r="S3283" s="11" t="n">
        <v>1130101</v>
      </c>
      <c r="T3283" s="13" t="s">
        <v>67</v>
      </c>
      <c r="U3283" s="14" t="n">
        <v>745</v>
      </c>
      <c r="W3283" s="14" t="n">
        <v>0</v>
      </c>
      <c r="X3283" s="13" t="s">
        <v>2636</v>
      </c>
      <c r="Z3283" s="1" t="str">
        <f aca="false">IF($T3283="","",IFERROR(INDEX('Resumo Grupos'!$AC$3:$AC$200,MATCH($T3283,'Resumo Grupos'!$AB$3:$AB$200,0)),"n/d"))</f>
        <v>Mercadoria</v>
      </c>
      <c r="AA3283" s="1" t="str">
        <f aca="false">IF($T3283="","",IF(COUNTIF('Resumo Grupos'!$AE$3:$AE$40,$T3283)&gt;0,"NAO","SIM"))</f>
        <v>SIM</v>
      </c>
      <c r="AB3283" s="1" t="str">
        <f aca="false">IFERROR(INDEX('Mov Entradas (Rel 10497)'!$L:$L,MATCH(AC3283,'Mov Entradas (Rel 10497)'!$I:$I,0)),"nao encontrado")</f>
        <v>VASSOURA GARI 20 FUROS</v>
      </c>
      <c r="AC3283" s="1" t="n">
        <v>203</v>
      </c>
    </row>
    <row r="3284" customFormat="false" ht="36.75" hidden="false" customHeight="true" outlineLevel="0" collapsed="false">
      <c r="A3284" s="11" t="n">
        <v>3</v>
      </c>
      <c r="B3284" s="12" t="n">
        <v>46267</v>
      </c>
      <c r="C3284" s="12" t="n">
        <v>46273</v>
      </c>
      <c r="D3284" s="11" t="n">
        <v>1722</v>
      </c>
      <c r="E3284" s="13" t="s">
        <v>528</v>
      </c>
      <c r="F3284" s="11" t="n">
        <v>24</v>
      </c>
      <c r="G3284" s="13" t="s">
        <v>64</v>
      </c>
      <c r="H3284" s="11" t="n">
        <v>2110405</v>
      </c>
      <c r="I3284" s="13" t="s">
        <v>57</v>
      </c>
      <c r="J3284" s="11" t="n">
        <v>1641213</v>
      </c>
      <c r="L3284" s="11" t="n">
        <v>7195</v>
      </c>
      <c r="M3284" s="13" t="s">
        <v>35</v>
      </c>
      <c r="N3284" s="13" t="s">
        <v>59</v>
      </c>
      <c r="P3284" s="11" t="n">
        <v>167</v>
      </c>
      <c r="Q3284" s="13" t="s">
        <v>119</v>
      </c>
      <c r="R3284" s="13" t="s">
        <v>66</v>
      </c>
      <c r="S3284" s="11" t="n">
        <v>1130101</v>
      </c>
      <c r="T3284" s="13" t="s">
        <v>67</v>
      </c>
      <c r="U3284" s="14" t="n">
        <v>322</v>
      </c>
      <c r="W3284" s="14" t="n">
        <v>0</v>
      </c>
      <c r="X3284" s="13" t="s">
        <v>2637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PAO MINI DOG RO 300G</v>
      </c>
      <c r="AC3284" s="1" t="n">
        <v>7195</v>
      </c>
    </row>
    <row r="3285" customFormat="false" ht="36.75" hidden="false" customHeight="true" outlineLevel="0" collapsed="false">
      <c r="A3285" s="11" t="n">
        <v>3</v>
      </c>
      <c r="B3285" s="12" t="n">
        <v>46266</v>
      </c>
      <c r="C3285" s="12" t="n">
        <v>46273</v>
      </c>
      <c r="D3285" s="11" t="n">
        <v>1734</v>
      </c>
      <c r="E3285" s="13" t="s">
        <v>152</v>
      </c>
      <c r="F3285" s="11" t="n">
        <v>24</v>
      </c>
      <c r="G3285" s="13" t="s">
        <v>64</v>
      </c>
      <c r="H3285" s="11" t="n">
        <v>2110101</v>
      </c>
      <c r="I3285" s="13" t="s">
        <v>53</v>
      </c>
      <c r="J3285" s="11" t="n">
        <v>1650649</v>
      </c>
      <c r="L3285" s="11" t="n">
        <v>2591011</v>
      </c>
      <c r="M3285" s="13" t="s">
        <v>35</v>
      </c>
      <c r="N3285" s="13" t="s">
        <v>59</v>
      </c>
      <c r="P3285" s="11" t="n">
        <v>167</v>
      </c>
      <c r="Q3285" s="13" t="s">
        <v>119</v>
      </c>
      <c r="R3285" s="13" t="s">
        <v>66</v>
      </c>
      <c r="S3285" s="11" t="n">
        <v>1130101</v>
      </c>
      <c r="T3285" s="13" t="s">
        <v>67</v>
      </c>
      <c r="U3285" s="14" t="n">
        <v>471</v>
      </c>
      <c r="W3285" s="14" t="n">
        <v>0</v>
      </c>
      <c r="X3285" s="13" t="s">
        <v>2638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PICOLE BRIGAD TOYA</v>
      </c>
      <c r="AC3285" s="1" t="n">
        <v>259101</v>
      </c>
    </row>
    <row r="3286" customFormat="false" ht="36.75" hidden="false" customHeight="true" outlineLevel="0" collapsed="false">
      <c r="A3286" s="11" t="n">
        <v>3</v>
      </c>
      <c r="B3286" s="12" t="n">
        <v>46269</v>
      </c>
      <c r="C3286" s="12" t="n">
        <v>46273</v>
      </c>
      <c r="D3286" s="11" t="n">
        <v>42</v>
      </c>
      <c r="E3286" s="13" t="s">
        <v>99</v>
      </c>
      <c r="F3286" s="11" t="n">
        <v>34</v>
      </c>
      <c r="G3286" s="13" t="s">
        <v>56</v>
      </c>
      <c r="H3286" s="11" t="n">
        <v>2110101</v>
      </c>
      <c r="I3286" s="13" t="s">
        <v>53</v>
      </c>
      <c r="J3286" s="11" t="n">
        <v>1652744</v>
      </c>
      <c r="L3286" s="11" t="n">
        <v>4581</v>
      </c>
      <c r="M3286" s="13" t="s">
        <v>35</v>
      </c>
      <c r="N3286" s="13" t="s">
        <v>89</v>
      </c>
      <c r="P3286" s="11" t="n">
        <v>167</v>
      </c>
      <c r="Q3286" s="13" t="s">
        <v>119</v>
      </c>
      <c r="R3286" s="13" t="s">
        <v>66</v>
      </c>
      <c r="S3286" s="11" t="n">
        <v>1130101</v>
      </c>
      <c r="T3286" s="13" t="s">
        <v>67</v>
      </c>
      <c r="U3286" s="14" t="n">
        <v>1655</v>
      </c>
      <c r="W3286" s="14" t="n">
        <v>0</v>
      </c>
      <c r="X3286" s="13" t="s">
        <v>1354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/>
      <c r="AC3286" s="1"/>
    </row>
    <row r="3287" customFormat="false" ht="63.75" hidden="false" customHeight="true" outlineLevel="0" collapsed="false">
      <c r="A3287" s="11" t="n">
        <v>3</v>
      </c>
      <c r="B3287" s="12" t="n">
        <v>46269</v>
      </c>
      <c r="C3287" s="12" t="n">
        <v>46273</v>
      </c>
      <c r="D3287" s="11" t="n">
        <v>1615</v>
      </c>
      <c r="E3287" s="13" t="s">
        <v>157</v>
      </c>
      <c r="F3287" s="11" t="n">
        <v>34</v>
      </c>
      <c r="G3287" s="13" t="s">
        <v>56</v>
      </c>
      <c r="H3287" s="11" t="n">
        <v>2110405</v>
      </c>
      <c r="I3287" s="13" t="s">
        <v>57</v>
      </c>
      <c r="J3287" s="11" t="n">
        <v>1652748</v>
      </c>
      <c r="L3287" s="11" t="n">
        <v>253729</v>
      </c>
      <c r="M3287" s="13" t="s">
        <v>35</v>
      </c>
      <c r="N3287" s="13" t="s">
        <v>59</v>
      </c>
      <c r="P3287" s="11" t="n">
        <v>167</v>
      </c>
      <c r="Q3287" s="13" t="s">
        <v>119</v>
      </c>
      <c r="R3287" s="13" t="s">
        <v>66</v>
      </c>
      <c r="S3287" s="11" t="n">
        <v>1130101</v>
      </c>
      <c r="T3287" s="13" t="s">
        <v>67</v>
      </c>
      <c r="U3287" s="14" t="n">
        <v>168</v>
      </c>
      <c r="W3287" s="14" t="n">
        <v>0</v>
      </c>
      <c r="X3287" s="13" t="s">
        <v>2120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/>
      <c r="AC3287" s="1"/>
    </row>
    <row r="3288" customFormat="false" ht="54.75" hidden="false" customHeight="true" outlineLevel="0" collapsed="false">
      <c r="A3288" s="11" t="n">
        <v>3</v>
      </c>
      <c r="B3288" s="12" t="n">
        <v>46269</v>
      </c>
      <c r="C3288" s="12" t="n">
        <v>46273</v>
      </c>
      <c r="D3288" s="11" t="n">
        <v>1615</v>
      </c>
      <c r="E3288" s="13" t="s">
        <v>157</v>
      </c>
      <c r="F3288" s="11" t="n">
        <v>34</v>
      </c>
      <c r="G3288" s="13" t="s">
        <v>56</v>
      </c>
      <c r="H3288" s="11" t="n">
        <v>2110405</v>
      </c>
      <c r="I3288" s="13" t="s">
        <v>57</v>
      </c>
      <c r="J3288" s="11" t="n">
        <v>1652750</v>
      </c>
      <c r="L3288" s="11" t="n">
        <v>253730</v>
      </c>
      <c r="M3288" s="13" t="s">
        <v>35</v>
      </c>
      <c r="N3288" s="13" t="s">
        <v>59</v>
      </c>
      <c r="P3288" s="11" t="n">
        <v>167</v>
      </c>
      <c r="Q3288" s="13" t="s">
        <v>119</v>
      </c>
      <c r="R3288" s="13" t="s">
        <v>66</v>
      </c>
      <c r="S3288" s="11" t="n">
        <v>1130101</v>
      </c>
      <c r="T3288" s="13" t="s">
        <v>67</v>
      </c>
      <c r="U3288" s="14" t="n">
        <v>550</v>
      </c>
      <c r="W3288" s="14" t="n">
        <v>0</v>
      </c>
      <c r="X3288" s="13" t="s">
        <v>2639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46273</v>
      </c>
      <c r="C3289" s="12" t="n">
        <v>46273</v>
      </c>
      <c r="D3289" s="11" t="n">
        <v>1807</v>
      </c>
      <c r="E3289" s="13" t="s">
        <v>735</v>
      </c>
      <c r="F3289" s="11" t="n">
        <v>24</v>
      </c>
      <c r="G3289" s="13" t="s">
        <v>64</v>
      </c>
      <c r="H3289" s="11" t="n">
        <v>2110405</v>
      </c>
      <c r="I3289" s="13" t="s">
        <v>57</v>
      </c>
      <c r="J3289" s="11" t="n">
        <v>1672385</v>
      </c>
      <c r="L3289" s="11" t="n">
        <v>256691</v>
      </c>
      <c r="M3289" s="13" t="s">
        <v>35</v>
      </c>
      <c r="N3289" s="13" t="s">
        <v>59</v>
      </c>
      <c r="P3289" s="11" t="n">
        <v>101</v>
      </c>
      <c r="Q3289" s="13" t="s">
        <v>60</v>
      </c>
      <c r="R3289" s="13" t="s">
        <v>732</v>
      </c>
      <c r="S3289" s="11" t="n">
        <v>2110704</v>
      </c>
      <c r="T3289" s="13" t="s">
        <v>968</v>
      </c>
      <c r="U3289" s="14" t="n">
        <v>1178.46</v>
      </c>
      <c r="W3289" s="14" t="n">
        <v>0</v>
      </c>
      <c r="X3289" s="13" t="s">
        <v>2640</v>
      </c>
      <c r="Z3289" s="1" t="str">
        <f aca="false">IF($T3289="","",IFERROR(INDEX('Resumo Grupos'!$AC$3:$AC$200,MATCH($T3289,'Resumo Grupos'!$AB$3:$AB$200,0)),"n/d"))</f>
        <v>Despesa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46273</v>
      </c>
      <c r="C3290" s="12" t="n">
        <v>46273</v>
      </c>
      <c r="D3290" s="11" t="n">
        <v>1807</v>
      </c>
      <c r="E3290" s="13" t="s">
        <v>735</v>
      </c>
      <c r="F3290" s="11" t="n">
        <v>24</v>
      </c>
      <c r="G3290" s="13" t="s">
        <v>64</v>
      </c>
      <c r="H3290" s="11" t="n">
        <v>2110405</v>
      </c>
      <c r="I3290" s="13" t="s">
        <v>57</v>
      </c>
      <c r="J3290" s="11" t="n">
        <v>1672387</v>
      </c>
      <c r="L3290" s="11" t="n">
        <v>256692</v>
      </c>
      <c r="M3290" s="13" t="s">
        <v>35</v>
      </c>
      <c r="N3290" s="13" t="s">
        <v>59</v>
      </c>
      <c r="P3290" s="11" t="n">
        <v>101</v>
      </c>
      <c r="Q3290" s="13" t="s">
        <v>60</v>
      </c>
      <c r="R3290" s="13" t="s">
        <v>732</v>
      </c>
      <c r="S3290" s="11" t="n">
        <v>2110712</v>
      </c>
      <c r="T3290" s="13" t="s">
        <v>1754</v>
      </c>
      <c r="U3290" s="14" t="n">
        <v>707.07</v>
      </c>
      <c r="W3290" s="14" t="n">
        <v>0</v>
      </c>
      <c r="X3290" s="13" t="s">
        <v>2641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46273</v>
      </c>
      <c r="C3291" s="12" t="n">
        <v>46273</v>
      </c>
      <c r="D3291" s="11" t="n">
        <v>33</v>
      </c>
      <c r="E3291" s="13" t="s">
        <v>91</v>
      </c>
      <c r="F3291" s="11" t="n">
        <v>34</v>
      </c>
      <c r="G3291" s="13" t="s">
        <v>56</v>
      </c>
      <c r="H3291" s="11" t="n">
        <v>2110405</v>
      </c>
      <c r="I3291" s="13" t="s">
        <v>57</v>
      </c>
      <c r="J3291" s="11" t="n">
        <v>1053887</v>
      </c>
      <c r="L3291" s="11" t="n">
        <v>166257</v>
      </c>
      <c r="M3291" s="13" t="s">
        <v>488</v>
      </c>
      <c r="N3291" s="13" t="s">
        <v>59</v>
      </c>
      <c r="P3291" s="11" t="n">
        <v>101</v>
      </c>
      <c r="Q3291" s="13" t="s">
        <v>60</v>
      </c>
      <c r="R3291" s="13" t="s">
        <v>38</v>
      </c>
      <c r="S3291" s="11" t="n">
        <v>4210301</v>
      </c>
      <c r="T3291" s="13" t="s">
        <v>291</v>
      </c>
      <c r="U3291" s="14" t="n">
        <v>322.81</v>
      </c>
      <c r="W3291" s="14" t="n">
        <v>0</v>
      </c>
      <c r="X3291" s="13" t="s">
        <v>410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46273</v>
      </c>
      <c r="C3292" s="12" t="n">
        <v>46273</v>
      </c>
      <c r="D3292" s="11" t="n">
        <v>42</v>
      </c>
      <c r="E3292" s="13" t="s">
        <v>99</v>
      </c>
      <c r="F3292" s="11" t="n">
        <v>13</v>
      </c>
      <c r="G3292" s="13" t="s">
        <v>100</v>
      </c>
      <c r="H3292" s="11" t="n">
        <v>2110101</v>
      </c>
      <c r="I3292" s="13" t="s">
        <v>53</v>
      </c>
      <c r="J3292" s="11" t="n">
        <v>1673520</v>
      </c>
      <c r="L3292" s="11" t="n">
        <v>4588</v>
      </c>
      <c r="M3292" s="13" t="s">
        <v>35</v>
      </c>
      <c r="N3292" s="13" t="s">
        <v>89</v>
      </c>
      <c r="P3292" s="11" t="n">
        <v>129</v>
      </c>
      <c r="Q3292" s="13" t="s">
        <v>37</v>
      </c>
      <c r="R3292" s="13" t="s">
        <v>66</v>
      </c>
      <c r="S3292" s="11" t="n">
        <v>1130101</v>
      </c>
      <c r="T3292" s="13" t="s">
        <v>67</v>
      </c>
      <c r="U3292" s="14" t="n">
        <v>274</v>
      </c>
      <c r="W3292" s="14" t="n">
        <v>0</v>
      </c>
      <c r="X3292" s="13" t="s">
        <v>2642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46273</v>
      </c>
      <c r="C3293" s="12" t="n">
        <v>46273</v>
      </c>
      <c r="D3293" s="11" t="n">
        <v>42</v>
      </c>
      <c r="E3293" s="13" t="s">
        <v>99</v>
      </c>
      <c r="F3293" s="11" t="n">
        <v>13</v>
      </c>
      <c r="G3293" s="13" t="s">
        <v>100</v>
      </c>
      <c r="H3293" s="11" t="n">
        <v>2110101</v>
      </c>
      <c r="I3293" s="13" t="s">
        <v>53</v>
      </c>
      <c r="J3293" s="11" t="n">
        <v>1673560</v>
      </c>
      <c r="L3293" s="11" t="n">
        <v>4590</v>
      </c>
      <c r="M3293" s="13" t="s">
        <v>35</v>
      </c>
      <c r="N3293" s="13" t="s">
        <v>89</v>
      </c>
      <c r="P3293" s="11" t="n">
        <v>129</v>
      </c>
      <c r="Q3293" s="13" t="s">
        <v>37</v>
      </c>
      <c r="R3293" s="13" t="s">
        <v>66</v>
      </c>
      <c r="S3293" s="11" t="n">
        <v>1130101</v>
      </c>
      <c r="T3293" s="13" t="s">
        <v>67</v>
      </c>
      <c r="U3293" s="14" t="n">
        <v>98.9</v>
      </c>
      <c r="W3293" s="14" t="n">
        <v>0</v>
      </c>
      <c r="X3293" s="13" t="s">
        <v>2643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46273</v>
      </c>
      <c r="C3294" s="12" t="n">
        <v>46273</v>
      </c>
      <c r="D3294" s="11" t="n">
        <v>42</v>
      </c>
      <c r="E3294" s="13" t="s">
        <v>99</v>
      </c>
      <c r="F3294" s="11" t="n">
        <v>13</v>
      </c>
      <c r="G3294" s="13" t="s">
        <v>100</v>
      </c>
      <c r="H3294" s="11" t="n">
        <v>2110101</v>
      </c>
      <c r="I3294" s="13" t="s">
        <v>53</v>
      </c>
      <c r="J3294" s="11" t="n">
        <v>1673891</v>
      </c>
      <c r="L3294" s="11" t="n">
        <v>4591</v>
      </c>
      <c r="M3294" s="13" t="s">
        <v>35</v>
      </c>
      <c r="N3294" s="13" t="s">
        <v>89</v>
      </c>
      <c r="P3294" s="11" t="n">
        <v>167</v>
      </c>
      <c r="Q3294" s="13" t="s">
        <v>119</v>
      </c>
      <c r="R3294" s="13" t="s">
        <v>66</v>
      </c>
      <c r="S3294" s="11" t="n">
        <v>1130101</v>
      </c>
      <c r="T3294" s="13" t="s">
        <v>67</v>
      </c>
      <c r="U3294" s="14" t="n">
        <v>250</v>
      </c>
      <c r="W3294" s="14" t="n">
        <v>0</v>
      </c>
      <c r="X3294" s="13" t="s">
        <v>2644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46184</v>
      </c>
      <c r="C3295" s="12" t="n">
        <v>46274</v>
      </c>
      <c r="D3295" s="11" t="n">
        <v>1611</v>
      </c>
      <c r="E3295" s="13" t="s">
        <v>582</v>
      </c>
      <c r="F3295" s="11" t="n">
        <v>24</v>
      </c>
      <c r="G3295" s="13" t="s">
        <v>64</v>
      </c>
      <c r="H3295" s="11" t="n">
        <v>2110101</v>
      </c>
      <c r="I3295" s="13" t="s">
        <v>53</v>
      </c>
      <c r="J3295" s="11" t="n">
        <v>1239689</v>
      </c>
      <c r="L3295" s="11" t="n">
        <v>180736293</v>
      </c>
      <c r="M3295" s="13" t="s">
        <v>35</v>
      </c>
      <c r="N3295" s="13" t="s">
        <v>59</v>
      </c>
      <c r="P3295" s="11" t="n">
        <v>128</v>
      </c>
      <c r="Q3295" s="13" t="s">
        <v>65</v>
      </c>
      <c r="R3295" s="13" t="s">
        <v>66</v>
      </c>
      <c r="S3295" s="11" t="n">
        <v>1130101</v>
      </c>
      <c r="T3295" s="13" t="s">
        <v>67</v>
      </c>
      <c r="U3295" s="14" t="n">
        <v>1718.76</v>
      </c>
      <c r="W3295" s="14" t="n">
        <v>0</v>
      </c>
      <c r="X3295" s="13" t="s">
        <v>2645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SAND H COL PRT 43/44</v>
      </c>
      <c r="AC3295" s="1" t="n">
        <v>1771475</v>
      </c>
    </row>
    <row r="3296" customFormat="false" ht="72.75" hidden="false" customHeight="true" outlineLevel="0" collapsed="false">
      <c r="A3296" s="11" t="n">
        <v>3</v>
      </c>
      <c r="B3296" s="12" t="n">
        <v>46246</v>
      </c>
      <c r="C3296" s="12" t="n">
        <v>46274</v>
      </c>
      <c r="D3296" s="11" t="n">
        <v>1678</v>
      </c>
      <c r="E3296" s="13" t="s">
        <v>234</v>
      </c>
      <c r="F3296" s="11" t="n">
        <v>24</v>
      </c>
      <c r="G3296" s="13" t="s">
        <v>64</v>
      </c>
      <c r="H3296" s="11" t="n">
        <v>2110405</v>
      </c>
      <c r="I3296" s="13" t="s">
        <v>57</v>
      </c>
      <c r="J3296" s="11" t="n">
        <v>1542864</v>
      </c>
      <c r="L3296" s="11" t="n">
        <v>2594223</v>
      </c>
      <c r="M3296" s="13" t="s">
        <v>35</v>
      </c>
      <c r="N3296" s="13" t="s">
        <v>59</v>
      </c>
      <c r="P3296" s="11" t="n">
        <v>167</v>
      </c>
      <c r="Q3296" s="13" t="s">
        <v>119</v>
      </c>
      <c r="R3296" s="13" t="s">
        <v>66</v>
      </c>
      <c r="S3296" s="11" t="n">
        <v>1130101</v>
      </c>
      <c r="T3296" s="13" t="s">
        <v>67</v>
      </c>
      <c r="U3296" s="14" t="n">
        <v>545.13</v>
      </c>
      <c r="W3296" s="14" t="n">
        <v>0</v>
      </c>
      <c r="X3296" s="13" t="s">
        <v>2646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 t="str">
        <f aca="false">IFERROR(INDEX('Mov Entradas (Rel 10497)'!$L:$L,MATCH(AC3296,'Mov Entradas (Rel 10497)'!$I:$I,0)),"nao encontrado")</f>
        <v>DES CREM EX-SET FLOR</v>
      </c>
      <c r="AC3296" s="1" t="n">
        <v>163841</v>
      </c>
    </row>
    <row r="3297" customFormat="false" ht="36.75" hidden="false" customHeight="true" outlineLevel="0" collapsed="false">
      <c r="A3297" s="11" t="n">
        <v>3</v>
      </c>
      <c r="B3297" s="12" t="n">
        <v>46253</v>
      </c>
      <c r="C3297" s="12" t="n">
        <v>46274</v>
      </c>
      <c r="D3297" s="11" t="n">
        <v>1740</v>
      </c>
      <c r="E3297" s="13" t="s">
        <v>207</v>
      </c>
      <c r="F3297" s="11" t="n">
        <v>24</v>
      </c>
      <c r="G3297" s="13" t="s">
        <v>64</v>
      </c>
      <c r="H3297" s="11" t="n">
        <v>2110405</v>
      </c>
      <c r="I3297" s="13" t="s">
        <v>57</v>
      </c>
      <c r="J3297" s="11" t="n">
        <v>1573186</v>
      </c>
      <c r="L3297" s="11" t="n">
        <v>12609002</v>
      </c>
      <c r="M3297" s="13" t="s">
        <v>35</v>
      </c>
      <c r="N3297" s="13" t="s">
        <v>59</v>
      </c>
      <c r="P3297" s="11" t="n">
        <v>167</v>
      </c>
      <c r="Q3297" s="13" t="s">
        <v>119</v>
      </c>
      <c r="R3297" s="13" t="s">
        <v>66</v>
      </c>
      <c r="S3297" s="11" t="n">
        <v>1130101</v>
      </c>
      <c r="T3297" s="13" t="s">
        <v>67</v>
      </c>
      <c r="U3297" s="14" t="n">
        <v>871.13</v>
      </c>
      <c r="W3297" s="14" t="n">
        <v>0</v>
      </c>
      <c r="X3297" s="13" t="s">
        <v>2647</v>
      </c>
      <c r="Z3297" s="1" t="str">
        <f aca="false">IF($T3297="","",IFERROR(INDEX('Resumo Grupos'!$AC$3:$AC$200,MATCH($T3297,'Resumo Grupos'!$AB$3:$AB$200,0)),"n/d"))</f>
        <v>Mercadoria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ASACOMP.FRAG1K</v>
      </c>
      <c r="AC3297" s="1" t="n">
        <v>1260900</v>
      </c>
    </row>
    <row r="3298" customFormat="false" ht="63.75" hidden="false" customHeight="true" outlineLevel="0" collapsed="false">
      <c r="A3298" s="11" t="n">
        <v>3</v>
      </c>
      <c r="B3298" s="12" t="n">
        <v>46253</v>
      </c>
      <c r="C3298" s="12" t="n">
        <v>46274</v>
      </c>
      <c r="D3298" s="11" t="n">
        <v>1456</v>
      </c>
      <c r="E3298" s="13" t="s">
        <v>2533</v>
      </c>
      <c r="F3298" s="11" t="n">
        <v>24</v>
      </c>
      <c r="G3298" s="13" t="s">
        <v>64</v>
      </c>
      <c r="H3298" s="11" t="n">
        <v>2110405</v>
      </c>
      <c r="I3298" s="13" t="s">
        <v>57</v>
      </c>
      <c r="J3298" s="11" t="n">
        <v>1585320</v>
      </c>
      <c r="L3298" s="11" t="n">
        <v>703512</v>
      </c>
      <c r="M3298" s="13" t="s">
        <v>35</v>
      </c>
      <c r="N3298" s="13" t="s">
        <v>59</v>
      </c>
      <c r="P3298" s="11" t="n">
        <v>167</v>
      </c>
      <c r="Q3298" s="13" t="s">
        <v>119</v>
      </c>
      <c r="R3298" s="13" t="s">
        <v>66</v>
      </c>
      <c r="S3298" s="11" t="n">
        <v>1130101</v>
      </c>
      <c r="T3298" s="13" t="s">
        <v>67</v>
      </c>
      <c r="U3298" s="14" t="n">
        <v>226.44</v>
      </c>
      <c r="W3298" s="14" t="n">
        <v>0</v>
      </c>
      <c r="X3298" s="13" t="s">
        <v>2648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SODA CAUSTICA TOP CLEAN 300G</v>
      </c>
      <c r="AC3298" s="1" t="n">
        <v>70351</v>
      </c>
    </row>
    <row r="3299" customFormat="false" ht="36.75" hidden="false" customHeight="true" outlineLevel="0" collapsed="false">
      <c r="A3299" s="11" t="n">
        <v>3</v>
      </c>
      <c r="B3299" s="12" t="n">
        <v>46255</v>
      </c>
      <c r="C3299" s="12" t="n">
        <v>46274</v>
      </c>
      <c r="D3299" s="11" t="n">
        <v>1613</v>
      </c>
      <c r="E3299" s="13" t="s">
        <v>214</v>
      </c>
      <c r="F3299" s="11" t="n">
        <v>24</v>
      </c>
      <c r="G3299" s="13" t="s">
        <v>64</v>
      </c>
      <c r="H3299" s="11" t="n">
        <v>2110405</v>
      </c>
      <c r="I3299" s="13" t="s">
        <v>57</v>
      </c>
      <c r="J3299" s="11" t="n">
        <v>1585503</v>
      </c>
      <c r="L3299" s="11" t="n">
        <v>16220083</v>
      </c>
      <c r="M3299" s="13" t="s">
        <v>35</v>
      </c>
      <c r="N3299" s="13" t="s">
        <v>59</v>
      </c>
      <c r="P3299" s="11" t="n">
        <v>167</v>
      </c>
      <c r="Q3299" s="13" t="s">
        <v>119</v>
      </c>
      <c r="R3299" s="13" t="s">
        <v>66</v>
      </c>
      <c r="S3299" s="11" t="n">
        <v>1130101</v>
      </c>
      <c r="T3299" s="13" t="s">
        <v>67</v>
      </c>
      <c r="U3299" s="14" t="n">
        <v>1333.03</v>
      </c>
      <c r="W3299" s="14" t="n">
        <v>0</v>
      </c>
      <c r="X3299" s="13" t="s">
        <v>2649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FILE PEITOA GRANEL</v>
      </c>
      <c r="AC3299" s="1" t="n">
        <v>1622008</v>
      </c>
    </row>
    <row r="3300" customFormat="false" ht="54.75" hidden="false" customHeight="true" outlineLevel="0" collapsed="false">
      <c r="A3300" s="11" t="n">
        <v>3</v>
      </c>
      <c r="B3300" s="12" t="n">
        <v>46259</v>
      </c>
      <c r="C3300" s="12" t="n">
        <v>46274</v>
      </c>
      <c r="D3300" s="11" t="n">
        <v>1024</v>
      </c>
      <c r="E3300" s="13" t="s">
        <v>220</v>
      </c>
      <c r="F3300" s="11" t="n">
        <v>24</v>
      </c>
      <c r="G3300" s="13" t="s">
        <v>64</v>
      </c>
      <c r="H3300" s="11" t="n">
        <v>2110405</v>
      </c>
      <c r="I3300" s="13" t="s">
        <v>57</v>
      </c>
      <c r="J3300" s="11" t="n">
        <v>1603758</v>
      </c>
      <c r="L3300" s="11" t="n">
        <v>6288892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327</v>
      </c>
      <c r="W3300" s="14" t="n">
        <v>0</v>
      </c>
      <c r="X3300" s="13" t="s">
        <v>2650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REAL GOLD 250ML PET</v>
      </c>
      <c r="AC3300" s="1" t="n">
        <v>628889</v>
      </c>
    </row>
    <row r="3301" customFormat="false" ht="63.75" hidden="false" customHeight="true" outlineLevel="0" collapsed="false">
      <c r="A3301" s="11" t="n">
        <v>3</v>
      </c>
      <c r="B3301" s="12" t="n">
        <v>46260</v>
      </c>
      <c r="C3301" s="12" t="n">
        <v>46274</v>
      </c>
      <c r="D3301" s="11" t="n">
        <v>794</v>
      </c>
      <c r="E3301" s="13" t="s">
        <v>191</v>
      </c>
      <c r="F3301" s="11" t="n">
        <v>24</v>
      </c>
      <c r="G3301" s="13" t="s">
        <v>64</v>
      </c>
      <c r="H3301" s="11" t="n">
        <v>2110405</v>
      </c>
      <c r="I3301" s="13" t="s">
        <v>57</v>
      </c>
      <c r="J3301" s="11" t="n">
        <v>1608535</v>
      </c>
      <c r="L3301" s="11" t="n">
        <v>59751</v>
      </c>
      <c r="M3301" s="13" t="s">
        <v>35</v>
      </c>
      <c r="N3301" s="13" t="s">
        <v>59</v>
      </c>
      <c r="P3301" s="11" t="n">
        <v>167</v>
      </c>
      <c r="Q3301" s="13" t="s">
        <v>119</v>
      </c>
      <c r="R3301" s="13" t="s">
        <v>66</v>
      </c>
      <c r="S3301" s="11" t="n">
        <v>1130101</v>
      </c>
      <c r="T3301" s="13" t="s">
        <v>67</v>
      </c>
      <c r="U3301" s="14" t="n">
        <v>1460.03</v>
      </c>
      <c r="W3301" s="14" t="n">
        <v>0</v>
      </c>
      <c r="X3301" s="13" t="s">
        <v>2651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SACOLA DE 3KG</v>
      </c>
      <c r="AC3301" s="1" t="n">
        <v>8770</v>
      </c>
    </row>
    <row r="3302" customFormat="false" ht="54.75" hidden="false" customHeight="true" outlineLevel="0" collapsed="false">
      <c r="A3302" s="11" t="n">
        <v>3</v>
      </c>
      <c r="B3302" s="12" t="n">
        <v>46260</v>
      </c>
      <c r="C3302" s="12" t="n">
        <v>46274</v>
      </c>
      <c r="D3302" s="11" t="n">
        <v>794</v>
      </c>
      <c r="E3302" s="13" t="s">
        <v>191</v>
      </c>
      <c r="F3302" s="11" t="n">
        <v>24</v>
      </c>
      <c r="G3302" s="13" t="s">
        <v>64</v>
      </c>
      <c r="H3302" s="11" t="n">
        <v>2110405</v>
      </c>
      <c r="I3302" s="13" t="s">
        <v>57</v>
      </c>
      <c r="J3302" s="11" t="n">
        <v>1608612</v>
      </c>
      <c r="L3302" s="11" t="n">
        <v>59741</v>
      </c>
      <c r="M3302" s="13" t="s">
        <v>35</v>
      </c>
      <c r="N3302" s="13" t="s">
        <v>59</v>
      </c>
      <c r="P3302" s="11" t="n">
        <v>167</v>
      </c>
      <c r="Q3302" s="13" t="s">
        <v>119</v>
      </c>
      <c r="R3302" s="13" t="s">
        <v>41</v>
      </c>
      <c r="S3302" s="11" t="n">
        <v>4210299</v>
      </c>
      <c r="T3302" s="13" t="s">
        <v>1423</v>
      </c>
      <c r="U3302" s="14" t="n">
        <v>1115.87</v>
      </c>
      <c r="W3302" s="14" t="n">
        <v>0</v>
      </c>
      <c r="X3302" s="13" t="s">
        <v>2652</v>
      </c>
      <c r="Z3302" s="1" t="str">
        <f aca="false">IF($T3302="","",IFERROR(INDEX('Resumo Grupos'!$AC$3:$AC$200,MATCH($T3302,'Resumo Grupos'!$AB$3:$AB$200,0)),"n/d"))</f>
        <v>Despesa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SACOLA DE 3KG</v>
      </c>
      <c r="AC3302" s="1" t="n">
        <v>8769</v>
      </c>
    </row>
    <row r="3303" customFormat="false" ht="54.75" hidden="false" customHeight="true" outlineLevel="0" collapsed="false">
      <c r="A3303" s="11" t="n">
        <v>3</v>
      </c>
      <c r="B3303" s="12" t="n">
        <v>46262</v>
      </c>
      <c r="C3303" s="12" t="n">
        <v>46274</v>
      </c>
      <c r="D3303" s="11" t="n">
        <v>1613</v>
      </c>
      <c r="E3303" s="13" t="s">
        <v>214</v>
      </c>
      <c r="F3303" s="11" t="n">
        <v>24</v>
      </c>
      <c r="G3303" s="13" t="s">
        <v>64</v>
      </c>
      <c r="H3303" s="11" t="n">
        <v>2110405</v>
      </c>
      <c r="I3303" s="13" t="s">
        <v>57</v>
      </c>
      <c r="J3303" s="11" t="n">
        <v>1613501</v>
      </c>
      <c r="L3303" s="11" t="n">
        <v>16248382</v>
      </c>
      <c r="M3303" s="13" t="s">
        <v>35</v>
      </c>
      <c r="N3303" s="13" t="s">
        <v>59</v>
      </c>
      <c r="P3303" s="11" t="n">
        <v>167</v>
      </c>
      <c r="Q3303" s="13" t="s">
        <v>119</v>
      </c>
      <c r="R3303" s="13" t="s">
        <v>66</v>
      </c>
      <c r="S3303" s="11" t="n">
        <v>1130101</v>
      </c>
      <c r="T3303" s="13" t="s">
        <v>67</v>
      </c>
      <c r="U3303" s="14" t="n">
        <v>1100.04</v>
      </c>
      <c r="W3303" s="14" t="n">
        <v>0</v>
      </c>
      <c r="X3303" s="13" t="s">
        <v>2653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FILE PEITOA GRANEL</v>
      </c>
      <c r="AC3303" s="1" t="n">
        <v>1624838</v>
      </c>
    </row>
    <row r="3304" customFormat="false" ht="36.75" hidden="false" customHeight="true" outlineLevel="0" collapsed="false">
      <c r="A3304" s="11" t="n">
        <v>3</v>
      </c>
      <c r="B3304" s="12" t="n">
        <v>46267</v>
      </c>
      <c r="C3304" s="12" t="n">
        <v>46274</v>
      </c>
      <c r="D3304" s="11" t="n">
        <v>42</v>
      </c>
      <c r="E3304" s="13" t="s">
        <v>99</v>
      </c>
      <c r="F3304" s="11" t="n">
        <v>34</v>
      </c>
      <c r="G3304" s="13" t="s">
        <v>56</v>
      </c>
      <c r="H3304" s="11" t="n">
        <v>2110101</v>
      </c>
      <c r="I3304" s="13" t="s">
        <v>53</v>
      </c>
      <c r="J3304" s="11" t="n">
        <v>1638148</v>
      </c>
      <c r="L3304" s="11" t="n">
        <v>4572</v>
      </c>
      <c r="M3304" s="13" t="s">
        <v>35</v>
      </c>
      <c r="N3304" s="13" t="s">
        <v>89</v>
      </c>
      <c r="P3304" s="11" t="n">
        <v>167</v>
      </c>
      <c r="Q3304" s="13" t="s">
        <v>119</v>
      </c>
      <c r="R3304" s="13" t="s">
        <v>66</v>
      </c>
      <c r="S3304" s="11" t="n">
        <v>1130101</v>
      </c>
      <c r="T3304" s="13" t="s">
        <v>67</v>
      </c>
      <c r="U3304" s="14" t="n">
        <v>650</v>
      </c>
      <c r="W3304" s="14" t="n">
        <v>0</v>
      </c>
      <c r="X3304" s="13" t="s">
        <v>2654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36.75" hidden="false" customHeight="true" outlineLevel="0" collapsed="false">
      <c r="A3305" s="11" t="n">
        <v>3</v>
      </c>
      <c r="B3305" s="12" t="n">
        <v>46267</v>
      </c>
      <c r="C3305" s="12" t="n">
        <v>46274</v>
      </c>
      <c r="D3305" s="11" t="n">
        <v>489</v>
      </c>
      <c r="E3305" s="13" t="s">
        <v>218</v>
      </c>
      <c r="F3305" s="11" t="n">
        <v>34</v>
      </c>
      <c r="G3305" s="13" t="s">
        <v>56</v>
      </c>
      <c r="H3305" s="11" t="n">
        <v>2110405</v>
      </c>
      <c r="I3305" s="13" t="s">
        <v>57</v>
      </c>
      <c r="J3305" s="11" t="n">
        <v>1638293</v>
      </c>
      <c r="L3305" s="11" t="n">
        <v>252125</v>
      </c>
      <c r="M3305" s="13" t="s">
        <v>35</v>
      </c>
      <c r="N3305" s="13" t="s">
        <v>59</v>
      </c>
      <c r="P3305" s="11" t="n">
        <v>167</v>
      </c>
      <c r="Q3305" s="13" t="s">
        <v>119</v>
      </c>
      <c r="R3305" s="13" t="s">
        <v>66</v>
      </c>
      <c r="S3305" s="11" t="n">
        <v>1130101</v>
      </c>
      <c r="T3305" s="13" t="s">
        <v>67</v>
      </c>
      <c r="U3305" s="14" t="n">
        <v>245</v>
      </c>
      <c r="W3305" s="14" t="n">
        <v>0</v>
      </c>
      <c r="X3305" s="13" t="s">
        <v>1881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/>
      <c r="AC3305" s="1"/>
    </row>
    <row r="3306" customFormat="false" ht="36.75" hidden="false" customHeight="true" outlineLevel="0" collapsed="false">
      <c r="A3306" s="11" t="n">
        <v>3</v>
      </c>
      <c r="B3306" s="12" t="n">
        <v>46267</v>
      </c>
      <c r="C3306" s="12" t="n">
        <v>46274</v>
      </c>
      <c r="D3306" s="11" t="n">
        <v>1723</v>
      </c>
      <c r="E3306" s="13" t="s">
        <v>95</v>
      </c>
      <c r="F3306" s="11" t="n">
        <v>24</v>
      </c>
      <c r="G3306" s="13" t="s">
        <v>64</v>
      </c>
      <c r="H3306" s="11" t="n">
        <v>2110405</v>
      </c>
      <c r="I3306" s="13" t="s">
        <v>57</v>
      </c>
      <c r="J3306" s="11" t="n">
        <v>1638506</v>
      </c>
      <c r="L3306" s="11" t="n">
        <v>615271</v>
      </c>
      <c r="M3306" s="13" t="s">
        <v>35</v>
      </c>
      <c r="N3306" s="13" t="s">
        <v>59</v>
      </c>
      <c r="P3306" s="11" t="n">
        <v>167</v>
      </c>
      <c r="Q3306" s="13" t="s">
        <v>119</v>
      </c>
      <c r="R3306" s="13" t="s">
        <v>66</v>
      </c>
      <c r="S3306" s="11" t="n">
        <v>1130101</v>
      </c>
      <c r="T3306" s="13" t="s">
        <v>67</v>
      </c>
      <c r="U3306" s="14" t="n">
        <v>1925.5</v>
      </c>
      <c r="W3306" s="14" t="n">
        <v>0</v>
      </c>
      <c r="X3306" s="13" t="s">
        <v>2655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TRASEIRO DE BOI L1</v>
      </c>
      <c r="AC3306" s="1" t="n">
        <v>175823</v>
      </c>
    </row>
    <row r="3307" customFormat="false" ht="63.75" hidden="false" customHeight="true" outlineLevel="0" collapsed="false">
      <c r="A3307" s="11" t="n">
        <v>3</v>
      </c>
      <c r="B3307" s="12" t="n">
        <v>46267</v>
      </c>
      <c r="C3307" s="12" t="n">
        <v>46274</v>
      </c>
      <c r="D3307" s="11" t="n">
        <v>10102</v>
      </c>
      <c r="E3307" s="13" t="s">
        <v>2063</v>
      </c>
      <c r="F3307" s="11" t="n">
        <v>24</v>
      </c>
      <c r="G3307" s="13" t="s">
        <v>64</v>
      </c>
      <c r="H3307" s="11" t="n">
        <v>2110405</v>
      </c>
      <c r="I3307" s="13" t="s">
        <v>57</v>
      </c>
      <c r="J3307" s="11" t="n">
        <v>1640860</v>
      </c>
      <c r="L3307" s="11" t="n">
        <v>19981</v>
      </c>
      <c r="M3307" s="13" t="s">
        <v>35</v>
      </c>
      <c r="N3307" s="13" t="s">
        <v>59</v>
      </c>
      <c r="P3307" s="11" t="n">
        <v>167</v>
      </c>
      <c r="Q3307" s="13" t="s">
        <v>119</v>
      </c>
      <c r="R3307" s="13" t="s">
        <v>66</v>
      </c>
      <c r="S3307" s="11" t="n">
        <v>1130101</v>
      </c>
      <c r="T3307" s="13" t="s">
        <v>67</v>
      </c>
      <c r="U3307" s="14" t="n">
        <v>2248.47</v>
      </c>
      <c r="W3307" s="14" t="n">
        <v>0</v>
      </c>
      <c r="X3307" s="13" t="s">
        <v>2656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CAR MUSCULO S.OSSOKG</v>
      </c>
      <c r="AC3307" s="1" t="n">
        <v>1998</v>
      </c>
    </row>
    <row r="3308" customFormat="false" ht="36.75" hidden="false" customHeight="true" outlineLevel="0" collapsed="false">
      <c r="A3308" s="11" t="n">
        <v>3</v>
      </c>
      <c r="B3308" s="12" t="n">
        <v>46267</v>
      </c>
      <c r="C3308" s="12" t="n">
        <v>46274</v>
      </c>
      <c r="D3308" s="11" t="n">
        <v>1457</v>
      </c>
      <c r="E3308" s="13" t="s">
        <v>216</v>
      </c>
      <c r="F3308" s="11" t="n">
        <v>24</v>
      </c>
      <c r="G3308" s="13" t="s">
        <v>64</v>
      </c>
      <c r="H3308" s="11" t="n">
        <v>2110405</v>
      </c>
      <c r="I3308" s="13" t="s">
        <v>57</v>
      </c>
      <c r="J3308" s="11" t="n">
        <v>1646066</v>
      </c>
      <c r="L3308" s="11" t="n">
        <v>199838331</v>
      </c>
      <c r="M3308" s="13" t="s">
        <v>35</v>
      </c>
      <c r="N3308" s="13" t="s">
        <v>59</v>
      </c>
      <c r="P3308" s="11" t="n">
        <v>167</v>
      </c>
      <c r="Q3308" s="13" t="s">
        <v>119</v>
      </c>
      <c r="R3308" s="13" t="s">
        <v>66</v>
      </c>
      <c r="S3308" s="11" t="n">
        <v>1130101</v>
      </c>
      <c r="T3308" s="13" t="s">
        <v>67</v>
      </c>
      <c r="U3308" s="14" t="n">
        <v>468.27</v>
      </c>
      <c r="W3308" s="14" t="n">
        <v>0</v>
      </c>
      <c r="X3308" s="13" t="s">
        <v>2657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FRUTAP IOG MOR C/CER</v>
      </c>
      <c r="AC3308" s="1" t="n">
        <v>15098</v>
      </c>
    </row>
    <row r="3309" customFormat="false" ht="54.75" hidden="false" customHeight="true" outlineLevel="0" collapsed="false">
      <c r="A3309" s="11" t="n">
        <v>3</v>
      </c>
      <c r="B3309" s="12" t="n">
        <v>46122</v>
      </c>
      <c r="C3309" s="12" t="n">
        <v>46275</v>
      </c>
      <c r="D3309" s="11" t="n">
        <v>815</v>
      </c>
      <c r="E3309" s="13" t="s">
        <v>428</v>
      </c>
      <c r="F3309" s="11" t="n">
        <v>34</v>
      </c>
      <c r="G3309" s="13" t="s">
        <v>56</v>
      </c>
      <c r="H3309" s="11" t="n">
        <v>2110405</v>
      </c>
      <c r="I3309" s="13" t="s">
        <v>57</v>
      </c>
      <c r="J3309" s="11" t="n">
        <v>793794</v>
      </c>
      <c r="L3309" s="11" t="n">
        <v>100326</v>
      </c>
      <c r="M3309" s="13" t="s">
        <v>58</v>
      </c>
      <c r="N3309" s="13" t="s">
        <v>59</v>
      </c>
      <c r="P3309" s="11" t="n">
        <v>101</v>
      </c>
      <c r="Q3309" s="13" t="s">
        <v>60</v>
      </c>
      <c r="R3309" s="13" t="s">
        <v>166</v>
      </c>
      <c r="S3309" s="11" t="n">
        <v>2110901</v>
      </c>
      <c r="T3309" s="13" t="s">
        <v>167</v>
      </c>
      <c r="U3309" s="14" t="n">
        <v>1500</v>
      </c>
      <c r="W3309" s="14" t="n">
        <v>0</v>
      </c>
      <c r="X3309" s="13" t="s">
        <v>429</v>
      </c>
      <c r="Z3309" s="1" t="str">
        <f aca="false">IF($T3309="","",IFERROR(INDEX('Resumo Grupos'!$AC$3:$AC$200,MATCH($T3309,'Resumo Grupos'!$AB$3:$AB$200,0)),"n/d"))</f>
        <v>Empréstimo</v>
      </c>
      <c r="AA3309" s="1" t="str">
        <f aca="false">IF($T3309="","",IF(COUNTIF('Resumo Grupos'!$AE$3:$AE$40,$T3309)&gt;0,"NAO","SIM"))</f>
        <v>SIM</v>
      </c>
      <c r="AB3309" s="1"/>
      <c r="AC3309" s="1"/>
    </row>
    <row r="3310" customFormat="false" ht="45.75" hidden="false" customHeight="true" outlineLevel="0" collapsed="false">
      <c r="A3310" s="11" t="n">
        <v>3</v>
      </c>
      <c r="B3310" s="12" t="n">
        <v>46211</v>
      </c>
      <c r="C3310" s="12" t="n">
        <v>46275</v>
      </c>
      <c r="D3310" s="11" t="n">
        <v>33</v>
      </c>
      <c r="E3310" s="13" t="s">
        <v>91</v>
      </c>
      <c r="F3310" s="11" t="n">
        <v>34</v>
      </c>
      <c r="G3310" s="13" t="s">
        <v>56</v>
      </c>
      <c r="H3310" s="11" t="n">
        <v>2110405</v>
      </c>
      <c r="I3310" s="13" t="s">
        <v>57</v>
      </c>
      <c r="J3310" s="11" t="n">
        <v>1370731</v>
      </c>
      <c r="L3310" s="11" t="n">
        <v>213889</v>
      </c>
      <c r="M3310" s="13" t="s">
        <v>310</v>
      </c>
      <c r="N3310" s="13" t="s">
        <v>59</v>
      </c>
      <c r="P3310" s="11" t="n">
        <v>101</v>
      </c>
      <c r="Q3310" s="13" t="s">
        <v>60</v>
      </c>
      <c r="R3310" s="13" t="s">
        <v>41</v>
      </c>
      <c r="S3310" s="11" t="n">
        <v>4210222</v>
      </c>
      <c r="T3310" s="13" t="s">
        <v>1439</v>
      </c>
      <c r="U3310" s="14" t="n">
        <v>666.67</v>
      </c>
      <c r="W3310" s="14" t="n">
        <v>0</v>
      </c>
      <c r="X3310" s="13" t="s">
        <v>1440</v>
      </c>
      <c r="Z3310" s="1" t="str">
        <f aca="false">IF($T3310="","",IFERROR(INDEX('Resumo Grupos'!$AC$3:$AC$200,MATCH($T3310,'Resumo Grupos'!$AB$3:$AB$200,0)),"n/d"))</f>
        <v>Despesa</v>
      </c>
      <c r="AA3310" s="1" t="str">
        <f aca="false">IF($T3310="","",IF(COUNTIF('Resumo Grupos'!$AE$3:$AE$40,$T3310)&gt;0,"NAO","SIM"))</f>
        <v>SIM</v>
      </c>
      <c r="AB3310" s="1"/>
      <c r="AC3310" s="1"/>
    </row>
    <row r="3311" customFormat="false" ht="54.75" hidden="false" customHeight="true" outlineLevel="0" collapsed="false">
      <c r="A3311" s="11" t="n">
        <v>3</v>
      </c>
      <c r="B3311" s="12" t="n">
        <v>46214</v>
      </c>
      <c r="C3311" s="12" t="n">
        <v>46275</v>
      </c>
      <c r="D3311" s="11" t="n">
        <v>1028</v>
      </c>
      <c r="E3311" s="13" t="s">
        <v>430</v>
      </c>
      <c r="F3311" s="11" t="n">
        <v>34</v>
      </c>
      <c r="G3311" s="13" t="s">
        <v>56</v>
      </c>
      <c r="H3311" s="11" t="n">
        <v>2110405</v>
      </c>
      <c r="I3311" s="13" t="s">
        <v>57</v>
      </c>
      <c r="J3311" s="11" t="n">
        <v>1382524</v>
      </c>
      <c r="L3311" s="11" t="n">
        <v>215701</v>
      </c>
      <c r="M3311" s="13" t="s">
        <v>310</v>
      </c>
      <c r="N3311" s="13" t="s">
        <v>59</v>
      </c>
      <c r="P3311" s="11" t="n">
        <v>101</v>
      </c>
      <c r="Q3311" s="13" t="s">
        <v>60</v>
      </c>
      <c r="R3311" s="13" t="s">
        <v>83</v>
      </c>
      <c r="S3311" s="11" t="n">
        <v>4210111</v>
      </c>
      <c r="T3311" s="13" t="s">
        <v>431</v>
      </c>
      <c r="U3311" s="14" t="n">
        <v>5500</v>
      </c>
      <c r="W3311" s="14" t="n">
        <v>0</v>
      </c>
      <c r="X3311" s="13" t="s">
        <v>1266</v>
      </c>
      <c r="Z3311" s="1" t="str">
        <f aca="false">IF($T3311="","",IFERROR(INDEX('Resumo Grupos'!$AC$3:$AC$200,MATCH($T3311,'Resumo Grupos'!$AB$3:$AB$200,0)),"n/d"))</f>
        <v>Despesa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46234</v>
      </c>
      <c r="C3312" s="12" t="n">
        <v>46275</v>
      </c>
      <c r="D3312" s="11" t="n">
        <v>815</v>
      </c>
      <c r="E3312" s="13" t="s">
        <v>428</v>
      </c>
      <c r="F3312" s="11" t="n">
        <v>34</v>
      </c>
      <c r="G3312" s="13" t="s">
        <v>56</v>
      </c>
      <c r="H3312" s="11" t="n">
        <v>2110405</v>
      </c>
      <c r="I3312" s="13" t="s">
        <v>57</v>
      </c>
      <c r="J3312" s="11" t="n">
        <v>1477448</v>
      </c>
      <c r="L3312" s="11" t="n">
        <v>229731</v>
      </c>
      <c r="M3312" s="13" t="s">
        <v>189</v>
      </c>
      <c r="N3312" s="13" t="s">
        <v>59</v>
      </c>
      <c r="P3312" s="11" t="n">
        <v>101</v>
      </c>
      <c r="Q3312" s="13" t="s">
        <v>60</v>
      </c>
      <c r="R3312" s="13" t="s">
        <v>311</v>
      </c>
      <c r="S3312" s="11" t="n">
        <v>2210203</v>
      </c>
      <c r="T3312" s="13" t="s">
        <v>2109</v>
      </c>
      <c r="U3312" s="14" t="n">
        <v>75000</v>
      </c>
      <c r="W3312" s="14" t="n">
        <v>0</v>
      </c>
      <c r="X3312" s="13" t="s">
        <v>2111</v>
      </c>
      <c r="Z3312" s="1" t="str">
        <f aca="false">IF($T3312="","",IFERROR(INDEX('Resumo Grupos'!$AC$3:$AC$200,MATCH($T3312,'Resumo Grupos'!$AB$3:$AB$200,0)),"n/d"))</f>
        <v>Empréstimo</v>
      </c>
      <c r="AA3312" s="1" t="str">
        <f aca="false">IF($T3312="","",IF(COUNTIF('Resumo Grupos'!$AE$3:$AE$40,$T3312)&gt;0,"NAO","SIM"))</f>
        <v>NAO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46244</v>
      </c>
      <c r="C3313" s="12" t="n">
        <v>46275</v>
      </c>
      <c r="D3313" s="11" t="n">
        <v>33</v>
      </c>
      <c r="E3313" s="13" t="s">
        <v>91</v>
      </c>
      <c r="F3313" s="11" t="n">
        <v>34</v>
      </c>
      <c r="G3313" s="13" t="s">
        <v>56</v>
      </c>
      <c r="H3313" s="11" t="n">
        <v>2110405</v>
      </c>
      <c r="I3313" s="13" t="s">
        <v>57</v>
      </c>
      <c r="J3313" s="11" t="n">
        <v>1530150</v>
      </c>
      <c r="L3313" s="11" t="n">
        <v>237338</v>
      </c>
      <c r="M3313" s="13" t="s">
        <v>35</v>
      </c>
      <c r="N3313" s="13" t="s">
        <v>59</v>
      </c>
      <c r="P3313" s="11" t="n">
        <v>101</v>
      </c>
      <c r="Q3313" s="13" t="s">
        <v>60</v>
      </c>
      <c r="R3313" s="13" t="s">
        <v>38</v>
      </c>
      <c r="S3313" s="11" t="n">
        <v>4210301</v>
      </c>
      <c r="T3313" s="13" t="s">
        <v>291</v>
      </c>
      <c r="U3313" s="14" t="n">
        <v>329.09</v>
      </c>
      <c r="W3313" s="14" t="n">
        <v>0</v>
      </c>
      <c r="X3313" s="13" t="s">
        <v>410</v>
      </c>
      <c r="Z3313" s="1" t="str">
        <f aca="false">IF($T3313="","",IFERROR(INDEX('Resumo Grupos'!$AC$3:$AC$200,MATCH($T3313,'Resumo Grupos'!$AB$3:$AB$200,0)),"n/d"))</f>
        <v>Salários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46245</v>
      </c>
      <c r="C3314" s="12" t="n">
        <v>46275</v>
      </c>
      <c r="D3314" s="11" t="n">
        <v>1699</v>
      </c>
      <c r="E3314" s="13" t="s">
        <v>80</v>
      </c>
      <c r="F3314" s="11" t="n">
        <v>24</v>
      </c>
      <c r="G3314" s="13" t="s">
        <v>64</v>
      </c>
      <c r="H3314" s="11" t="n">
        <v>2110405</v>
      </c>
      <c r="I3314" s="13" t="s">
        <v>57</v>
      </c>
      <c r="J3314" s="11" t="n">
        <v>1537079</v>
      </c>
      <c r="L3314" s="11" t="n">
        <v>3107413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66</v>
      </c>
      <c r="S3314" s="11" t="n">
        <v>1130101</v>
      </c>
      <c r="T3314" s="13" t="s">
        <v>67</v>
      </c>
      <c r="U3314" s="14" t="n">
        <v>1384</v>
      </c>
      <c r="W3314" s="14" t="n">
        <v>0</v>
      </c>
      <c r="X3314" s="13" t="s">
        <v>2658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LING CALABRESA PERD</v>
      </c>
      <c r="AC3314" s="1" t="n">
        <v>310741</v>
      </c>
    </row>
    <row r="3315" customFormat="false" ht="63.75" hidden="false" customHeight="true" outlineLevel="0" collapsed="false">
      <c r="A3315" s="11" t="n">
        <v>3</v>
      </c>
      <c r="B3315" s="12" t="n">
        <v>46247</v>
      </c>
      <c r="C3315" s="12" t="n">
        <v>46275</v>
      </c>
      <c r="D3315" s="11" t="n">
        <v>1921</v>
      </c>
      <c r="E3315" s="13" t="s">
        <v>313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1543028</v>
      </c>
      <c r="L3315" s="11" t="n">
        <v>137023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355.95</v>
      </c>
      <c r="W3315" s="14" t="n">
        <v>0</v>
      </c>
      <c r="X3315" s="13" t="s">
        <v>2659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CANJICA MILHO BRANCO 400G</v>
      </c>
      <c r="AC3315" s="1" t="n">
        <v>21254</v>
      </c>
    </row>
    <row r="3316" customFormat="false" ht="45.75" hidden="false" customHeight="true" outlineLevel="0" collapsed="false">
      <c r="A3316" s="11" t="n">
        <v>3</v>
      </c>
      <c r="B3316" s="12" t="n">
        <v>46249</v>
      </c>
      <c r="C3316" s="12" t="n">
        <v>46275</v>
      </c>
      <c r="D3316" s="11" t="n">
        <v>1815</v>
      </c>
      <c r="E3316" s="13" t="s">
        <v>73</v>
      </c>
      <c r="F3316" s="11" t="n">
        <v>24</v>
      </c>
      <c r="G3316" s="13" t="s">
        <v>64</v>
      </c>
      <c r="H3316" s="11" t="n">
        <v>2110405</v>
      </c>
      <c r="I3316" s="13" t="s">
        <v>57</v>
      </c>
      <c r="J3316" s="11" t="n">
        <v>1551647</v>
      </c>
      <c r="L3316" s="11" t="n">
        <v>4625883</v>
      </c>
      <c r="M3316" s="13" t="s">
        <v>35</v>
      </c>
      <c r="N3316" s="13" t="s">
        <v>59</v>
      </c>
      <c r="P3316" s="11" t="n">
        <v>167</v>
      </c>
      <c r="Q3316" s="13" t="s">
        <v>119</v>
      </c>
      <c r="R3316" s="13" t="s">
        <v>66</v>
      </c>
      <c r="S3316" s="11" t="n">
        <v>1130101</v>
      </c>
      <c r="T3316" s="13" t="s">
        <v>67</v>
      </c>
      <c r="U3316" s="14" t="n">
        <v>655.61</v>
      </c>
      <c r="W3316" s="14" t="n">
        <v>0</v>
      </c>
      <c r="X3316" s="13" t="s">
        <v>2660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 t="str">
        <f aca="false">IFERROR(INDEX('Mov Entradas (Rel 10497)'!$L:$L,MATCH(AC3316,'Mov Entradas (Rel 10497)'!$I:$I,0)),"nao encontrado")</f>
        <v>FIGADO BOVINO KG</v>
      </c>
      <c r="AC3316" s="1" t="n">
        <v>398009</v>
      </c>
    </row>
    <row r="3317" customFormat="false" ht="54.75" hidden="false" customHeight="true" outlineLevel="0" collapsed="false">
      <c r="A3317" s="11" t="n">
        <v>3</v>
      </c>
      <c r="B3317" s="12" t="n">
        <v>46252</v>
      </c>
      <c r="C3317" s="12" t="n">
        <v>46275</v>
      </c>
      <c r="D3317" s="11" t="n">
        <v>1778</v>
      </c>
      <c r="E3317" s="13" t="s">
        <v>143</v>
      </c>
      <c r="F3317" s="11" t="n">
        <v>24</v>
      </c>
      <c r="G3317" s="13" t="s">
        <v>64</v>
      </c>
      <c r="H3317" s="11" t="n">
        <v>2110405</v>
      </c>
      <c r="I3317" s="13" t="s">
        <v>57</v>
      </c>
      <c r="J3317" s="11" t="n">
        <v>1566592</v>
      </c>
      <c r="L3317" s="11" t="n">
        <v>281096</v>
      </c>
      <c r="M3317" s="13" t="s">
        <v>35</v>
      </c>
      <c r="N3317" s="13" t="s">
        <v>59</v>
      </c>
      <c r="P3317" s="11" t="n">
        <v>167</v>
      </c>
      <c r="Q3317" s="13" t="s">
        <v>119</v>
      </c>
      <c r="R3317" s="13" t="s">
        <v>41</v>
      </c>
      <c r="S3317" s="11" t="n">
        <v>4210207</v>
      </c>
      <c r="T3317" s="13" t="s">
        <v>144</v>
      </c>
      <c r="U3317" s="14" t="n">
        <v>64.16</v>
      </c>
      <c r="W3317" s="14" t="n">
        <v>0</v>
      </c>
      <c r="X3317" s="13" t="s">
        <v>2661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46253</v>
      </c>
      <c r="C3318" s="12" t="n">
        <v>46275</v>
      </c>
      <c r="D3318" s="11" t="n">
        <v>1601</v>
      </c>
      <c r="E3318" s="13" t="s">
        <v>194</v>
      </c>
      <c r="F3318" s="11" t="n">
        <v>24</v>
      </c>
      <c r="G3318" s="13" t="s">
        <v>64</v>
      </c>
      <c r="H3318" s="11" t="n">
        <v>2110405</v>
      </c>
      <c r="I3318" s="13" t="s">
        <v>57</v>
      </c>
      <c r="J3318" s="11" t="n">
        <v>1576470</v>
      </c>
      <c r="L3318" s="11" t="n">
        <v>9663142</v>
      </c>
      <c r="M3318" s="13" t="s">
        <v>35</v>
      </c>
      <c r="N3318" s="13" t="s">
        <v>59</v>
      </c>
      <c r="P3318" s="11" t="n">
        <v>167</v>
      </c>
      <c r="Q3318" s="13" t="s">
        <v>119</v>
      </c>
      <c r="R3318" s="13" t="s">
        <v>66</v>
      </c>
      <c r="S3318" s="11" t="n">
        <v>1130101</v>
      </c>
      <c r="T3318" s="13" t="s">
        <v>67</v>
      </c>
      <c r="U3318" s="14" t="n">
        <v>603.25</v>
      </c>
      <c r="W3318" s="14" t="n">
        <v>0</v>
      </c>
      <c r="X3318" s="13" t="s">
        <v>2662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KETCH TOMAT HEIN397G</v>
      </c>
      <c r="AC3318" s="1" t="n">
        <v>865043</v>
      </c>
    </row>
    <row r="3319" customFormat="false" ht="54.75" hidden="false" customHeight="true" outlineLevel="0" collapsed="false">
      <c r="A3319" s="11" t="n">
        <v>3</v>
      </c>
      <c r="B3319" s="12" t="n">
        <v>46253</v>
      </c>
      <c r="C3319" s="12" t="n">
        <v>46275</v>
      </c>
      <c r="D3319" s="11" t="n">
        <v>1608</v>
      </c>
      <c r="E3319" s="13" t="s">
        <v>63</v>
      </c>
      <c r="F3319" s="11" t="n">
        <v>24</v>
      </c>
      <c r="G3319" s="13" t="s">
        <v>64</v>
      </c>
      <c r="H3319" s="11" t="n">
        <v>2110405</v>
      </c>
      <c r="I3319" s="13" t="s">
        <v>57</v>
      </c>
      <c r="J3319" s="11" t="n">
        <v>1576496</v>
      </c>
      <c r="L3319" s="11" t="n">
        <v>17150322</v>
      </c>
      <c r="M3319" s="13" t="s">
        <v>35</v>
      </c>
      <c r="N3319" s="13" t="s">
        <v>59</v>
      </c>
      <c r="P3319" s="11" t="n">
        <v>167</v>
      </c>
      <c r="Q3319" s="13" t="s">
        <v>119</v>
      </c>
      <c r="R3319" s="13" t="s">
        <v>66</v>
      </c>
      <c r="S3319" s="11" t="n">
        <v>1130101</v>
      </c>
      <c r="T3319" s="13" t="s">
        <v>67</v>
      </c>
      <c r="U3319" s="14" t="n">
        <v>789.29</v>
      </c>
      <c r="W3319" s="14" t="n">
        <v>0</v>
      </c>
      <c r="X3319" s="13" t="s">
        <v>2663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 t="str">
        <f aca="false">IFERROR(INDEX('Mov Entradas (Rel 10497)'!$L:$L,MATCH(AC3319,'Mov Entradas (Rel 10497)'!$I:$I,0)),"nao encontrado")</f>
        <v>TODDYNHO CHOCOLATE</v>
      </c>
      <c r="AC3319" s="1" t="n">
        <v>1715032</v>
      </c>
    </row>
    <row r="3320" customFormat="false" ht="45.75" hidden="false" customHeight="true" outlineLevel="0" collapsed="false">
      <c r="A3320" s="11" t="n">
        <v>3</v>
      </c>
      <c r="B3320" s="12" t="n">
        <v>46260</v>
      </c>
      <c r="C3320" s="12" t="n">
        <v>46275</v>
      </c>
      <c r="D3320" s="11" t="n">
        <v>1672</v>
      </c>
      <c r="E3320" s="13" t="s">
        <v>87</v>
      </c>
      <c r="F3320" s="11" t="n">
        <v>24</v>
      </c>
      <c r="G3320" s="13" t="s">
        <v>64</v>
      </c>
      <c r="H3320" s="11" t="n">
        <v>2110405</v>
      </c>
      <c r="I3320" s="13" t="s">
        <v>57</v>
      </c>
      <c r="J3320" s="11" t="n">
        <v>1628639</v>
      </c>
      <c r="L3320" s="11" t="n">
        <v>14353161</v>
      </c>
      <c r="M3320" s="13" t="s">
        <v>35</v>
      </c>
      <c r="N3320" s="13" t="s">
        <v>59</v>
      </c>
      <c r="P3320" s="11" t="n">
        <v>167</v>
      </c>
      <c r="Q3320" s="13" t="s">
        <v>119</v>
      </c>
      <c r="R3320" s="13" t="s">
        <v>66</v>
      </c>
      <c r="S3320" s="11" t="n">
        <v>1130101</v>
      </c>
      <c r="T3320" s="13" t="s">
        <v>67</v>
      </c>
      <c r="U3320" s="14" t="n">
        <v>365</v>
      </c>
      <c r="W3320" s="14" t="n">
        <v>0</v>
      </c>
      <c r="X3320" s="13" t="s">
        <v>2664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AGUACRIM 20L</v>
      </c>
      <c r="AC3320" s="1" t="n">
        <v>1435316</v>
      </c>
    </row>
    <row r="3321" customFormat="false" ht="36.75" hidden="false" customHeight="true" outlineLevel="0" collapsed="false">
      <c r="A3321" s="11" t="n">
        <v>3</v>
      </c>
      <c r="B3321" s="12" t="n">
        <v>46267</v>
      </c>
      <c r="C3321" s="12" t="n">
        <v>46275</v>
      </c>
      <c r="D3321" s="11" t="n">
        <v>1642</v>
      </c>
      <c r="E3321" s="13" t="s">
        <v>340</v>
      </c>
      <c r="F3321" s="11" t="n">
        <v>24</v>
      </c>
      <c r="G3321" s="13" t="s">
        <v>64</v>
      </c>
      <c r="H3321" s="11" t="n">
        <v>2110405</v>
      </c>
      <c r="I3321" s="13" t="s">
        <v>57</v>
      </c>
      <c r="J3321" s="11" t="n">
        <v>1646178</v>
      </c>
      <c r="L3321" s="11" t="n">
        <v>10400</v>
      </c>
      <c r="M3321" s="13" t="s">
        <v>35</v>
      </c>
      <c r="N3321" s="13" t="s">
        <v>59</v>
      </c>
      <c r="P3321" s="11" t="n">
        <v>167</v>
      </c>
      <c r="Q3321" s="13" t="s">
        <v>119</v>
      </c>
      <c r="R3321" s="13" t="s">
        <v>66</v>
      </c>
      <c r="S3321" s="11" t="n">
        <v>1130101</v>
      </c>
      <c r="T3321" s="13" t="s">
        <v>67</v>
      </c>
      <c r="U3321" s="14" t="n">
        <v>741.88</v>
      </c>
      <c r="W3321" s="14" t="n">
        <v>0</v>
      </c>
      <c r="X3321" s="13" t="s">
        <v>2665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 t="str">
        <f aca="false">IFERROR(INDEX('Mov Entradas (Rel 10497)'!$L:$L,MATCH(AC3321,'Mov Entradas (Rel 10497)'!$I:$I,0)),"nao encontrado")</f>
        <v>PAO TORRADO BROTHERS</v>
      </c>
      <c r="AC3321" s="1" t="n">
        <v>1040090</v>
      </c>
    </row>
    <row r="3322" customFormat="false" ht="45.75" hidden="false" customHeight="true" outlineLevel="0" collapsed="false">
      <c r="A3322" s="11" t="n">
        <v>3</v>
      </c>
      <c r="B3322" s="12" t="n">
        <v>46267</v>
      </c>
      <c r="C3322" s="12" t="n">
        <v>46275</v>
      </c>
      <c r="D3322" s="11" t="n">
        <v>1666</v>
      </c>
      <c r="E3322" s="13" t="s">
        <v>273</v>
      </c>
      <c r="F3322" s="11" t="n">
        <v>24</v>
      </c>
      <c r="G3322" s="13" t="s">
        <v>64</v>
      </c>
      <c r="H3322" s="11" t="n">
        <v>2110405</v>
      </c>
      <c r="I3322" s="13" t="s">
        <v>57</v>
      </c>
      <c r="J3322" s="11" t="n">
        <v>1650705</v>
      </c>
      <c r="L3322" s="11" t="n">
        <v>572432131</v>
      </c>
      <c r="M3322" s="13" t="s">
        <v>35</v>
      </c>
      <c r="N3322" s="13" t="s">
        <v>59</v>
      </c>
      <c r="P3322" s="11" t="n">
        <v>167</v>
      </c>
      <c r="Q3322" s="13" t="s">
        <v>119</v>
      </c>
      <c r="R3322" s="13" t="s">
        <v>66</v>
      </c>
      <c r="S3322" s="11" t="n">
        <v>1130101</v>
      </c>
      <c r="T3322" s="13" t="s">
        <v>67</v>
      </c>
      <c r="U3322" s="14" t="n">
        <v>2594.83</v>
      </c>
      <c r="W3322" s="14" t="n">
        <v>0</v>
      </c>
      <c r="X3322" s="13" t="s">
        <v>2666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DUNHILL CARLTON BLEN</v>
      </c>
      <c r="AC3322" s="1" t="n">
        <v>572432</v>
      </c>
    </row>
    <row r="3323" customFormat="false" ht="45.75" hidden="false" customHeight="true" outlineLevel="0" collapsed="false">
      <c r="A3323" s="11" t="n">
        <v>3</v>
      </c>
      <c r="B3323" s="12" t="n">
        <v>46186</v>
      </c>
      <c r="C3323" s="12" t="n">
        <v>46276</v>
      </c>
      <c r="D3323" s="11" t="n">
        <v>957</v>
      </c>
      <c r="E3323" s="13" t="s">
        <v>941</v>
      </c>
      <c r="F3323" s="11" t="n">
        <v>24</v>
      </c>
      <c r="G3323" s="13" t="s">
        <v>64</v>
      </c>
      <c r="H3323" s="11" t="n">
        <v>2110101</v>
      </c>
      <c r="I3323" s="13" t="s">
        <v>53</v>
      </c>
      <c r="J3323" s="11" t="n">
        <v>1270024</v>
      </c>
      <c r="L3323" s="11" t="n">
        <v>204691</v>
      </c>
      <c r="M3323" s="13" t="s">
        <v>35</v>
      </c>
      <c r="N3323" s="13" t="s">
        <v>59</v>
      </c>
      <c r="P3323" s="11" t="n">
        <v>128</v>
      </c>
      <c r="Q3323" s="13" t="s">
        <v>65</v>
      </c>
      <c r="R3323" s="13" t="s">
        <v>66</v>
      </c>
      <c r="S3323" s="11" t="n">
        <v>1130101</v>
      </c>
      <c r="T3323" s="13" t="s">
        <v>67</v>
      </c>
      <c r="U3323" s="14" t="n">
        <v>245.49</v>
      </c>
      <c r="W3323" s="14" t="n">
        <v>0</v>
      </c>
      <c r="X3323" s="13" t="s">
        <v>2667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DEENTASTIX</v>
      </c>
      <c r="AC3323" s="1" t="n">
        <v>20469</v>
      </c>
    </row>
    <row r="3324" customFormat="false" ht="45.75" hidden="false" customHeight="true" outlineLevel="0" collapsed="false">
      <c r="A3324" s="11" t="n">
        <v>3</v>
      </c>
      <c r="B3324" s="12" t="n">
        <v>46234</v>
      </c>
      <c r="C3324" s="12" t="n">
        <v>46276</v>
      </c>
      <c r="D3324" s="11" t="n">
        <v>1675</v>
      </c>
      <c r="E3324" s="13" t="s">
        <v>200</v>
      </c>
      <c r="F3324" s="11" t="n">
        <v>24</v>
      </c>
      <c r="G3324" s="13" t="s">
        <v>64</v>
      </c>
      <c r="H3324" s="11" t="n">
        <v>2110405</v>
      </c>
      <c r="I3324" s="13" t="s">
        <v>57</v>
      </c>
      <c r="J3324" s="11" t="n">
        <v>1517561</v>
      </c>
      <c r="L3324" s="11" t="n">
        <v>5068383</v>
      </c>
      <c r="M3324" s="13" t="s">
        <v>35</v>
      </c>
      <c r="N3324" s="13" t="s">
        <v>59</v>
      </c>
      <c r="P3324" s="11" t="n">
        <v>167</v>
      </c>
      <c r="Q3324" s="13" t="s">
        <v>119</v>
      </c>
      <c r="R3324" s="13" t="s">
        <v>66</v>
      </c>
      <c r="S3324" s="11" t="n">
        <v>1130101</v>
      </c>
      <c r="T3324" s="13" t="s">
        <v>67</v>
      </c>
      <c r="U3324" s="14" t="n">
        <v>300.54</v>
      </c>
      <c r="W3324" s="14" t="n">
        <v>0</v>
      </c>
      <c r="X3324" s="13" t="s">
        <v>2668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TALCO BARLA 80G</v>
      </c>
      <c r="AC3324" s="1" t="n">
        <v>506838</v>
      </c>
    </row>
    <row r="3325" customFormat="false" ht="63.75" hidden="false" customHeight="true" outlineLevel="0" collapsed="false">
      <c r="A3325" s="11" t="n">
        <v>3</v>
      </c>
      <c r="B3325" s="12" t="n">
        <v>46248</v>
      </c>
      <c r="C3325" s="12" t="n">
        <v>46276</v>
      </c>
      <c r="D3325" s="11" t="n">
        <v>1720</v>
      </c>
      <c r="E3325" s="13" t="s">
        <v>1304</v>
      </c>
      <c r="F3325" s="11" t="n">
        <v>24</v>
      </c>
      <c r="G3325" s="13" t="s">
        <v>64</v>
      </c>
      <c r="H3325" s="11" t="n">
        <v>2110405</v>
      </c>
      <c r="I3325" s="13" t="s">
        <v>57</v>
      </c>
      <c r="J3325" s="11" t="n">
        <v>1551691</v>
      </c>
      <c r="L3325" s="11" t="n">
        <v>613792</v>
      </c>
      <c r="M3325" s="13" t="s">
        <v>35</v>
      </c>
      <c r="N3325" s="13" t="s">
        <v>59</v>
      </c>
      <c r="P3325" s="11" t="n">
        <v>167</v>
      </c>
      <c r="Q3325" s="13" t="s">
        <v>119</v>
      </c>
      <c r="R3325" s="13" t="s">
        <v>66</v>
      </c>
      <c r="S3325" s="11" t="n">
        <v>1130101</v>
      </c>
      <c r="T3325" s="13" t="s">
        <v>67</v>
      </c>
      <c r="U3325" s="14" t="n">
        <v>625.75</v>
      </c>
      <c r="W3325" s="14" t="n">
        <v>0</v>
      </c>
      <c r="X3325" s="13" t="s">
        <v>2669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VELAS D'LUZ 8UN</v>
      </c>
      <c r="AC3325" s="1" t="n">
        <v>48211</v>
      </c>
    </row>
    <row r="3326" customFormat="false" ht="45.75" hidden="false" customHeight="true" outlineLevel="0" collapsed="false">
      <c r="A3326" s="11" t="n">
        <v>3</v>
      </c>
      <c r="B3326" s="12" t="n">
        <v>46251</v>
      </c>
      <c r="C3326" s="12" t="n">
        <v>46276</v>
      </c>
      <c r="D3326" s="11" t="n">
        <v>10010</v>
      </c>
      <c r="E3326" s="13" t="s">
        <v>2670</v>
      </c>
      <c r="F3326" s="11" t="n">
        <v>24</v>
      </c>
      <c r="G3326" s="13" t="s">
        <v>64</v>
      </c>
      <c r="H3326" s="11" t="n">
        <v>2110405</v>
      </c>
      <c r="I3326" s="13" t="s">
        <v>57</v>
      </c>
      <c r="J3326" s="11" t="n">
        <v>1582131</v>
      </c>
      <c r="L3326" s="11" t="n">
        <v>445011</v>
      </c>
      <c r="M3326" s="13" t="s">
        <v>35</v>
      </c>
      <c r="N3326" s="13" t="s">
        <v>59</v>
      </c>
      <c r="P3326" s="11" t="n">
        <v>167</v>
      </c>
      <c r="Q3326" s="13" t="s">
        <v>119</v>
      </c>
      <c r="R3326" s="13" t="s">
        <v>66</v>
      </c>
      <c r="S3326" s="11" t="n">
        <v>1130101</v>
      </c>
      <c r="T3326" s="13" t="s">
        <v>67</v>
      </c>
      <c r="U3326" s="14" t="n">
        <v>794.96</v>
      </c>
      <c r="W3326" s="14" t="n">
        <v>0</v>
      </c>
      <c r="X3326" s="13" t="s">
        <v>2671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LAVA ROUPAS LIQUIDO</v>
      </c>
      <c r="AC3326" s="1" t="n">
        <v>44501</v>
      </c>
    </row>
    <row r="3327" customFormat="false" ht="45.75" hidden="false" customHeight="true" outlineLevel="0" collapsed="false">
      <c r="A3327" s="11" t="n">
        <v>3</v>
      </c>
      <c r="B3327" s="12" t="n">
        <v>46255</v>
      </c>
      <c r="C3327" s="12" t="n">
        <v>46276</v>
      </c>
      <c r="D3327" s="11" t="n">
        <v>1695</v>
      </c>
      <c r="E3327" s="13" t="s">
        <v>335</v>
      </c>
      <c r="F3327" s="11" t="n">
        <v>24</v>
      </c>
      <c r="G3327" s="13" t="s">
        <v>64</v>
      </c>
      <c r="H3327" s="11" t="n">
        <v>2110405</v>
      </c>
      <c r="I3327" s="13" t="s">
        <v>57</v>
      </c>
      <c r="J3327" s="11" t="n">
        <v>1582343</v>
      </c>
      <c r="L3327" s="11" t="n">
        <v>199863</v>
      </c>
      <c r="M3327" s="13" t="s">
        <v>35</v>
      </c>
      <c r="N3327" s="13" t="s">
        <v>59</v>
      </c>
      <c r="P3327" s="11" t="n">
        <v>167</v>
      </c>
      <c r="Q3327" s="13" t="s">
        <v>119</v>
      </c>
      <c r="R3327" s="13" t="s">
        <v>66</v>
      </c>
      <c r="S3327" s="11" t="n">
        <v>1130101</v>
      </c>
      <c r="T3327" s="13" t="s">
        <v>67</v>
      </c>
      <c r="U3327" s="14" t="n">
        <v>1924.08</v>
      </c>
      <c r="W3327" s="14" t="n">
        <v>0</v>
      </c>
      <c r="X3327" s="13" t="s">
        <v>2672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SUCO JANDAI CAJU500M</v>
      </c>
      <c r="AC3327" s="1" t="n">
        <v>19986</v>
      </c>
    </row>
    <row r="3328" customFormat="false" ht="54.75" hidden="false" customHeight="true" outlineLevel="0" collapsed="false">
      <c r="A3328" s="11" t="n">
        <v>3</v>
      </c>
      <c r="B3328" s="12" t="n">
        <v>46254</v>
      </c>
      <c r="C3328" s="12" t="n">
        <v>46276</v>
      </c>
      <c r="D3328" s="11" t="n">
        <v>1122</v>
      </c>
      <c r="E3328" s="13" t="s">
        <v>1657</v>
      </c>
      <c r="F3328" s="11" t="n">
        <v>24</v>
      </c>
      <c r="G3328" s="13" t="s">
        <v>64</v>
      </c>
      <c r="H3328" s="11" t="n">
        <v>2110405</v>
      </c>
      <c r="I3328" s="13" t="s">
        <v>57</v>
      </c>
      <c r="J3328" s="11" t="n">
        <v>1585060</v>
      </c>
      <c r="L3328" s="11" t="n">
        <v>694822</v>
      </c>
      <c r="M3328" s="13" t="s">
        <v>35</v>
      </c>
      <c r="N3328" s="13" t="s">
        <v>59</v>
      </c>
      <c r="P3328" s="11" t="n">
        <v>167</v>
      </c>
      <c r="Q3328" s="13" t="s">
        <v>119</v>
      </c>
      <c r="R3328" s="13" t="s">
        <v>66</v>
      </c>
      <c r="S3328" s="11" t="n">
        <v>1130101</v>
      </c>
      <c r="T3328" s="13" t="s">
        <v>67</v>
      </c>
      <c r="U3328" s="14" t="n">
        <v>226.8</v>
      </c>
      <c r="W3328" s="14" t="n">
        <v>0</v>
      </c>
      <c r="X3328" s="13" t="s">
        <v>2673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VELA VULCAO DOURADO</v>
      </c>
      <c r="AC3328" s="1" t="n">
        <v>12955</v>
      </c>
    </row>
    <row r="3329" customFormat="false" ht="36.75" hidden="false" customHeight="true" outlineLevel="0" collapsed="false">
      <c r="A3329" s="11" t="n">
        <v>3</v>
      </c>
      <c r="B3329" s="12" t="n">
        <v>46256</v>
      </c>
      <c r="C3329" s="12" t="n">
        <v>46276</v>
      </c>
      <c r="D3329" s="11" t="n">
        <v>1815</v>
      </c>
      <c r="E3329" s="13" t="s">
        <v>73</v>
      </c>
      <c r="F3329" s="11" t="n">
        <v>24</v>
      </c>
      <c r="G3329" s="13" t="s">
        <v>64</v>
      </c>
      <c r="H3329" s="11" t="n">
        <v>2110405</v>
      </c>
      <c r="I3329" s="13" t="s">
        <v>57</v>
      </c>
      <c r="J3329" s="11" t="n">
        <v>1585144</v>
      </c>
      <c r="L3329" s="11" t="n">
        <v>4638562</v>
      </c>
      <c r="M3329" s="13" t="s">
        <v>35</v>
      </c>
      <c r="N3329" s="13" t="s">
        <v>59</v>
      </c>
      <c r="P3329" s="11" t="n">
        <v>167</v>
      </c>
      <c r="Q3329" s="13" t="s">
        <v>119</v>
      </c>
      <c r="R3329" s="13" t="s">
        <v>66</v>
      </c>
      <c r="S3329" s="11" t="n">
        <v>1130101</v>
      </c>
      <c r="T3329" s="13" t="s">
        <v>67</v>
      </c>
      <c r="U3329" s="14" t="n">
        <v>1010.95</v>
      </c>
      <c r="W3329" s="14" t="n">
        <v>0</v>
      </c>
      <c r="X3329" s="13" t="s">
        <v>2674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FIGADO BOVINO KG</v>
      </c>
      <c r="AC3329" s="1" t="n">
        <v>399135</v>
      </c>
    </row>
    <row r="3330" customFormat="false" ht="45.75" hidden="false" customHeight="true" outlineLevel="0" collapsed="false">
      <c r="A3330" s="11" t="n">
        <v>3</v>
      </c>
      <c r="B3330" s="12" t="n">
        <v>46254</v>
      </c>
      <c r="C3330" s="12" t="n">
        <v>46276</v>
      </c>
      <c r="D3330" s="11" t="n">
        <v>1027</v>
      </c>
      <c r="E3330" s="13" t="s">
        <v>1781</v>
      </c>
      <c r="F3330" s="11" t="n">
        <v>24</v>
      </c>
      <c r="G3330" s="13" t="s">
        <v>64</v>
      </c>
      <c r="H3330" s="11" t="n">
        <v>2110405</v>
      </c>
      <c r="I3330" s="13" t="s">
        <v>57</v>
      </c>
      <c r="J3330" s="11" t="n">
        <v>1585178</v>
      </c>
      <c r="L3330" s="11" t="n">
        <v>11550</v>
      </c>
      <c r="M3330" s="13" t="s">
        <v>35</v>
      </c>
      <c r="N3330" s="13" t="s">
        <v>59</v>
      </c>
      <c r="P3330" s="11" t="n">
        <v>167</v>
      </c>
      <c r="Q3330" s="13" t="s">
        <v>119</v>
      </c>
      <c r="R3330" s="13" t="s">
        <v>66</v>
      </c>
      <c r="S3330" s="11" t="n">
        <v>1130101</v>
      </c>
      <c r="T3330" s="13" t="s">
        <v>67</v>
      </c>
      <c r="U3330" s="14" t="n">
        <v>253.92</v>
      </c>
      <c r="W3330" s="14" t="n">
        <v>0</v>
      </c>
      <c r="X3330" s="13" t="s">
        <v>2675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VELA ESTRELINHA C/4</v>
      </c>
      <c r="AC3330" s="1" t="n">
        <v>2561</v>
      </c>
    </row>
    <row r="3331" customFormat="false" ht="72.75" hidden="false" customHeight="true" outlineLevel="0" collapsed="false">
      <c r="A3331" s="11" t="n">
        <v>3</v>
      </c>
      <c r="B3331" s="12" t="n">
        <v>46255</v>
      </c>
      <c r="C3331" s="12" t="n">
        <v>46276</v>
      </c>
      <c r="D3331" s="11" t="n">
        <v>10027</v>
      </c>
      <c r="E3331" s="13" t="s">
        <v>2272</v>
      </c>
      <c r="F3331" s="11" t="n">
        <v>34</v>
      </c>
      <c r="G3331" s="13" t="s">
        <v>56</v>
      </c>
      <c r="H3331" s="11" t="n">
        <v>2110405</v>
      </c>
      <c r="I3331" s="13" t="s">
        <v>57</v>
      </c>
      <c r="J3331" s="11" t="n">
        <v>1600382</v>
      </c>
      <c r="L3331" s="11" t="n">
        <v>246887</v>
      </c>
      <c r="M3331" s="13" t="s">
        <v>35</v>
      </c>
      <c r="N3331" s="13" t="s">
        <v>59</v>
      </c>
      <c r="P3331" s="11" t="n">
        <v>167</v>
      </c>
      <c r="Q3331" s="13" t="s">
        <v>119</v>
      </c>
      <c r="R3331" s="13" t="s">
        <v>2273</v>
      </c>
      <c r="S3331" s="11" t="n">
        <v>1240103</v>
      </c>
      <c r="T3331" s="13" t="s">
        <v>2274</v>
      </c>
      <c r="U3331" s="14" t="n">
        <v>1000</v>
      </c>
      <c r="W3331" s="14" t="n">
        <v>0</v>
      </c>
      <c r="X3331" s="13" t="s">
        <v>2676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46260</v>
      </c>
      <c r="C3332" s="12" t="n">
        <v>46276</v>
      </c>
      <c r="D3332" s="11" t="n">
        <v>1814</v>
      </c>
      <c r="E3332" s="13" t="s">
        <v>440</v>
      </c>
      <c r="F3332" s="11" t="n">
        <v>24</v>
      </c>
      <c r="G3332" s="13" t="s">
        <v>64</v>
      </c>
      <c r="H3332" s="11" t="n">
        <v>2110405</v>
      </c>
      <c r="I3332" s="13" t="s">
        <v>57</v>
      </c>
      <c r="J3332" s="11" t="n">
        <v>1608697</v>
      </c>
      <c r="L3332" s="11" t="n">
        <v>287602</v>
      </c>
      <c r="M3332" s="13" t="s">
        <v>35</v>
      </c>
      <c r="N3332" s="13" t="s">
        <v>59</v>
      </c>
      <c r="P3332" s="11" t="n">
        <v>167</v>
      </c>
      <c r="Q3332" s="13" t="s">
        <v>119</v>
      </c>
      <c r="R3332" s="13" t="s">
        <v>66</v>
      </c>
      <c r="S3332" s="11" t="n">
        <v>1130101</v>
      </c>
      <c r="T3332" s="13" t="s">
        <v>67</v>
      </c>
      <c r="U3332" s="14" t="n">
        <v>673.16</v>
      </c>
      <c r="W3332" s="14" t="n">
        <v>0</v>
      </c>
      <c r="X3332" s="13" t="s">
        <v>2677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POLPA GRAVIOLA 100G</v>
      </c>
      <c r="AC3332" s="1" t="n">
        <v>28760</v>
      </c>
    </row>
    <row r="3333" customFormat="false" ht="45.75" hidden="false" customHeight="true" outlineLevel="0" collapsed="false">
      <c r="A3333" s="11" t="n">
        <v>3</v>
      </c>
      <c r="B3333" s="12" t="n">
        <v>46261</v>
      </c>
      <c r="C3333" s="12" t="n">
        <v>46276</v>
      </c>
      <c r="D3333" s="11" t="n">
        <v>1608</v>
      </c>
      <c r="E3333" s="13" t="s">
        <v>63</v>
      </c>
      <c r="F3333" s="11" t="n">
        <v>24</v>
      </c>
      <c r="G3333" s="13" t="s">
        <v>64</v>
      </c>
      <c r="H3333" s="11" t="n">
        <v>2110405</v>
      </c>
      <c r="I3333" s="13" t="s">
        <v>57</v>
      </c>
      <c r="J3333" s="11" t="n">
        <v>1614749</v>
      </c>
      <c r="L3333" s="11" t="n">
        <v>17216251</v>
      </c>
      <c r="M3333" s="13" t="s">
        <v>35</v>
      </c>
      <c r="N3333" s="13" t="s">
        <v>59</v>
      </c>
      <c r="P3333" s="11" t="n">
        <v>167</v>
      </c>
      <c r="Q3333" s="13" t="s">
        <v>119</v>
      </c>
      <c r="R3333" s="13" t="s">
        <v>66</v>
      </c>
      <c r="S3333" s="11" t="n">
        <v>1130101</v>
      </c>
      <c r="T3333" s="13" t="s">
        <v>67</v>
      </c>
      <c r="U3333" s="14" t="n">
        <v>203.74</v>
      </c>
      <c r="W3333" s="14" t="n">
        <v>0</v>
      </c>
      <c r="X3333" s="13" t="s">
        <v>2678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MANTE CABE TO 200G</v>
      </c>
      <c r="AC3333" s="1" t="n">
        <v>1721626</v>
      </c>
    </row>
    <row r="3334" customFormat="false" ht="45.75" hidden="false" customHeight="true" outlineLevel="0" collapsed="false">
      <c r="A3334" s="11" t="n">
        <v>3</v>
      </c>
      <c r="B3334" s="12" t="n">
        <v>46262</v>
      </c>
      <c r="C3334" s="12" t="n">
        <v>46276</v>
      </c>
      <c r="D3334" s="11" t="n">
        <v>1740</v>
      </c>
      <c r="E3334" s="13" t="s">
        <v>207</v>
      </c>
      <c r="F3334" s="11" t="n">
        <v>24</v>
      </c>
      <c r="G3334" s="13" t="s">
        <v>64</v>
      </c>
      <c r="H3334" s="11" t="n">
        <v>2110405</v>
      </c>
      <c r="I3334" s="13" t="s">
        <v>57</v>
      </c>
      <c r="J3334" s="11" t="n">
        <v>1618402</v>
      </c>
      <c r="L3334" s="11" t="n">
        <v>12646371</v>
      </c>
      <c r="M3334" s="13" t="s">
        <v>35</v>
      </c>
      <c r="N3334" s="13" t="s">
        <v>59</v>
      </c>
      <c r="P3334" s="11" t="n">
        <v>167</v>
      </c>
      <c r="Q3334" s="13" t="s">
        <v>119</v>
      </c>
      <c r="R3334" s="13" t="s">
        <v>66</v>
      </c>
      <c r="S3334" s="11" t="n">
        <v>1130101</v>
      </c>
      <c r="T3334" s="13" t="s">
        <v>67</v>
      </c>
      <c r="U3334" s="14" t="n">
        <v>903.6</v>
      </c>
      <c r="W3334" s="14" t="n">
        <v>0</v>
      </c>
      <c r="X3334" s="13" t="s">
        <v>2679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LINGUI DE FRANGO KG</v>
      </c>
      <c r="AC3334" s="1" t="n">
        <v>1264637</v>
      </c>
    </row>
    <row r="3335" customFormat="false" ht="63.75" hidden="false" customHeight="true" outlineLevel="0" collapsed="false">
      <c r="A3335" s="11" t="n">
        <v>3</v>
      </c>
      <c r="B3335" s="12" t="n">
        <v>46264</v>
      </c>
      <c r="C3335" s="12" t="n">
        <v>46276</v>
      </c>
      <c r="D3335" s="11" t="n">
        <v>1613</v>
      </c>
      <c r="E3335" s="13" t="s">
        <v>214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1628618</v>
      </c>
      <c r="L3335" s="11" t="n">
        <v>16250962</v>
      </c>
      <c r="M3335" s="13" t="s">
        <v>35</v>
      </c>
      <c r="N3335" s="13" t="s">
        <v>59</v>
      </c>
      <c r="P3335" s="11" t="n">
        <v>167</v>
      </c>
      <c r="Q3335" s="13" t="s">
        <v>119</v>
      </c>
      <c r="R3335" s="13" t="s">
        <v>66</v>
      </c>
      <c r="S3335" s="11" t="n">
        <v>1130101</v>
      </c>
      <c r="T3335" s="13" t="s">
        <v>67</v>
      </c>
      <c r="U3335" s="14" t="n">
        <v>166.92</v>
      </c>
      <c r="W3335" s="14" t="n">
        <v>0</v>
      </c>
      <c r="X3335" s="13" t="s">
        <v>2680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BACON KG</v>
      </c>
      <c r="AC3335" s="1" t="n">
        <v>1625096</v>
      </c>
    </row>
    <row r="3336" customFormat="false" ht="36.75" hidden="false" customHeight="true" outlineLevel="0" collapsed="false">
      <c r="A3336" s="11" t="n">
        <v>3</v>
      </c>
      <c r="B3336" s="12" t="n">
        <v>46268</v>
      </c>
      <c r="C3336" s="12" t="n">
        <v>46276</v>
      </c>
      <c r="D3336" s="11" t="n">
        <v>10063</v>
      </c>
      <c r="E3336" s="13" t="s">
        <v>279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1650664</v>
      </c>
      <c r="L3336" s="11" t="n">
        <v>2825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905</v>
      </c>
      <c r="W3336" s="14" t="n">
        <v>0</v>
      </c>
      <c r="X3336" s="13" t="s">
        <v>2681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OVOS MARROM UNID</v>
      </c>
      <c r="AC3336" s="1" t="n">
        <v>2825</v>
      </c>
    </row>
    <row r="3337" customFormat="false" ht="63.75" hidden="false" customHeight="true" outlineLevel="0" collapsed="false">
      <c r="A3337" s="11" t="n">
        <v>3</v>
      </c>
      <c r="B3337" s="12" t="n">
        <v>46265</v>
      </c>
      <c r="C3337" s="12" t="n">
        <v>46276</v>
      </c>
      <c r="D3337" s="11" t="n">
        <v>1000054</v>
      </c>
      <c r="E3337" s="13" t="s">
        <v>2682</v>
      </c>
      <c r="F3337" s="11" t="n">
        <v>26</v>
      </c>
      <c r="G3337" s="13" t="s">
        <v>2683</v>
      </c>
      <c r="H3337" s="11" t="n">
        <v>2110701</v>
      </c>
      <c r="I3337" s="13" t="s">
        <v>736</v>
      </c>
      <c r="J3337" s="11" t="n">
        <v>1652674</v>
      </c>
      <c r="L3337" s="11" t="n">
        <v>253722</v>
      </c>
      <c r="M3337" s="13" t="s">
        <v>35</v>
      </c>
      <c r="N3337" s="13" t="s">
        <v>2684</v>
      </c>
      <c r="P3337" s="11" t="n">
        <v>129</v>
      </c>
      <c r="Q3337" s="13" t="s">
        <v>37</v>
      </c>
      <c r="R3337" s="13" t="s">
        <v>252</v>
      </c>
      <c r="S3337" s="11" t="n">
        <v>3110302</v>
      </c>
      <c r="T3337" s="13" t="s">
        <v>2685</v>
      </c>
      <c r="U3337" s="14" t="n">
        <v>8665.91</v>
      </c>
      <c r="W3337" s="14" t="n">
        <v>0</v>
      </c>
      <c r="X3337" s="13" t="s">
        <v>2686</v>
      </c>
      <c r="Z3337" s="1" t="str">
        <f aca="false">IF($T3337="","",IFERROR(INDEX('Resumo Grupos'!$AC$3:$AC$200,MATCH($T3337,'Resumo Grupos'!$AB$3:$AB$200,0)),"n/d"))</f>
        <v>Impostos</v>
      </c>
      <c r="AA3337" s="1" t="str">
        <f aca="false">IF($T3337="","",IF(COUNTIF('Resumo Grupos'!$AE$3:$AE$40,$T3337)&gt;0,"NAO","SIM"))</f>
        <v>SIM</v>
      </c>
      <c r="AB3337" s="1"/>
      <c r="AC3337" s="1"/>
    </row>
    <row r="3338" customFormat="false" ht="36.75" hidden="false" customHeight="true" outlineLevel="0" collapsed="false">
      <c r="A3338" s="11" t="n">
        <v>3</v>
      </c>
      <c r="B3338" s="12" t="n">
        <v>46269</v>
      </c>
      <c r="C3338" s="12" t="n">
        <v>46276</v>
      </c>
      <c r="D3338" s="11" t="n">
        <v>42</v>
      </c>
      <c r="E3338" s="13" t="s">
        <v>99</v>
      </c>
      <c r="F3338" s="11" t="n">
        <v>34</v>
      </c>
      <c r="G3338" s="13" t="s">
        <v>56</v>
      </c>
      <c r="H3338" s="11" t="n">
        <v>2110101</v>
      </c>
      <c r="I3338" s="13" t="s">
        <v>53</v>
      </c>
      <c r="J3338" s="11" t="n">
        <v>1652692</v>
      </c>
      <c r="L3338" s="11" t="n">
        <v>4580</v>
      </c>
      <c r="M3338" s="13" t="s">
        <v>35</v>
      </c>
      <c r="N3338" s="13" t="s">
        <v>89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300</v>
      </c>
      <c r="W3338" s="14" t="n">
        <v>0</v>
      </c>
      <c r="X3338" s="13" t="s">
        <v>2687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/>
      <c r="AC3338" s="1"/>
    </row>
    <row r="3339" customFormat="false" ht="36.75" hidden="false" customHeight="true" outlineLevel="0" collapsed="false">
      <c r="A3339" s="11" t="n">
        <v>3</v>
      </c>
      <c r="B3339" s="12" t="n">
        <v>46269</v>
      </c>
      <c r="C3339" s="12" t="n">
        <v>46276</v>
      </c>
      <c r="D3339" s="11" t="n">
        <v>1723</v>
      </c>
      <c r="E3339" s="13" t="s">
        <v>95</v>
      </c>
      <c r="F3339" s="11" t="n">
        <v>24</v>
      </c>
      <c r="G3339" s="13" t="s">
        <v>64</v>
      </c>
      <c r="H3339" s="11" t="n">
        <v>2110405</v>
      </c>
      <c r="I3339" s="13" t="s">
        <v>57</v>
      </c>
      <c r="J3339" s="11" t="n">
        <v>1652810</v>
      </c>
      <c r="L3339" s="11" t="n">
        <v>618001</v>
      </c>
      <c r="M3339" s="13" t="s">
        <v>35</v>
      </c>
      <c r="N3339" s="13" t="s">
        <v>59</v>
      </c>
      <c r="P3339" s="11" t="n">
        <v>167</v>
      </c>
      <c r="Q3339" s="13" t="s">
        <v>119</v>
      </c>
      <c r="R3339" s="13" t="s">
        <v>66</v>
      </c>
      <c r="S3339" s="11" t="n">
        <v>1130101</v>
      </c>
      <c r="T3339" s="13" t="s">
        <v>67</v>
      </c>
      <c r="U3339" s="14" t="n">
        <v>1946.72</v>
      </c>
      <c r="W3339" s="14" t="n">
        <v>0</v>
      </c>
      <c r="X3339" s="13" t="s">
        <v>2688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TRASEIRO DE BOI L1</v>
      </c>
      <c r="AC3339" s="1" t="n">
        <v>175949</v>
      </c>
    </row>
    <row r="3340" customFormat="false" ht="63.75" hidden="false" customHeight="true" outlineLevel="0" collapsed="false">
      <c r="A3340" s="11" t="n">
        <v>3</v>
      </c>
      <c r="B3340" s="12" t="n">
        <v>46268</v>
      </c>
      <c r="C3340" s="12" t="n">
        <v>46276</v>
      </c>
      <c r="D3340" s="11" t="n">
        <v>1621</v>
      </c>
      <c r="E3340" s="13" t="s">
        <v>392</v>
      </c>
      <c r="F3340" s="11" t="n">
        <v>24</v>
      </c>
      <c r="G3340" s="13" t="s">
        <v>64</v>
      </c>
      <c r="H3340" s="11" t="n">
        <v>2110405</v>
      </c>
      <c r="I3340" s="13" t="s">
        <v>57</v>
      </c>
      <c r="J3340" s="11" t="n">
        <v>1653065</v>
      </c>
      <c r="L3340" s="11" t="n">
        <v>995864</v>
      </c>
      <c r="M3340" s="13" t="s">
        <v>35</v>
      </c>
      <c r="N3340" s="13" t="s">
        <v>59</v>
      </c>
      <c r="P3340" s="11" t="n">
        <v>167</v>
      </c>
      <c r="Q3340" s="13" t="s">
        <v>119</v>
      </c>
      <c r="R3340" s="13" t="s">
        <v>66</v>
      </c>
      <c r="S3340" s="11" t="n">
        <v>1130101</v>
      </c>
      <c r="T3340" s="13" t="s">
        <v>67</v>
      </c>
      <c r="U3340" s="14" t="n">
        <v>2928.92</v>
      </c>
      <c r="W3340" s="14" t="n">
        <v>0</v>
      </c>
      <c r="X3340" s="13" t="s">
        <v>2689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CERV. ANTARTLT350ML</v>
      </c>
      <c r="AC3340" s="1" t="n">
        <v>995864</v>
      </c>
    </row>
    <row r="3341" customFormat="false" ht="45.75" hidden="false" customHeight="true" outlineLevel="0" collapsed="false">
      <c r="A3341" s="11" t="n">
        <v>3</v>
      </c>
      <c r="B3341" s="12" t="n">
        <v>46273</v>
      </c>
      <c r="C3341" s="12" t="n">
        <v>46276</v>
      </c>
      <c r="D3341" s="11" t="n">
        <v>42</v>
      </c>
      <c r="E3341" s="13" t="s">
        <v>99</v>
      </c>
      <c r="F3341" s="11" t="n">
        <v>34</v>
      </c>
      <c r="G3341" s="13" t="s">
        <v>56</v>
      </c>
      <c r="H3341" s="11" t="n">
        <v>2110101</v>
      </c>
      <c r="I3341" s="13" t="s">
        <v>53</v>
      </c>
      <c r="J3341" s="11" t="n">
        <v>1673378</v>
      </c>
      <c r="L3341" s="11" t="n">
        <v>4587</v>
      </c>
      <c r="M3341" s="13" t="s">
        <v>35</v>
      </c>
      <c r="N3341" s="13" t="s">
        <v>89</v>
      </c>
      <c r="P3341" s="11" t="n">
        <v>129</v>
      </c>
      <c r="Q3341" s="13" t="s">
        <v>37</v>
      </c>
      <c r="R3341" s="13" t="s">
        <v>66</v>
      </c>
      <c r="S3341" s="11" t="n">
        <v>1130101</v>
      </c>
      <c r="T3341" s="13" t="s">
        <v>67</v>
      </c>
      <c r="U3341" s="14" t="n">
        <v>2707</v>
      </c>
      <c r="W3341" s="14" t="n">
        <v>0</v>
      </c>
      <c r="X3341" s="13" t="s">
        <v>2690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/>
      <c r="AC3341" s="1"/>
    </row>
    <row r="3342" customFormat="false" ht="45.75" hidden="false" customHeight="true" outlineLevel="0" collapsed="false">
      <c r="A3342" s="11" t="n">
        <v>3</v>
      </c>
      <c r="B3342" s="12" t="n">
        <v>46273</v>
      </c>
      <c r="C3342" s="12" t="n">
        <v>46276</v>
      </c>
      <c r="D3342" s="11" t="n">
        <v>1615</v>
      </c>
      <c r="E3342" s="13" t="s">
        <v>157</v>
      </c>
      <c r="F3342" s="11" t="n">
        <v>34</v>
      </c>
      <c r="G3342" s="13" t="s">
        <v>56</v>
      </c>
      <c r="H3342" s="11" t="n">
        <v>2110101</v>
      </c>
      <c r="I3342" s="13" t="s">
        <v>53</v>
      </c>
      <c r="J3342" s="11" t="n">
        <v>1673412</v>
      </c>
      <c r="L3342" s="11" t="n">
        <v>15269</v>
      </c>
      <c r="M3342" s="13" t="s">
        <v>35</v>
      </c>
      <c r="N3342" s="13" t="s">
        <v>89</v>
      </c>
      <c r="P3342" s="11" t="n">
        <v>129</v>
      </c>
      <c r="Q3342" s="13" t="s">
        <v>37</v>
      </c>
      <c r="R3342" s="13" t="s">
        <v>66</v>
      </c>
      <c r="S3342" s="11" t="n">
        <v>1130101</v>
      </c>
      <c r="T3342" s="13" t="s">
        <v>67</v>
      </c>
      <c r="U3342" s="14" t="n">
        <v>310</v>
      </c>
      <c r="W3342" s="14" t="n">
        <v>0</v>
      </c>
      <c r="X3342" s="13" t="s">
        <v>2691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/>
      <c r="AC3342" s="1"/>
    </row>
    <row r="3343" customFormat="false" ht="36.75" hidden="false" customHeight="true" outlineLevel="0" collapsed="false">
      <c r="A3343" s="11" t="n">
        <v>3</v>
      </c>
      <c r="B3343" s="12" t="n">
        <v>46242</v>
      </c>
      <c r="C3343" s="12" t="n">
        <v>46277</v>
      </c>
      <c r="D3343" s="11" t="n">
        <v>957</v>
      </c>
      <c r="E3343" s="13" t="s">
        <v>941</v>
      </c>
      <c r="F3343" s="11" t="n">
        <v>24</v>
      </c>
      <c r="G3343" s="13" t="s">
        <v>64</v>
      </c>
      <c r="H3343" s="11" t="n">
        <v>2110405</v>
      </c>
      <c r="I3343" s="13" t="s">
        <v>57</v>
      </c>
      <c r="J3343" s="11" t="n">
        <v>1531990</v>
      </c>
      <c r="L3343" s="11" t="n">
        <v>216233</v>
      </c>
      <c r="M3343" s="13" t="s">
        <v>35</v>
      </c>
      <c r="N3343" s="13" t="s">
        <v>59</v>
      </c>
      <c r="P3343" s="11" t="n">
        <v>167</v>
      </c>
      <c r="Q3343" s="13" t="s">
        <v>119</v>
      </c>
      <c r="R3343" s="13" t="s">
        <v>66</v>
      </c>
      <c r="S3343" s="11" t="n">
        <v>1130101</v>
      </c>
      <c r="T3343" s="13" t="s">
        <v>67</v>
      </c>
      <c r="U3343" s="14" t="n">
        <v>1760.2</v>
      </c>
      <c r="W3343" s="14" t="n">
        <v>0</v>
      </c>
      <c r="X3343" s="13" t="s">
        <v>2692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RAC WHISKAS CARNE KG</v>
      </c>
      <c r="AC3343" s="1" t="n">
        <v>21623</v>
      </c>
    </row>
    <row r="3344" customFormat="false" ht="36.75" hidden="false" customHeight="true" outlineLevel="0" collapsed="false">
      <c r="A3344" s="11" t="n">
        <v>3</v>
      </c>
      <c r="B3344" s="12" t="n">
        <v>46256</v>
      </c>
      <c r="C3344" s="12" t="n">
        <v>46277</v>
      </c>
      <c r="D3344" s="11" t="n">
        <v>1266</v>
      </c>
      <c r="E3344" s="13" t="s">
        <v>239</v>
      </c>
      <c r="F3344" s="11" t="n">
        <v>24</v>
      </c>
      <c r="G3344" s="13" t="s">
        <v>64</v>
      </c>
      <c r="H3344" s="11" t="n">
        <v>2110405</v>
      </c>
      <c r="I3344" s="13" t="s">
        <v>57</v>
      </c>
      <c r="J3344" s="11" t="n">
        <v>1585201</v>
      </c>
      <c r="L3344" s="11" t="n">
        <v>32872</v>
      </c>
      <c r="M3344" s="13" t="s">
        <v>35</v>
      </c>
      <c r="N3344" s="13" t="s">
        <v>59</v>
      </c>
      <c r="P3344" s="11" t="n">
        <v>167</v>
      </c>
      <c r="Q3344" s="13" t="s">
        <v>119</v>
      </c>
      <c r="R3344" s="13" t="s">
        <v>41</v>
      </c>
      <c r="S3344" s="11" t="n">
        <v>4210299</v>
      </c>
      <c r="T3344" s="13" t="s">
        <v>1423</v>
      </c>
      <c r="U3344" s="14" t="n">
        <v>538.03</v>
      </c>
      <c r="W3344" s="14" t="n">
        <v>0</v>
      </c>
      <c r="X3344" s="13" t="s">
        <v>2693</v>
      </c>
      <c r="Z3344" s="1" t="str">
        <f aca="false">IF($T3344="","",IFERROR(INDEX('Resumo Grupos'!$AC$3:$AC$200,MATCH($T3344,'Resumo Grupos'!$AB$3:$AB$200,0)),"n/d"))</f>
        <v>Despesa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BOBINA ESTRELA UNISO</v>
      </c>
      <c r="AC3344" s="1" t="n">
        <v>2670</v>
      </c>
    </row>
    <row r="3345" customFormat="false" ht="27.75" hidden="false" customHeight="true" outlineLevel="0" collapsed="false">
      <c r="A3345" s="11" t="n">
        <v>3</v>
      </c>
      <c r="B3345" s="12" t="n">
        <v>46263</v>
      </c>
      <c r="C3345" s="12" t="n">
        <v>46277</v>
      </c>
      <c r="D3345" s="11" t="n">
        <v>1625</v>
      </c>
      <c r="E3345" s="13" t="s">
        <v>412</v>
      </c>
      <c r="F3345" s="11" t="n">
        <v>24</v>
      </c>
      <c r="G3345" s="13" t="s">
        <v>64</v>
      </c>
      <c r="H3345" s="11" t="n">
        <v>2110405</v>
      </c>
      <c r="I3345" s="13" t="s">
        <v>57</v>
      </c>
      <c r="J3345" s="11" t="n">
        <v>1629559</v>
      </c>
      <c r="L3345" s="11" t="n">
        <v>152102</v>
      </c>
      <c r="M3345" s="13" t="s">
        <v>35</v>
      </c>
      <c r="N3345" s="13" t="s">
        <v>59</v>
      </c>
      <c r="P3345" s="11" t="n">
        <v>167</v>
      </c>
      <c r="Q3345" s="13" t="s">
        <v>119</v>
      </c>
      <c r="R3345" s="13" t="s">
        <v>66</v>
      </c>
      <c r="S3345" s="11" t="n">
        <v>1130101</v>
      </c>
      <c r="T3345" s="13" t="s">
        <v>67</v>
      </c>
      <c r="U3345" s="14" t="n">
        <v>3682.8</v>
      </c>
      <c r="W3345" s="14" t="n">
        <v>0</v>
      </c>
      <c r="X3345" s="13" t="s">
        <v>2694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TRASEIRO DE BOI L1</v>
      </c>
      <c r="AC3345" s="1" t="n">
        <v>15210</v>
      </c>
    </row>
    <row r="3346" customFormat="false" ht="54.75" hidden="false" customHeight="true" outlineLevel="0" collapsed="false">
      <c r="A3346" s="11" t="n">
        <v>3</v>
      </c>
      <c r="B3346" s="12" t="n">
        <v>46224</v>
      </c>
      <c r="C3346" s="12" t="n">
        <v>46279</v>
      </c>
      <c r="D3346" s="11" t="n">
        <v>16</v>
      </c>
      <c r="E3346" s="13" t="s">
        <v>303</v>
      </c>
      <c r="F3346" s="11" t="n">
        <v>34</v>
      </c>
      <c r="G3346" s="13" t="s">
        <v>56</v>
      </c>
      <c r="H3346" s="11" t="n">
        <v>2110405</v>
      </c>
      <c r="I3346" s="13" t="s">
        <v>57</v>
      </c>
      <c r="J3346" s="11" t="n">
        <v>1428695</v>
      </c>
      <c r="L3346" s="11" t="n">
        <v>222991</v>
      </c>
      <c r="M3346" s="13" t="s">
        <v>35</v>
      </c>
      <c r="N3346" s="13" t="s">
        <v>59</v>
      </c>
      <c r="P3346" s="11" t="n">
        <v>101</v>
      </c>
      <c r="Q3346" s="13" t="s">
        <v>60</v>
      </c>
      <c r="R3346" s="13" t="s">
        <v>311</v>
      </c>
      <c r="S3346" s="11" t="n">
        <v>2210202</v>
      </c>
      <c r="T3346" s="13" t="s">
        <v>311</v>
      </c>
      <c r="U3346" s="14" t="n">
        <v>3000</v>
      </c>
      <c r="W3346" s="14" t="n">
        <v>0</v>
      </c>
      <c r="X3346" s="13" t="s">
        <v>2695</v>
      </c>
      <c r="Z3346" s="1" t="str">
        <f aca="false">IF($T3346="","",IFERROR(INDEX('Resumo Grupos'!$AC$3:$AC$200,MATCH($T3346,'Resumo Grupos'!$AB$3:$AB$200,0)),"n/d"))</f>
        <v>Empréstimo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46247</v>
      </c>
      <c r="C3347" s="12" t="n">
        <v>46279</v>
      </c>
      <c r="D3347" s="11" t="n">
        <v>1659</v>
      </c>
      <c r="E3347" s="13" t="s">
        <v>317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1551778</v>
      </c>
      <c r="L3347" s="11" t="n">
        <v>8908273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1265.74</v>
      </c>
      <c r="W3347" s="14" t="n">
        <v>0</v>
      </c>
      <c r="X3347" s="13" t="s">
        <v>2696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MOCOQUINHA 200ML</v>
      </c>
      <c r="AC3347" s="1" t="n">
        <v>890827</v>
      </c>
    </row>
    <row r="3348" customFormat="false" ht="45.75" hidden="false" customHeight="true" outlineLevel="0" collapsed="false">
      <c r="A3348" s="11" t="n">
        <v>3</v>
      </c>
      <c r="B3348" s="12" t="n">
        <v>46248</v>
      </c>
      <c r="C3348" s="12" t="n">
        <v>46279</v>
      </c>
      <c r="D3348" s="11" t="n">
        <v>1107</v>
      </c>
      <c r="E3348" s="13" t="s">
        <v>202</v>
      </c>
      <c r="F3348" s="11" t="n">
        <v>24</v>
      </c>
      <c r="G3348" s="13" t="s">
        <v>64</v>
      </c>
      <c r="H3348" s="11" t="n">
        <v>2110405</v>
      </c>
      <c r="I3348" s="13" t="s">
        <v>57</v>
      </c>
      <c r="J3348" s="11" t="n">
        <v>1566520</v>
      </c>
      <c r="L3348" s="11" t="n">
        <v>4437343</v>
      </c>
      <c r="M3348" s="13" t="s">
        <v>35</v>
      </c>
      <c r="N3348" s="13" t="s">
        <v>59</v>
      </c>
      <c r="P3348" s="11" t="n">
        <v>167</v>
      </c>
      <c r="Q3348" s="13" t="s">
        <v>119</v>
      </c>
      <c r="R3348" s="13" t="s">
        <v>66</v>
      </c>
      <c r="S3348" s="11" t="n">
        <v>1130101</v>
      </c>
      <c r="T3348" s="13" t="s">
        <v>67</v>
      </c>
      <c r="U3348" s="14" t="n">
        <v>273.52</v>
      </c>
      <c r="W3348" s="14" t="n">
        <v>0</v>
      </c>
      <c r="X3348" s="13" t="s">
        <v>2697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 t="str">
        <f aca="false">IFERROR(INDEX('Mov Entradas (Rel 10497)'!$L:$L,MATCH(AC3348,'Mov Entradas (Rel 10497)'!$I:$I,0)),"nao encontrado")</f>
        <v>SCH DOG PEDIGR FIL</v>
      </c>
      <c r="AC3348" s="1" t="n">
        <v>443784</v>
      </c>
    </row>
    <row r="3349" customFormat="false" ht="54.75" hidden="false" customHeight="true" outlineLevel="0" collapsed="false">
      <c r="A3349" s="11" t="n">
        <v>3</v>
      </c>
      <c r="B3349" s="12" t="n">
        <v>46258</v>
      </c>
      <c r="C3349" s="12" t="n">
        <v>46279</v>
      </c>
      <c r="D3349" s="11" t="n">
        <v>10012</v>
      </c>
      <c r="E3349" s="13" t="s">
        <v>504</v>
      </c>
      <c r="F3349" s="11" t="n">
        <v>24</v>
      </c>
      <c r="G3349" s="13" t="s">
        <v>64</v>
      </c>
      <c r="H3349" s="11" t="n">
        <v>2110405</v>
      </c>
      <c r="I3349" s="13" t="s">
        <v>57</v>
      </c>
      <c r="J3349" s="11" t="n">
        <v>1608841</v>
      </c>
      <c r="L3349" s="11" t="n">
        <v>19672741</v>
      </c>
      <c r="M3349" s="13" t="s">
        <v>35</v>
      </c>
      <c r="N3349" s="13" t="s">
        <v>59</v>
      </c>
      <c r="P3349" s="11" t="n">
        <v>167</v>
      </c>
      <c r="Q3349" s="13" t="s">
        <v>119</v>
      </c>
      <c r="R3349" s="13" t="s">
        <v>66</v>
      </c>
      <c r="S3349" s="11" t="n">
        <v>1130101</v>
      </c>
      <c r="T3349" s="13" t="s">
        <v>67</v>
      </c>
      <c r="U3349" s="14" t="n">
        <v>524.88</v>
      </c>
      <c r="W3349" s="14" t="n">
        <v>0</v>
      </c>
      <c r="X3349" s="13" t="s">
        <v>2698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SAB PHEBO ODOR90G</v>
      </c>
      <c r="AC3349" s="1" t="n">
        <v>1967274</v>
      </c>
    </row>
    <row r="3350" customFormat="false" ht="36.75" hidden="false" customHeight="true" outlineLevel="0" collapsed="false">
      <c r="A3350" s="11" t="n">
        <v>3</v>
      </c>
      <c r="B3350" s="12" t="n">
        <v>46261</v>
      </c>
      <c r="C3350" s="12" t="n">
        <v>46279</v>
      </c>
      <c r="D3350" s="11" t="n">
        <v>1699</v>
      </c>
      <c r="E3350" s="13" t="s">
        <v>80</v>
      </c>
      <c r="F3350" s="11" t="n">
        <v>24</v>
      </c>
      <c r="G3350" s="13" t="s">
        <v>64</v>
      </c>
      <c r="H3350" s="11" t="n">
        <v>2110405</v>
      </c>
      <c r="I3350" s="13" t="s">
        <v>57</v>
      </c>
      <c r="J3350" s="11" t="n">
        <v>1613364</v>
      </c>
      <c r="L3350" s="11" t="n">
        <v>3125771</v>
      </c>
      <c r="M3350" s="13" t="s">
        <v>35</v>
      </c>
      <c r="N3350" s="13" t="s">
        <v>59</v>
      </c>
      <c r="P3350" s="11" t="n">
        <v>167</v>
      </c>
      <c r="Q3350" s="13" t="s">
        <v>119</v>
      </c>
      <c r="R3350" s="13" t="s">
        <v>66</v>
      </c>
      <c r="S3350" s="11" t="n">
        <v>1130101</v>
      </c>
      <c r="T3350" s="13" t="s">
        <v>67</v>
      </c>
      <c r="U3350" s="14" t="n">
        <v>1065.1</v>
      </c>
      <c r="W3350" s="14" t="n">
        <v>0</v>
      </c>
      <c r="X3350" s="13" t="s">
        <v>2699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ARROZ BRA. FACCIO 1K</v>
      </c>
      <c r="AC3350" s="1" t="n">
        <v>312577</v>
      </c>
    </row>
    <row r="3351" customFormat="false" ht="45.75" hidden="false" customHeight="true" outlineLevel="0" collapsed="false">
      <c r="A3351" s="11" t="n">
        <v>3</v>
      </c>
      <c r="B3351" s="12" t="n">
        <v>46261</v>
      </c>
      <c r="C3351" s="12" t="n">
        <v>46279</v>
      </c>
      <c r="D3351" s="11" t="n">
        <v>1916</v>
      </c>
      <c r="E3351" s="13" t="s">
        <v>454</v>
      </c>
      <c r="F3351" s="11" t="n">
        <v>24</v>
      </c>
      <c r="G3351" s="13" t="s">
        <v>64</v>
      </c>
      <c r="H3351" s="11" t="n">
        <v>2110405</v>
      </c>
      <c r="I3351" s="13" t="s">
        <v>57</v>
      </c>
      <c r="J3351" s="11" t="n">
        <v>1614716</v>
      </c>
      <c r="L3351" s="11" t="n">
        <v>233</v>
      </c>
      <c r="M3351" s="13" t="s">
        <v>35</v>
      </c>
      <c r="N3351" s="13" t="s">
        <v>59</v>
      </c>
      <c r="P3351" s="11" t="n">
        <v>167</v>
      </c>
      <c r="Q3351" s="13" t="s">
        <v>119</v>
      </c>
      <c r="R3351" s="13" t="s">
        <v>66</v>
      </c>
      <c r="S3351" s="11" t="n">
        <v>1130101</v>
      </c>
      <c r="T3351" s="13" t="s">
        <v>67</v>
      </c>
      <c r="U3351" s="14" t="n">
        <v>249.5</v>
      </c>
      <c r="W3351" s="14" t="n">
        <v>0</v>
      </c>
      <c r="X3351" s="13" t="s">
        <v>2700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GOMA DE MANDIOCA 500</v>
      </c>
      <c r="AC3351" s="1" t="n">
        <v>233</v>
      </c>
    </row>
    <row r="3352" customFormat="false" ht="36.75" hidden="false" customHeight="true" outlineLevel="0" collapsed="false">
      <c r="A3352" s="11" t="n">
        <v>3</v>
      </c>
      <c r="B3352" s="12" t="n">
        <v>46265</v>
      </c>
      <c r="C3352" s="12" t="n">
        <v>46279</v>
      </c>
      <c r="D3352" s="11" t="n">
        <v>1723</v>
      </c>
      <c r="E3352" s="13" t="s">
        <v>95</v>
      </c>
      <c r="F3352" s="11" t="n">
        <v>24</v>
      </c>
      <c r="G3352" s="13" t="s">
        <v>64</v>
      </c>
      <c r="H3352" s="11" t="n">
        <v>2110405</v>
      </c>
      <c r="I3352" s="13" t="s">
        <v>57</v>
      </c>
      <c r="J3352" s="11" t="n">
        <v>1635123</v>
      </c>
      <c r="L3352" s="11" t="n">
        <v>613492</v>
      </c>
      <c r="M3352" s="13" t="s">
        <v>35</v>
      </c>
      <c r="N3352" s="13" t="s">
        <v>59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2164.69</v>
      </c>
      <c r="W3352" s="14" t="n">
        <v>0</v>
      </c>
      <c r="X3352" s="13" t="s">
        <v>2701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TRASEIRO DE BOI L1</v>
      </c>
      <c r="AC3352" s="1" t="n">
        <v>175722</v>
      </c>
    </row>
    <row r="3353" customFormat="false" ht="36.75" hidden="false" customHeight="true" outlineLevel="0" collapsed="false">
      <c r="A3353" s="11" t="n">
        <v>3</v>
      </c>
      <c r="B3353" s="12" t="n">
        <v>46268</v>
      </c>
      <c r="C3353" s="12" t="n">
        <v>46279</v>
      </c>
      <c r="D3353" s="11" t="n">
        <v>1705</v>
      </c>
      <c r="E3353" s="13" t="s">
        <v>149</v>
      </c>
      <c r="F3353" s="11" t="n">
        <v>24</v>
      </c>
      <c r="G3353" s="13" t="s">
        <v>64</v>
      </c>
      <c r="H3353" s="11" t="n">
        <v>2110405</v>
      </c>
      <c r="I3353" s="13" t="s">
        <v>57</v>
      </c>
      <c r="J3353" s="11" t="n">
        <v>1650687</v>
      </c>
      <c r="L3353" s="11" t="n">
        <v>20264625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6125.96</v>
      </c>
      <c r="W3353" s="14" t="n">
        <v>0</v>
      </c>
      <c r="X3353" s="13" t="s">
        <v>2702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 t="str">
        <f aca="false">IFERROR(INDEX('Mov Entradas (Rel 10497)'!$L:$L,MATCH(AC3353,'Mov Entradas (Rel 10497)'!$I:$I,0)),"nao encontrado")</f>
        <v>REFR FANTA UVA 200ML</v>
      </c>
      <c r="AC3353" s="1" t="n">
        <v>2026462</v>
      </c>
    </row>
    <row r="3354" customFormat="false" ht="45.75" hidden="false" customHeight="true" outlineLevel="0" collapsed="false">
      <c r="A3354" s="11" t="n">
        <v>3</v>
      </c>
      <c r="B3354" s="12" t="n">
        <v>46268</v>
      </c>
      <c r="C3354" s="12" t="n">
        <v>46279</v>
      </c>
      <c r="D3354" s="11" t="n">
        <v>1705</v>
      </c>
      <c r="E3354" s="13" t="s">
        <v>149</v>
      </c>
      <c r="F3354" s="11" t="n">
        <v>24</v>
      </c>
      <c r="G3354" s="13" t="s">
        <v>64</v>
      </c>
      <c r="H3354" s="11" t="n">
        <v>2110405</v>
      </c>
      <c r="I3354" s="13" t="s">
        <v>57</v>
      </c>
      <c r="J3354" s="11" t="n">
        <v>1650701</v>
      </c>
      <c r="L3354" s="11" t="n">
        <v>12786967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941.49</v>
      </c>
      <c r="W3354" s="14" t="n">
        <v>0</v>
      </c>
      <c r="X3354" s="13" t="s">
        <v>2703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 t="str">
        <f aca="false">IFERROR(INDEX('Mov Entradas (Rel 10497)'!$L:$L,MATCH(AC3354,'Mov Entradas (Rel 10497)'!$I:$I,0)),"nao encontrado")</f>
        <v>KAPO MARACUJA 200ML</v>
      </c>
      <c r="AC3354" s="1" t="n">
        <v>1278696</v>
      </c>
    </row>
    <row r="3355" customFormat="false" ht="45.75" hidden="false" customHeight="true" outlineLevel="0" collapsed="false">
      <c r="A3355" s="11" t="n">
        <v>3</v>
      </c>
      <c r="B3355" s="12" t="n">
        <v>46097</v>
      </c>
      <c r="C3355" s="12" t="n">
        <v>46280</v>
      </c>
      <c r="D3355" s="11" t="n">
        <v>1867</v>
      </c>
      <c r="E3355" s="13" t="s">
        <v>553</v>
      </c>
      <c r="F3355" s="11" t="n">
        <v>24</v>
      </c>
      <c r="G3355" s="13" t="s">
        <v>64</v>
      </c>
      <c r="H3355" s="11" t="n">
        <v>2110405</v>
      </c>
      <c r="I3355" s="13" t="s">
        <v>57</v>
      </c>
      <c r="J3355" s="11" t="n">
        <v>809440</v>
      </c>
      <c r="L3355" s="11" t="n">
        <v>777006512</v>
      </c>
      <c r="M3355" s="13" t="s">
        <v>685</v>
      </c>
      <c r="N3355" s="13" t="s">
        <v>59</v>
      </c>
      <c r="P3355" s="11" t="n">
        <v>101</v>
      </c>
      <c r="Q3355" s="13" t="s">
        <v>60</v>
      </c>
      <c r="R3355" s="13" t="s">
        <v>554</v>
      </c>
      <c r="S3355" s="11" t="n">
        <v>4210401</v>
      </c>
      <c r="T3355" s="13" t="s">
        <v>555</v>
      </c>
      <c r="U3355" s="14" t="n">
        <v>225.2</v>
      </c>
      <c r="W3355" s="14" t="n">
        <v>0</v>
      </c>
      <c r="X3355" s="13" t="s">
        <v>2704</v>
      </c>
      <c r="Z3355" s="1" t="str">
        <f aca="false">IF($T3355="","",IFERROR(INDEX('Resumo Grupos'!$AC$3:$AC$200,MATCH($T3355,'Resumo Grupos'!$AB$3:$AB$200,0)),"n/d"))</f>
        <v>Impostos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46231</v>
      </c>
      <c r="C3356" s="12" t="n">
        <v>46280</v>
      </c>
      <c r="D3356" s="11" t="n">
        <v>1893</v>
      </c>
      <c r="E3356" s="13" t="s">
        <v>570</v>
      </c>
      <c r="F3356" s="11" t="n">
        <v>34</v>
      </c>
      <c r="G3356" s="13" t="s">
        <v>56</v>
      </c>
      <c r="H3356" s="11" t="n">
        <v>2110405</v>
      </c>
      <c r="I3356" s="13" t="s">
        <v>57</v>
      </c>
      <c r="J3356" s="11" t="n">
        <v>1464910</v>
      </c>
      <c r="L3356" s="11" t="n">
        <v>227905</v>
      </c>
      <c r="M3356" s="13" t="s">
        <v>189</v>
      </c>
      <c r="N3356" s="13" t="s">
        <v>59</v>
      </c>
      <c r="P3356" s="11" t="n">
        <v>101</v>
      </c>
      <c r="Q3356" s="13" t="s">
        <v>60</v>
      </c>
      <c r="R3356" s="13" t="s">
        <v>38</v>
      </c>
      <c r="S3356" s="11" t="n">
        <v>4210315</v>
      </c>
      <c r="T3356" s="13" t="s">
        <v>566</v>
      </c>
      <c r="U3356" s="14" t="n">
        <v>177.65</v>
      </c>
      <c r="W3356" s="14" t="n">
        <v>0</v>
      </c>
      <c r="X3356" s="13" t="s">
        <v>2132</v>
      </c>
      <c r="Z3356" s="1" t="str">
        <f aca="false">IF($T3356="","",IFERROR(INDEX('Resumo Grupos'!$AC$3:$AC$200,MATCH($T3356,'Resumo Grupos'!$AB$3:$AB$200,0)),"n/d"))</f>
        <v>Despesa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46248</v>
      </c>
      <c r="C3357" s="12" t="n">
        <v>46280</v>
      </c>
      <c r="D3357" s="11" t="n">
        <v>1739</v>
      </c>
      <c r="E3357" s="13" t="s">
        <v>2621</v>
      </c>
      <c r="F3357" s="11" t="n">
        <v>24</v>
      </c>
      <c r="G3357" s="13" t="s">
        <v>64</v>
      </c>
      <c r="H3357" s="11" t="n">
        <v>2110405</v>
      </c>
      <c r="I3357" s="13" t="s">
        <v>57</v>
      </c>
      <c r="J3357" s="11" t="n">
        <v>1566612</v>
      </c>
      <c r="L3357" s="11" t="n">
        <v>2551472</v>
      </c>
      <c r="M3357" s="13" t="s">
        <v>35</v>
      </c>
      <c r="N3357" s="13" t="s">
        <v>59</v>
      </c>
      <c r="P3357" s="11" t="n">
        <v>167</v>
      </c>
      <c r="Q3357" s="13" t="s">
        <v>119</v>
      </c>
      <c r="R3357" s="13" t="s">
        <v>66</v>
      </c>
      <c r="S3357" s="11" t="n">
        <v>1130101</v>
      </c>
      <c r="T3357" s="13" t="s">
        <v>67</v>
      </c>
      <c r="U3357" s="14" t="n">
        <v>842.29</v>
      </c>
      <c r="W3357" s="14" t="n">
        <v>0</v>
      </c>
      <c r="X3357" s="13" t="s">
        <v>2705</v>
      </c>
      <c r="Z3357" s="1" t="str">
        <f aca="false">IF($T3357="","",IFERROR(INDEX('Resumo Grupos'!$AC$3:$AC$200,MATCH($T3357,'Resumo Grupos'!$AB$3:$AB$200,0)),"n/d"))</f>
        <v>Mercadoria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PRESERVATIVO LV8 PG6</v>
      </c>
      <c r="AC3357" s="1" t="n">
        <v>255147</v>
      </c>
    </row>
    <row r="3358" customFormat="false" ht="54.75" hidden="false" customHeight="true" outlineLevel="0" collapsed="false">
      <c r="A3358" s="11" t="n">
        <v>3</v>
      </c>
      <c r="B3358" s="12" t="n">
        <v>46251</v>
      </c>
      <c r="C3358" s="12" t="n">
        <v>46280</v>
      </c>
      <c r="D3358" s="11" t="n">
        <v>1636</v>
      </c>
      <c r="E3358" s="13" t="s">
        <v>69</v>
      </c>
      <c r="F3358" s="11" t="n">
        <v>24</v>
      </c>
      <c r="G3358" s="13" t="s">
        <v>64</v>
      </c>
      <c r="H3358" s="11" t="n">
        <v>2110405</v>
      </c>
      <c r="I3358" s="13" t="s">
        <v>57</v>
      </c>
      <c r="J3358" s="11" t="n">
        <v>1573136</v>
      </c>
      <c r="L3358" s="11" t="n">
        <v>32386863</v>
      </c>
      <c r="M3358" s="13" t="s">
        <v>35</v>
      </c>
      <c r="N3358" s="13" t="s">
        <v>59</v>
      </c>
      <c r="P3358" s="11" t="n">
        <v>167</v>
      </c>
      <c r="Q3358" s="13" t="s">
        <v>119</v>
      </c>
      <c r="R3358" s="13" t="s">
        <v>66</v>
      </c>
      <c r="S3358" s="11" t="n">
        <v>1130101</v>
      </c>
      <c r="T3358" s="13" t="s">
        <v>67</v>
      </c>
      <c r="U3358" s="14" t="n">
        <v>924.11</v>
      </c>
      <c r="W3358" s="14" t="n">
        <v>0</v>
      </c>
      <c r="X3358" s="13" t="s">
        <v>2706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  <c r="AB3358" s="1" t="str">
        <f aca="false">IFERROR(INDEX('Mov Entradas (Rel 10497)'!$L:$L,MATCH(AC3358,'Mov Entradas (Rel 10497)'!$I:$I,0)),"nao encontrado")</f>
        <v>ABS SEMPERLIVRE SUAVE C/ABA -16UN</v>
      </c>
      <c r="AC3358" s="1" t="n">
        <v>3238686</v>
      </c>
    </row>
    <row r="3359" customFormat="false" ht="54.75" hidden="false" customHeight="true" outlineLevel="0" collapsed="false">
      <c r="A3359" s="11" t="n">
        <v>3</v>
      </c>
      <c r="B3359" s="12" t="n">
        <v>46252</v>
      </c>
      <c r="C3359" s="12" t="n">
        <v>46280</v>
      </c>
      <c r="D3359" s="11" t="n">
        <v>1705</v>
      </c>
      <c r="E3359" s="13" t="s">
        <v>149</v>
      </c>
      <c r="F3359" s="11" t="n">
        <v>24</v>
      </c>
      <c r="G3359" s="13" t="s">
        <v>64</v>
      </c>
      <c r="H3359" s="11" t="n">
        <v>2110405</v>
      </c>
      <c r="I3359" s="13" t="s">
        <v>57</v>
      </c>
      <c r="J3359" s="11" t="n">
        <v>1582080</v>
      </c>
      <c r="L3359" s="11" t="n">
        <v>12546137</v>
      </c>
      <c r="M3359" s="13" t="s">
        <v>35</v>
      </c>
      <c r="N3359" s="13" t="s">
        <v>59</v>
      </c>
      <c r="P3359" s="11" t="n">
        <v>167</v>
      </c>
      <c r="Q3359" s="13" t="s">
        <v>119</v>
      </c>
      <c r="R3359" s="13" t="s">
        <v>66</v>
      </c>
      <c r="S3359" s="11" t="n">
        <v>1130101</v>
      </c>
      <c r="T3359" s="13" t="s">
        <v>67</v>
      </c>
      <c r="U3359" s="14" t="n">
        <v>229.21</v>
      </c>
      <c r="W3359" s="14" t="n">
        <v>0</v>
      </c>
      <c r="X3359" s="13" t="s">
        <v>2707</v>
      </c>
      <c r="Z3359" s="1" t="str">
        <f aca="false">IF($T3359="","",IFERROR(INDEX('Resumo Grupos'!$AC$3:$AC$200,MATCH($T3359,'Resumo Grupos'!$AB$3:$AB$200,0)),"n/d"))</f>
        <v>Mercadoria</v>
      </c>
      <c r="AA3359" s="1" t="str">
        <f aca="false">IF($T3359="","",IF(COUNTIF('Resumo Grupos'!$AE$3:$AE$40,$T3359)&gt;0,"NAO","SIM"))</f>
        <v>SIM</v>
      </c>
      <c r="AB3359" s="1" t="str">
        <f aca="false">IFERROR(INDEX('Mov Entradas (Rel 10497)'!$L:$L,MATCH(AC3359,'Mov Entradas (Rel 10497)'!$I:$I,0)),"nao encontrado")</f>
        <v>APER CAMPARI VD 998M</v>
      </c>
      <c r="AC3359" s="1" t="n">
        <v>1254613</v>
      </c>
    </row>
    <row r="3360" customFormat="false" ht="27.75" hidden="false" customHeight="true" outlineLevel="0" collapsed="false">
      <c r="A3360" s="11" t="n">
        <v>3</v>
      </c>
      <c r="B3360" s="12" t="n">
        <v>46258</v>
      </c>
      <c r="C3360" s="12" t="n">
        <v>46280</v>
      </c>
      <c r="D3360" s="11" t="n">
        <v>1672</v>
      </c>
      <c r="E3360" s="13" t="s">
        <v>87</v>
      </c>
      <c r="F3360" s="11" t="n">
        <v>24</v>
      </c>
      <c r="G3360" s="13" t="s">
        <v>64</v>
      </c>
      <c r="H3360" s="11" t="n">
        <v>2110405</v>
      </c>
      <c r="I3360" s="13" t="s">
        <v>57</v>
      </c>
      <c r="J3360" s="11" t="n">
        <v>1618334</v>
      </c>
      <c r="L3360" s="11" t="n">
        <v>14328102</v>
      </c>
      <c r="M3360" s="13" t="s">
        <v>35</v>
      </c>
      <c r="N3360" s="13" t="s">
        <v>59</v>
      </c>
      <c r="P3360" s="11" t="n">
        <v>167</v>
      </c>
      <c r="Q3360" s="13" t="s">
        <v>119</v>
      </c>
      <c r="R3360" s="13" t="s">
        <v>66</v>
      </c>
      <c r="S3360" s="11" t="n">
        <v>1130101</v>
      </c>
      <c r="T3360" s="13" t="s">
        <v>67</v>
      </c>
      <c r="U3360" s="14" t="n">
        <v>195</v>
      </c>
      <c r="W3360" s="14" t="n">
        <v>0</v>
      </c>
      <c r="X3360" s="13" t="s">
        <v>2708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  <c r="AB3360" s="1" t="str">
        <f aca="false">IFERROR(INDEX('Mov Entradas (Rel 10497)'!$L:$L,MATCH(AC3360,'Mov Entradas (Rel 10497)'!$I:$I,0)),"nao encontrado")</f>
        <v>AGUAYARA GALAO 20L</v>
      </c>
      <c r="AC3360" s="1" t="n">
        <v>1432810</v>
      </c>
    </row>
    <row r="3361" customFormat="false" ht="45.75" hidden="false" customHeight="true" outlineLevel="0" collapsed="false">
      <c r="A3361" s="11" t="n">
        <v>3</v>
      </c>
      <c r="B3361" s="12" t="n">
        <v>46258</v>
      </c>
      <c r="C3361" s="12" t="n">
        <v>46280</v>
      </c>
      <c r="D3361" s="11" t="n">
        <v>1672</v>
      </c>
      <c r="E3361" s="13" t="s">
        <v>87</v>
      </c>
      <c r="F3361" s="11" t="n">
        <v>24</v>
      </c>
      <c r="G3361" s="13" t="s">
        <v>64</v>
      </c>
      <c r="H3361" s="11" t="n">
        <v>2110405</v>
      </c>
      <c r="I3361" s="13" t="s">
        <v>57</v>
      </c>
      <c r="J3361" s="11" t="n">
        <v>1618341</v>
      </c>
      <c r="L3361" s="11" t="n">
        <v>14328082</v>
      </c>
      <c r="M3361" s="13" t="s">
        <v>35</v>
      </c>
      <c r="N3361" s="13" t="s">
        <v>59</v>
      </c>
      <c r="P3361" s="11" t="n">
        <v>167</v>
      </c>
      <c r="Q3361" s="13" t="s">
        <v>119</v>
      </c>
      <c r="R3361" s="13" t="s">
        <v>66</v>
      </c>
      <c r="S3361" s="11" t="n">
        <v>1130101</v>
      </c>
      <c r="T3361" s="13" t="s">
        <v>67</v>
      </c>
      <c r="U3361" s="14" t="n">
        <v>643.4</v>
      </c>
      <c r="W3361" s="14" t="n">
        <v>0</v>
      </c>
      <c r="X3361" s="13" t="s">
        <v>2709</v>
      </c>
      <c r="Z3361" s="1" t="str">
        <f aca="false">IF($T3361="","",IFERROR(INDEX('Resumo Grupos'!$AC$3:$AC$200,MATCH($T3361,'Resumo Grupos'!$AB$3:$AB$200,0)),"n/d"))</f>
        <v>Mercadoria</v>
      </c>
      <c r="AA3361" s="1" t="str">
        <f aca="false">IF($T3361="","",IF(COUNTIF('Resumo Grupos'!$AE$3:$AE$40,$T3361)&gt;0,"NAO","SIM"))</f>
        <v>SIM</v>
      </c>
      <c r="AB3361" s="1" t="str">
        <f aca="false">IFERROR(INDEX('Mov Entradas (Rel 10497)'!$L:$L,MATCH(AC3361,'Mov Entradas (Rel 10497)'!$I:$I,0)),"nao encontrado")</f>
        <v>REFRIG MAGISTRAL 2L</v>
      </c>
      <c r="AC3361" s="1" t="n">
        <v>1432808</v>
      </c>
    </row>
    <row r="3362" customFormat="false" ht="36.75" hidden="false" customHeight="true" outlineLevel="0" collapsed="false">
      <c r="A3362" s="11" t="n">
        <v>3</v>
      </c>
      <c r="B3362" s="12" t="n">
        <v>46267</v>
      </c>
      <c r="C3362" s="12" t="n">
        <v>46280</v>
      </c>
      <c r="D3362" s="11" t="n">
        <v>1681</v>
      </c>
      <c r="E3362" s="13" t="s">
        <v>1808</v>
      </c>
      <c r="F3362" s="11" t="n">
        <v>24</v>
      </c>
      <c r="G3362" s="13" t="s">
        <v>64</v>
      </c>
      <c r="H3362" s="11" t="n">
        <v>2110405</v>
      </c>
      <c r="I3362" s="13" t="s">
        <v>57</v>
      </c>
      <c r="J3362" s="11" t="n">
        <v>1641016</v>
      </c>
      <c r="L3362" s="11" t="n">
        <v>396621</v>
      </c>
      <c r="M3362" s="13" t="s">
        <v>35</v>
      </c>
      <c r="N3362" s="13" t="s">
        <v>59</v>
      </c>
      <c r="P3362" s="11" t="n">
        <v>167</v>
      </c>
      <c r="Q3362" s="13" t="s">
        <v>119</v>
      </c>
      <c r="R3362" s="13" t="s">
        <v>66</v>
      </c>
      <c r="S3362" s="11" t="n">
        <v>1130101</v>
      </c>
      <c r="T3362" s="13" t="s">
        <v>67</v>
      </c>
      <c r="U3362" s="14" t="n">
        <v>108.9</v>
      </c>
      <c r="W3362" s="14" t="n">
        <v>0</v>
      </c>
      <c r="X3362" s="13" t="s">
        <v>2710</v>
      </c>
      <c r="Z3362" s="1" t="str">
        <f aca="false">IF($T3362="","",IFERROR(INDEX('Resumo Grupos'!$AC$3:$AC$200,MATCH($T3362,'Resumo Grupos'!$AB$3:$AB$200,0)),"n/d"))</f>
        <v>Mercadoria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ABACATE KG</v>
      </c>
      <c r="AC3362" s="1" t="n">
        <v>39662</v>
      </c>
    </row>
    <row r="3363" customFormat="false" ht="36.75" hidden="false" customHeight="true" outlineLevel="0" collapsed="false">
      <c r="A3363" s="11" t="n">
        <v>3</v>
      </c>
      <c r="B3363" s="12" t="n">
        <v>46266</v>
      </c>
      <c r="C3363" s="12" t="n">
        <v>46280</v>
      </c>
      <c r="D3363" s="11" t="n">
        <v>1734</v>
      </c>
      <c r="E3363" s="13" t="s">
        <v>152</v>
      </c>
      <c r="F3363" s="11" t="n">
        <v>24</v>
      </c>
      <c r="G3363" s="13" t="s">
        <v>64</v>
      </c>
      <c r="H3363" s="11" t="n">
        <v>2110405</v>
      </c>
      <c r="I3363" s="13" t="s">
        <v>57</v>
      </c>
      <c r="J3363" s="11" t="n">
        <v>1650653</v>
      </c>
      <c r="L3363" s="11" t="n">
        <v>2591012</v>
      </c>
      <c r="M3363" s="13" t="s">
        <v>35</v>
      </c>
      <c r="N3363" s="13" t="s">
        <v>59</v>
      </c>
      <c r="P3363" s="11" t="n">
        <v>167</v>
      </c>
      <c r="Q3363" s="13" t="s">
        <v>119</v>
      </c>
      <c r="R3363" s="13" t="s">
        <v>66</v>
      </c>
      <c r="S3363" s="11" t="n">
        <v>1130101</v>
      </c>
      <c r="T3363" s="13" t="s">
        <v>67</v>
      </c>
      <c r="U3363" s="14" t="n">
        <v>472.9</v>
      </c>
      <c r="W3363" s="14" t="n">
        <v>0</v>
      </c>
      <c r="X3363" s="13" t="s">
        <v>2711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PICOLE BRIGAD TOYA</v>
      </c>
      <c r="AC3363" s="1" t="n">
        <v>259101</v>
      </c>
    </row>
    <row r="3364" customFormat="false" ht="45.75" hidden="false" customHeight="true" outlineLevel="0" collapsed="false">
      <c r="A3364" s="11" t="n">
        <v>3</v>
      </c>
      <c r="B3364" s="12" t="n">
        <v>46273</v>
      </c>
      <c r="C3364" s="12" t="n">
        <v>46280</v>
      </c>
      <c r="D3364" s="11" t="n">
        <v>42</v>
      </c>
      <c r="E3364" s="13" t="s">
        <v>99</v>
      </c>
      <c r="F3364" s="11" t="n">
        <v>34</v>
      </c>
      <c r="G3364" s="13" t="s">
        <v>56</v>
      </c>
      <c r="H3364" s="11" t="n">
        <v>2110101</v>
      </c>
      <c r="I3364" s="13" t="s">
        <v>53</v>
      </c>
      <c r="J3364" s="11" t="n">
        <v>1673525</v>
      </c>
      <c r="L3364" s="11" t="n">
        <v>4589</v>
      </c>
      <c r="M3364" s="13" t="s">
        <v>35</v>
      </c>
      <c r="N3364" s="13" t="s">
        <v>89</v>
      </c>
      <c r="P3364" s="11" t="n">
        <v>129</v>
      </c>
      <c r="Q3364" s="13" t="s">
        <v>37</v>
      </c>
      <c r="R3364" s="13" t="s">
        <v>66</v>
      </c>
      <c r="S3364" s="11" t="n">
        <v>1130101</v>
      </c>
      <c r="T3364" s="13" t="s">
        <v>67</v>
      </c>
      <c r="U3364" s="14" t="n">
        <v>300</v>
      </c>
      <c r="W3364" s="14" t="n">
        <v>0</v>
      </c>
      <c r="X3364" s="13" t="s">
        <v>2712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/>
      <c r="AC3364" s="1"/>
    </row>
    <row r="3365" customFormat="false" ht="27.75" hidden="false" customHeight="true" outlineLevel="0" collapsed="false">
      <c r="A3365" s="11" t="n">
        <v>3</v>
      </c>
      <c r="B3365" s="12" t="n">
        <v>46237</v>
      </c>
      <c r="C3365" s="12" t="n">
        <v>46281</v>
      </c>
      <c r="D3365" s="11" t="n">
        <v>16</v>
      </c>
      <c r="E3365" s="13" t="s">
        <v>303</v>
      </c>
      <c r="F3365" s="11" t="n">
        <v>34</v>
      </c>
      <c r="G3365" s="13" t="s">
        <v>56</v>
      </c>
      <c r="H3365" s="11" t="n">
        <v>2110405</v>
      </c>
      <c r="I3365" s="13" t="s">
        <v>57</v>
      </c>
      <c r="J3365" s="11" t="n">
        <v>1493536</v>
      </c>
      <c r="L3365" s="11" t="n">
        <v>232110</v>
      </c>
      <c r="M3365" s="13" t="s">
        <v>35</v>
      </c>
      <c r="N3365" s="13" t="s">
        <v>59</v>
      </c>
      <c r="P3365" s="11" t="n">
        <v>101</v>
      </c>
      <c r="Q3365" s="13" t="s">
        <v>60</v>
      </c>
      <c r="R3365" s="13" t="s">
        <v>311</v>
      </c>
      <c r="S3365" s="11" t="n">
        <v>2210203</v>
      </c>
      <c r="T3365" s="13" t="s">
        <v>2109</v>
      </c>
      <c r="U3365" s="14" t="n">
        <v>100000</v>
      </c>
      <c r="W3365" s="14" t="n">
        <v>0</v>
      </c>
      <c r="X3365" s="13" t="s">
        <v>2713</v>
      </c>
      <c r="Z3365" s="1" t="str">
        <f aca="false">IF($T3365="","",IFERROR(INDEX('Resumo Grupos'!$AC$3:$AC$200,MATCH($T3365,'Resumo Grupos'!$AB$3:$AB$200,0)),"n/d"))</f>
        <v>Empréstimo</v>
      </c>
      <c r="AA3365" s="1" t="str">
        <f aca="false">IF($T3365="","",IF(COUNTIF('Resumo Grupos'!$AE$3:$AE$40,$T3365)&gt;0,"NAO","SIM"))</f>
        <v>NAO</v>
      </c>
      <c r="AB3365" s="1"/>
      <c r="AC3365" s="1"/>
    </row>
    <row r="3366" customFormat="false" ht="54.75" hidden="false" customHeight="true" outlineLevel="0" collapsed="false">
      <c r="A3366" s="11" t="n">
        <v>3</v>
      </c>
      <c r="B3366" s="12" t="n">
        <v>46246</v>
      </c>
      <c r="C3366" s="12" t="n">
        <v>46281</v>
      </c>
      <c r="D3366" s="11" t="n">
        <v>1678</v>
      </c>
      <c r="E3366" s="13" t="s">
        <v>234</v>
      </c>
      <c r="F3366" s="11" t="n">
        <v>24</v>
      </c>
      <c r="G3366" s="13" t="s">
        <v>64</v>
      </c>
      <c r="H3366" s="11" t="n">
        <v>2110405</v>
      </c>
      <c r="I3366" s="13" t="s">
        <v>57</v>
      </c>
      <c r="J3366" s="11" t="n">
        <v>1542871</v>
      </c>
      <c r="L3366" s="11" t="n">
        <v>2594224</v>
      </c>
      <c r="M3366" s="13" t="s">
        <v>35</v>
      </c>
      <c r="N3366" s="13" t="s">
        <v>59</v>
      </c>
      <c r="P3366" s="11" t="n">
        <v>167</v>
      </c>
      <c r="Q3366" s="13" t="s">
        <v>119</v>
      </c>
      <c r="R3366" s="13" t="s">
        <v>66</v>
      </c>
      <c r="S3366" s="11" t="n">
        <v>1130101</v>
      </c>
      <c r="T3366" s="13" t="s">
        <v>67</v>
      </c>
      <c r="U3366" s="14" t="n">
        <v>545.11</v>
      </c>
      <c r="W3366" s="14" t="n">
        <v>0</v>
      </c>
      <c r="X3366" s="13" t="s">
        <v>2714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DES CREM EX-SET FLOR</v>
      </c>
      <c r="AC3366" s="1" t="n">
        <v>163841</v>
      </c>
    </row>
    <row r="3367" customFormat="false" ht="63.75" hidden="false" customHeight="true" outlineLevel="0" collapsed="false">
      <c r="A3367" s="11" t="n">
        <v>3</v>
      </c>
      <c r="B3367" s="12" t="n">
        <v>46253</v>
      </c>
      <c r="C3367" s="12" t="n">
        <v>46281</v>
      </c>
      <c r="D3367" s="11" t="n">
        <v>1830</v>
      </c>
      <c r="E3367" s="13" t="s">
        <v>2102</v>
      </c>
      <c r="F3367" s="11" t="n">
        <v>24</v>
      </c>
      <c r="G3367" s="13" t="s">
        <v>64</v>
      </c>
      <c r="H3367" s="11" t="n">
        <v>2110405</v>
      </c>
      <c r="I3367" s="13" t="s">
        <v>57</v>
      </c>
      <c r="J3367" s="11" t="n">
        <v>1573272</v>
      </c>
      <c r="L3367" s="11" t="n">
        <v>1306</v>
      </c>
      <c r="M3367" s="13" t="s">
        <v>35</v>
      </c>
      <c r="N3367" s="13" t="s">
        <v>59</v>
      </c>
      <c r="P3367" s="11" t="n">
        <v>101</v>
      </c>
      <c r="Q3367" s="13" t="s">
        <v>60</v>
      </c>
      <c r="R3367" s="13" t="s">
        <v>38</v>
      </c>
      <c r="S3367" s="11" t="n">
        <v>4210319</v>
      </c>
      <c r="T3367" s="13" t="s">
        <v>92</v>
      </c>
      <c r="U3367" s="14" t="n">
        <v>78</v>
      </c>
      <c r="W3367" s="14" t="n">
        <v>0</v>
      </c>
      <c r="X3367" s="13" t="s">
        <v>2715</v>
      </c>
      <c r="Z3367" s="1" t="str">
        <f aca="false">IF($T3367="","",IFERROR(INDEX('Resumo Grupos'!$AC$3:$AC$200,MATCH($T3367,'Resumo Grupos'!$AB$3:$AB$200,0)),"n/d"))</f>
        <v>Salários</v>
      </c>
      <c r="AA3367" s="1" t="str">
        <f aca="false">IF($T3367="","",IF(COUNTIF('Resumo Grupos'!$AE$3:$AE$40,$T3367)&gt;0,"NAO","SIM"))</f>
        <v>SIM</v>
      </c>
      <c r="AB3367" s="1"/>
      <c r="AC3367" s="1"/>
    </row>
    <row r="3368" customFormat="false" ht="54.75" hidden="false" customHeight="true" outlineLevel="0" collapsed="false">
      <c r="A3368" s="11" t="n">
        <v>3</v>
      </c>
      <c r="B3368" s="12" t="n">
        <v>46253</v>
      </c>
      <c r="C3368" s="12" t="n">
        <v>46281</v>
      </c>
      <c r="D3368" s="11" t="n">
        <v>1456</v>
      </c>
      <c r="E3368" s="13" t="s">
        <v>2533</v>
      </c>
      <c r="F3368" s="11" t="n">
        <v>24</v>
      </c>
      <c r="G3368" s="13" t="s">
        <v>64</v>
      </c>
      <c r="H3368" s="11" t="n">
        <v>2110405</v>
      </c>
      <c r="I3368" s="13" t="s">
        <v>57</v>
      </c>
      <c r="J3368" s="11" t="n">
        <v>1585323</v>
      </c>
      <c r="L3368" s="11" t="n">
        <v>703513</v>
      </c>
      <c r="M3368" s="13" t="s">
        <v>35</v>
      </c>
      <c r="N3368" s="13" t="s">
        <v>59</v>
      </c>
      <c r="P3368" s="11" t="n">
        <v>167</v>
      </c>
      <c r="Q3368" s="13" t="s">
        <v>119</v>
      </c>
      <c r="R3368" s="13" t="s">
        <v>66</v>
      </c>
      <c r="S3368" s="11" t="n">
        <v>1130101</v>
      </c>
      <c r="T3368" s="13" t="s">
        <v>67</v>
      </c>
      <c r="U3368" s="14" t="n">
        <v>226.44</v>
      </c>
      <c r="W3368" s="14" t="n">
        <v>0</v>
      </c>
      <c r="X3368" s="13" t="s">
        <v>2716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SODA CAUSTICA TOP CLEAN 300G</v>
      </c>
      <c r="AC3368" s="1" t="n">
        <v>70351</v>
      </c>
    </row>
    <row r="3369" customFormat="false" ht="27.75" hidden="false" customHeight="true" outlineLevel="0" collapsed="false">
      <c r="A3369" s="11" t="n">
        <v>3</v>
      </c>
      <c r="B3369" s="12" t="n">
        <v>46260</v>
      </c>
      <c r="C3369" s="12" t="n">
        <v>46281</v>
      </c>
      <c r="D3369" s="11" t="n">
        <v>794</v>
      </c>
      <c r="E3369" s="13" t="s">
        <v>191</v>
      </c>
      <c r="F3369" s="11" t="n">
        <v>24</v>
      </c>
      <c r="G3369" s="13" t="s">
        <v>64</v>
      </c>
      <c r="H3369" s="11" t="n">
        <v>2110405</v>
      </c>
      <c r="I3369" s="13" t="s">
        <v>57</v>
      </c>
      <c r="J3369" s="11" t="n">
        <v>1608541</v>
      </c>
      <c r="L3369" s="11" t="n">
        <v>59752</v>
      </c>
      <c r="M3369" s="13" t="s">
        <v>35</v>
      </c>
      <c r="N3369" s="13" t="s">
        <v>59</v>
      </c>
      <c r="P3369" s="11" t="n">
        <v>167</v>
      </c>
      <c r="Q3369" s="13" t="s">
        <v>119</v>
      </c>
      <c r="R3369" s="13" t="s">
        <v>66</v>
      </c>
      <c r="S3369" s="11" t="n">
        <v>1130101</v>
      </c>
      <c r="T3369" s="13" t="s">
        <v>67</v>
      </c>
      <c r="U3369" s="14" t="n">
        <v>1460.03</v>
      </c>
      <c r="W3369" s="14" t="n">
        <v>0</v>
      </c>
      <c r="X3369" s="13" t="s">
        <v>2717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SACOLA DE 3KG</v>
      </c>
      <c r="AC3369" s="1" t="n">
        <v>8770</v>
      </c>
    </row>
    <row r="3370" customFormat="false" ht="63.75" hidden="false" customHeight="true" outlineLevel="0" collapsed="false">
      <c r="A3370" s="11" t="n">
        <v>3</v>
      </c>
      <c r="B3370" s="12" t="n">
        <v>46260</v>
      </c>
      <c r="C3370" s="12" t="n">
        <v>46281</v>
      </c>
      <c r="D3370" s="11" t="n">
        <v>794</v>
      </c>
      <c r="E3370" s="13" t="s">
        <v>191</v>
      </c>
      <c r="F3370" s="11" t="n">
        <v>24</v>
      </c>
      <c r="G3370" s="13" t="s">
        <v>64</v>
      </c>
      <c r="H3370" s="11" t="n">
        <v>2110405</v>
      </c>
      <c r="I3370" s="13" t="s">
        <v>57</v>
      </c>
      <c r="J3370" s="11" t="n">
        <v>1608616</v>
      </c>
      <c r="L3370" s="11" t="n">
        <v>59742</v>
      </c>
      <c r="M3370" s="13" t="s">
        <v>35</v>
      </c>
      <c r="N3370" s="13" t="s">
        <v>59</v>
      </c>
      <c r="P3370" s="11" t="n">
        <v>167</v>
      </c>
      <c r="Q3370" s="13" t="s">
        <v>119</v>
      </c>
      <c r="R3370" s="13" t="s">
        <v>41</v>
      </c>
      <c r="S3370" s="11" t="n">
        <v>4210299</v>
      </c>
      <c r="T3370" s="13" t="s">
        <v>1423</v>
      </c>
      <c r="U3370" s="14" t="n">
        <v>1115.87</v>
      </c>
      <c r="W3370" s="14" t="n">
        <v>0</v>
      </c>
      <c r="X3370" s="13" t="s">
        <v>2718</v>
      </c>
      <c r="Z3370" s="1" t="str">
        <f aca="false">IF($T3370="","",IFERROR(INDEX('Resumo Grupos'!$AC$3:$AC$200,MATCH($T3370,'Resumo Grupos'!$AB$3:$AB$200,0)),"n/d"))</f>
        <v>Despesa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SACOLA DE 3KG</v>
      </c>
      <c r="AC3370" s="1" t="n">
        <v>8769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46281</v>
      </c>
      <c r="D3371" s="11" t="n">
        <v>1613</v>
      </c>
      <c r="E3371" s="13" t="s">
        <v>214</v>
      </c>
      <c r="F3371" s="11" t="n">
        <v>24</v>
      </c>
      <c r="G3371" s="13" t="s">
        <v>64</v>
      </c>
      <c r="H3371" s="11" t="n">
        <v>2110405</v>
      </c>
      <c r="I3371" s="13" t="s">
        <v>57</v>
      </c>
      <c r="J3371" s="11" t="n">
        <v>1613507</v>
      </c>
      <c r="L3371" s="11" t="n">
        <v>16248383</v>
      </c>
      <c r="M3371" s="13" t="s">
        <v>35</v>
      </c>
      <c r="N3371" s="13" t="s">
        <v>59</v>
      </c>
      <c r="P3371" s="11" t="n">
        <v>167</v>
      </c>
      <c r="Q3371" s="13" t="s">
        <v>119</v>
      </c>
      <c r="R3371" s="13" t="s">
        <v>66</v>
      </c>
      <c r="S3371" s="11" t="n">
        <v>1130101</v>
      </c>
      <c r="T3371" s="13" t="s">
        <v>67</v>
      </c>
      <c r="U3371" s="14" t="n">
        <v>1100.38</v>
      </c>
      <c r="W3371" s="14" t="n">
        <v>0</v>
      </c>
      <c r="X3371" s="13" t="s">
        <v>2719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46266</v>
      </c>
      <c r="C3372" s="12" t="n">
        <v>46281</v>
      </c>
      <c r="D3372" s="11" t="n">
        <v>1608</v>
      </c>
      <c r="E3372" s="13" t="s">
        <v>63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1638356</v>
      </c>
      <c r="L3372" s="11" t="n">
        <v>17233021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66</v>
      </c>
      <c r="S3372" s="11" t="n">
        <v>1130101</v>
      </c>
      <c r="T3372" s="13" t="s">
        <v>67</v>
      </c>
      <c r="U3372" s="14" t="n">
        <v>769.31</v>
      </c>
      <c r="W3372" s="14" t="n">
        <v>0</v>
      </c>
      <c r="X3372" s="13" t="s">
        <v>2720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SALG CHEETOS ONDA REQUEIJAO 40G</v>
      </c>
      <c r="AC3372" s="1" t="n">
        <v>1723302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46281</v>
      </c>
      <c r="D3373" s="11" t="n">
        <v>1723</v>
      </c>
      <c r="E3373" s="13" t="s">
        <v>95</v>
      </c>
      <c r="F3373" s="11" t="n">
        <v>24</v>
      </c>
      <c r="G3373" s="13" t="s">
        <v>64</v>
      </c>
      <c r="H3373" s="11" t="n">
        <v>2110405</v>
      </c>
      <c r="I3373" s="13" t="s">
        <v>57</v>
      </c>
      <c r="J3373" s="11" t="n">
        <v>1638514</v>
      </c>
      <c r="L3373" s="11" t="n">
        <v>615272</v>
      </c>
      <c r="M3373" s="13" t="s">
        <v>35</v>
      </c>
      <c r="N3373" s="13" t="s">
        <v>59</v>
      </c>
      <c r="P3373" s="11" t="n">
        <v>167</v>
      </c>
      <c r="Q3373" s="13" t="s">
        <v>119</v>
      </c>
      <c r="R3373" s="13" t="s">
        <v>66</v>
      </c>
      <c r="S3373" s="11" t="n">
        <v>1130101</v>
      </c>
      <c r="T3373" s="13" t="s">
        <v>67</v>
      </c>
      <c r="U3373" s="14" t="n">
        <v>1925.5</v>
      </c>
      <c r="W3373" s="14" t="n">
        <v>0</v>
      </c>
      <c r="X3373" s="13" t="s">
        <v>2721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TRASEIRO DE BOI L1</v>
      </c>
      <c r="AC3373" s="1" t="n">
        <v>175823</v>
      </c>
    </row>
    <row r="3374" customFormat="false" ht="54.75" hidden="false" customHeight="true" outlineLevel="0" collapsed="false">
      <c r="A3374" s="11" t="n">
        <v>3</v>
      </c>
      <c r="B3374" s="12" t="n">
        <v>46267</v>
      </c>
      <c r="C3374" s="12" t="n">
        <v>46281</v>
      </c>
      <c r="D3374" s="11" t="n">
        <v>1740</v>
      </c>
      <c r="E3374" s="13" t="s">
        <v>207</v>
      </c>
      <c r="F3374" s="11" t="n">
        <v>24</v>
      </c>
      <c r="G3374" s="13" t="s">
        <v>64</v>
      </c>
      <c r="H3374" s="11" t="n">
        <v>2110405</v>
      </c>
      <c r="I3374" s="13" t="s">
        <v>57</v>
      </c>
      <c r="J3374" s="11" t="n">
        <v>1640738</v>
      </c>
      <c r="L3374" s="11" t="n">
        <v>12661141</v>
      </c>
      <c r="M3374" s="13" t="s">
        <v>35</v>
      </c>
      <c r="N3374" s="13" t="s">
        <v>59</v>
      </c>
      <c r="P3374" s="11" t="n">
        <v>167</v>
      </c>
      <c r="Q3374" s="13" t="s">
        <v>119</v>
      </c>
      <c r="R3374" s="13" t="s">
        <v>66</v>
      </c>
      <c r="S3374" s="11" t="n">
        <v>1130101</v>
      </c>
      <c r="T3374" s="13" t="s">
        <v>67</v>
      </c>
      <c r="U3374" s="14" t="n">
        <v>484.17</v>
      </c>
      <c r="W3374" s="14" t="n">
        <v>0</v>
      </c>
      <c r="X3374" s="13" t="s">
        <v>2722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IOG BI-CAMADA MGO CO</v>
      </c>
      <c r="AC3374" s="1" t="n">
        <v>1266114</v>
      </c>
    </row>
    <row r="3375" customFormat="false" ht="45.75" hidden="false" customHeight="true" outlineLevel="0" collapsed="false">
      <c r="A3375" s="11" t="n">
        <v>3</v>
      </c>
      <c r="B3375" s="12" t="n">
        <v>46267</v>
      </c>
      <c r="C3375" s="12" t="n">
        <v>46281</v>
      </c>
      <c r="D3375" s="11" t="n">
        <v>1681</v>
      </c>
      <c r="E3375" s="13" t="s">
        <v>1808</v>
      </c>
      <c r="F3375" s="11" t="n">
        <v>24</v>
      </c>
      <c r="G3375" s="13" t="s">
        <v>64</v>
      </c>
      <c r="H3375" s="11" t="n">
        <v>2110405</v>
      </c>
      <c r="I3375" s="13" t="s">
        <v>57</v>
      </c>
      <c r="J3375" s="11" t="n">
        <v>1641977</v>
      </c>
      <c r="L3375" s="11" t="n">
        <v>396781</v>
      </c>
      <c r="M3375" s="13" t="s">
        <v>35</v>
      </c>
      <c r="N3375" s="13" t="s">
        <v>59</v>
      </c>
      <c r="P3375" s="11" t="n">
        <v>167</v>
      </c>
      <c r="Q3375" s="13" t="s">
        <v>119</v>
      </c>
      <c r="R3375" s="13" t="s">
        <v>66</v>
      </c>
      <c r="S3375" s="11" t="n">
        <v>1130101</v>
      </c>
      <c r="T3375" s="13" t="s">
        <v>67</v>
      </c>
      <c r="U3375" s="14" t="n">
        <v>455.52</v>
      </c>
      <c r="W3375" s="14" t="n">
        <v>0</v>
      </c>
      <c r="X3375" s="13" t="s">
        <v>2723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LAV ROU CONC BLUE 2L</v>
      </c>
      <c r="AC3375" s="1" t="n">
        <v>39678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46281</v>
      </c>
      <c r="D3376" s="11" t="n">
        <v>10029</v>
      </c>
      <c r="E3376" s="13" t="s">
        <v>2724</v>
      </c>
      <c r="F3376" s="11" t="n">
        <v>24</v>
      </c>
      <c r="G3376" s="13" t="s">
        <v>64</v>
      </c>
      <c r="H3376" s="11" t="n">
        <v>2110405</v>
      </c>
      <c r="I3376" s="13" t="s">
        <v>57</v>
      </c>
      <c r="J3376" s="11" t="n">
        <v>1650618</v>
      </c>
      <c r="L3376" s="11" t="n">
        <v>223</v>
      </c>
      <c r="M3376" s="13" t="s">
        <v>35</v>
      </c>
      <c r="N3376" s="13" t="s">
        <v>59</v>
      </c>
      <c r="P3376" s="11" t="n">
        <v>167</v>
      </c>
      <c r="Q3376" s="13" t="s">
        <v>119</v>
      </c>
      <c r="R3376" s="13" t="s">
        <v>41</v>
      </c>
      <c r="S3376" s="11" t="n">
        <v>4210227</v>
      </c>
      <c r="T3376" s="13" t="s">
        <v>42</v>
      </c>
      <c r="U3376" s="14" t="n">
        <v>1114.2</v>
      </c>
      <c r="W3376" s="14" t="n">
        <v>0</v>
      </c>
      <c r="X3376" s="13" t="s">
        <v>2725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DAN GELO CUBO 5 KG</v>
      </c>
      <c r="AC3376" s="1" t="n">
        <v>241</v>
      </c>
    </row>
    <row r="3377" customFormat="false" ht="54.75" hidden="false" customHeight="true" outlineLevel="0" collapsed="false">
      <c r="A3377" s="11" t="n">
        <v>3</v>
      </c>
      <c r="B3377" s="12" t="n">
        <v>46266</v>
      </c>
      <c r="C3377" s="12" t="n">
        <v>46281</v>
      </c>
      <c r="D3377" s="11" t="n">
        <v>1672</v>
      </c>
      <c r="E3377" s="13" t="s">
        <v>87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1653043</v>
      </c>
      <c r="L3377" s="11" t="n">
        <v>14404991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66</v>
      </c>
      <c r="S3377" s="11" t="n">
        <v>1130101</v>
      </c>
      <c r="T3377" s="13" t="s">
        <v>67</v>
      </c>
      <c r="U3377" s="14" t="n">
        <v>365</v>
      </c>
      <c r="W3377" s="14" t="n">
        <v>0</v>
      </c>
      <c r="X3377" s="13" t="s">
        <v>2726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AGUACRIM 20L</v>
      </c>
      <c r="AC3377" s="1" t="n">
        <v>1440499</v>
      </c>
    </row>
    <row r="3378" customFormat="false" ht="54.75" hidden="false" customHeight="true" outlineLevel="0" collapsed="false">
      <c r="A3378" s="11" t="n">
        <v>3</v>
      </c>
      <c r="B3378" s="12" t="n">
        <v>46220</v>
      </c>
      <c r="C3378" s="12" t="n">
        <v>46282</v>
      </c>
      <c r="D3378" s="11" t="n">
        <v>16</v>
      </c>
      <c r="E3378" s="13" t="s">
        <v>303</v>
      </c>
      <c r="F3378" s="11" t="n">
        <v>34</v>
      </c>
      <c r="G3378" s="13" t="s">
        <v>56</v>
      </c>
      <c r="H3378" s="11" t="n">
        <v>2110405</v>
      </c>
      <c r="I3378" s="13" t="s">
        <v>57</v>
      </c>
      <c r="J3378" s="11" t="n">
        <v>1415325</v>
      </c>
      <c r="L3378" s="11" t="n">
        <v>220522</v>
      </c>
      <c r="M3378" s="13" t="s">
        <v>189</v>
      </c>
      <c r="N3378" s="13" t="s">
        <v>59</v>
      </c>
      <c r="P3378" s="11" t="n">
        <v>101</v>
      </c>
      <c r="Q3378" s="13" t="s">
        <v>60</v>
      </c>
      <c r="R3378" s="13" t="s">
        <v>311</v>
      </c>
      <c r="S3378" s="11" t="n">
        <v>2210202</v>
      </c>
      <c r="T3378" s="13" t="s">
        <v>311</v>
      </c>
      <c r="U3378" s="14" t="n">
        <v>1000</v>
      </c>
      <c r="W3378" s="14" t="n">
        <v>0</v>
      </c>
      <c r="X3378" s="13" t="s">
        <v>2145</v>
      </c>
      <c r="Z3378" s="1" t="str">
        <f aca="false">IF($T3378="","",IFERROR(INDEX('Resumo Grupos'!$AC$3:$AC$200,MATCH($T3378,'Resumo Grupos'!$AB$3:$AB$200,0)),"n/d"))</f>
        <v>Empréstimo</v>
      </c>
      <c r="AA3378" s="1" t="str">
        <f aca="false">IF($T3378="","",IF(COUNTIF('Resumo Grupos'!$AE$3:$AE$40,$T3378)&gt;0,"NAO","SIM"))</f>
        <v>SIM</v>
      </c>
      <c r="AB3378" s="1"/>
      <c r="AC3378" s="1"/>
    </row>
    <row r="3379" customFormat="false" ht="54.75" hidden="false" customHeight="true" outlineLevel="0" collapsed="false">
      <c r="A3379" s="11" t="n">
        <v>3</v>
      </c>
      <c r="B3379" s="12" t="n">
        <v>46224</v>
      </c>
      <c r="C3379" s="12" t="n">
        <v>46282</v>
      </c>
      <c r="D3379" s="11" t="n">
        <v>16</v>
      </c>
      <c r="E3379" s="13" t="s">
        <v>303</v>
      </c>
      <c r="F3379" s="11" t="n">
        <v>34</v>
      </c>
      <c r="G3379" s="13" t="s">
        <v>56</v>
      </c>
      <c r="H3379" s="11" t="n">
        <v>2110405</v>
      </c>
      <c r="I3379" s="13" t="s">
        <v>57</v>
      </c>
      <c r="J3379" s="11" t="n">
        <v>1428695</v>
      </c>
      <c r="L3379" s="11" t="n">
        <v>222991</v>
      </c>
      <c r="M3379" s="13" t="s">
        <v>189</v>
      </c>
      <c r="N3379" s="13" t="s">
        <v>59</v>
      </c>
      <c r="P3379" s="11" t="n">
        <v>101</v>
      </c>
      <c r="Q3379" s="13" t="s">
        <v>60</v>
      </c>
      <c r="R3379" s="13" t="s">
        <v>311</v>
      </c>
      <c r="S3379" s="11" t="n">
        <v>2210202</v>
      </c>
      <c r="T3379" s="13" t="s">
        <v>311</v>
      </c>
      <c r="U3379" s="14" t="n">
        <v>3000</v>
      </c>
      <c r="W3379" s="14" t="n">
        <v>0</v>
      </c>
      <c r="X3379" s="13" t="s">
        <v>2727</v>
      </c>
      <c r="Z3379" s="1" t="str">
        <f aca="false">IF($T3379="","",IFERROR(INDEX('Resumo Grupos'!$AC$3:$AC$200,MATCH($T3379,'Resumo Grupos'!$AB$3:$AB$200,0)),"n/d"))</f>
        <v>Empréstimo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46231</v>
      </c>
      <c r="C3380" s="12" t="n">
        <v>46282</v>
      </c>
      <c r="D3380" s="11" t="n">
        <v>1354</v>
      </c>
      <c r="E3380" s="13" t="s">
        <v>2149</v>
      </c>
      <c r="F3380" s="11" t="n">
        <v>60</v>
      </c>
      <c r="G3380" s="13" t="s">
        <v>2150</v>
      </c>
      <c r="H3380" s="11" t="n">
        <v>2110405</v>
      </c>
      <c r="I3380" s="13" t="s">
        <v>57</v>
      </c>
      <c r="J3380" s="11" t="n">
        <v>1468184</v>
      </c>
      <c r="L3380" s="11" t="n">
        <v>13392</v>
      </c>
      <c r="M3380" s="13" t="s">
        <v>35</v>
      </c>
      <c r="N3380" s="13" t="s">
        <v>59</v>
      </c>
      <c r="P3380" s="11" t="n">
        <v>167</v>
      </c>
      <c r="Q3380" s="13" t="s">
        <v>119</v>
      </c>
      <c r="R3380" s="13" t="s">
        <v>41</v>
      </c>
      <c r="S3380" s="11" t="n">
        <v>4210227</v>
      </c>
      <c r="T3380" s="13" t="s">
        <v>42</v>
      </c>
      <c r="U3380" s="14" t="n">
        <v>121.66</v>
      </c>
      <c r="W3380" s="14" t="n">
        <v>0</v>
      </c>
      <c r="X3380" s="13" t="s">
        <v>2728</v>
      </c>
      <c r="Z3380" s="1" t="str">
        <f aca="false">IF($T3380="","",IFERROR(INDEX('Resumo Grupos'!$AC$3:$AC$200,MATCH($T3380,'Resumo Grupos'!$AB$3:$AB$200,0)),"n/d"))</f>
        <v>Despesa</v>
      </c>
      <c r="AA3380" s="1" t="str">
        <f aca="false">IF($T3380="","",IF(COUNTIF('Resumo Grupos'!$AE$3:$AE$40,$T3380)&gt;0,"NAO","SIM"))</f>
        <v>SIM</v>
      </c>
      <c r="AB3380" s="1" t="str">
        <f aca="false">IFERROR(INDEX('Mov Entradas (Rel 10497)'!$L:$L,MATCH(AC3380,'Mov Entradas (Rel 10497)'!$I:$I,0)),"nao encontrado")</f>
        <v>ADUELA ANGELIM 13CM</v>
      </c>
      <c r="AC3380" s="1" t="n">
        <v>1339</v>
      </c>
    </row>
    <row r="3381" customFormat="false" ht="36.75" hidden="false" customHeight="true" outlineLevel="0" collapsed="false">
      <c r="A3381" s="11" t="n">
        <v>3</v>
      </c>
      <c r="B3381" s="12" t="n">
        <v>46253</v>
      </c>
      <c r="C3381" s="12" t="n">
        <v>46282</v>
      </c>
      <c r="D3381" s="11" t="n">
        <v>1601</v>
      </c>
      <c r="E3381" s="13" t="s">
        <v>194</v>
      </c>
      <c r="F3381" s="11" t="n">
        <v>24</v>
      </c>
      <c r="G3381" s="13" t="s">
        <v>64</v>
      </c>
      <c r="H3381" s="11" t="n">
        <v>2110405</v>
      </c>
      <c r="I3381" s="13" t="s">
        <v>57</v>
      </c>
      <c r="J3381" s="11" t="n">
        <v>1576478</v>
      </c>
      <c r="L3381" s="11" t="n">
        <v>9663143</v>
      </c>
      <c r="M3381" s="13" t="s">
        <v>35</v>
      </c>
      <c r="N3381" s="13" t="s">
        <v>59</v>
      </c>
      <c r="P3381" s="11" t="n">
        <v>167</v>
      </c>
      <c r="Q3381" s="13" t="s">
        <v>119</v>
      </c>
      <c r="R3381" s="13" t="s">
        <v>66</v>
      </c>
      <c r="S3381" s="11" t="n">
        <v>1130101</v>
      </c>
      <c r="T3381" s="13" t="s">
        <v>67</v>
      </c>
      <c r="U3381" s="14" t="n">
        <v>603.26</v>
      </c>
      <c r="W3381" s="14" t="n">
        <v>0</v>
      </c>
      <c r="X3381" s="13" t="s">
        <v>2729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KETCH TOMAT HEIN397G</v>
      </c>
      <c r="AC3381" s="1" t="n">
        <v>865043</v>
      </c>
    </row>
    <row r="3382" customFormat="false" ht="63.75" hidden="false" customHeight="true" outlineLevel="0" collapsed="false">
      <c r="A3382" s="11" t="n">
        <v>3</v>
      </c>
      <c r="B3382" s="12" t="n">
        <v>46253</v>
      </c>
      <c r="C3382" s="12" t="n">
        <v>46282</v>
      </c>
      <c r="D3382" s="11" t="n">
        <v>1608</v>
      </c>
      <c r="E3382" s="13" t="s">
        <v>63</v>
      </c>
      <c r="F3382" s="11" t="n">
        <v>24</v>
      </c>
      <c r="G3382" s="13" t="s">
        <v>64</v>
      </c>
      <c r="H3382" s="11" t="n">
        <v>2110405</v>
      </c>
      <c r="I3382" s="13" t="s">
        <v>57</v>
      </c>
      <c r="J3382" s="11" t="n">
        <v>1576500</v>
      </c>
      <c r="L3382" s="11" t="n">
        <v>17150323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66</v>
      </c>
      <c r="S3382" s="11" t="n">
        <v>1130101</v>
      </c>
      <c r="T3382" s="13" t="s">
        <v>67</v>
      </c>
      <c r="U3382" s="14" t="n">
        <v>789.29</v>
      </c>
      <c r="W3382" s="14" t="n">
        <v>0</v>
      </c>
      <c r="X3382" s="13" t="s">
        <v>2730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TODDYNHO CHOCOLATE</v>
      </c>
      <c r="AC3382" s="1" t="n">
        <v>1715032</v>
      </c>
    </row>
    <row r="3383" customFormat="false" ht="12.75" hidden="false" customHeight="true" outlineLevel="0" collapsed="false">
      <c r="A3383" s="1" t="n">
        <v>3</v>
      </c>
      <c r="B3383" s="15" t="n">
        <v>46256</v>
      </c>
      <c r="C3383" s="15" t="n">
        <v>46282</v>
      </c>
      <c r="D3383" s="1" t="n">
        <v>1815</v>
      </c>
      <c r="E3383" s="1" t="s">
        <v>73</v>
      </c>
      <c r="F3383" s="1" t="n">
        <v>24</v>
      </c>
      <c r="G3383" s="1" t="s">
        <v>64</v>
      </c>
      <c r="H3383" s="1" t="n">
        <v>2110405</v>
      </c>
      <c r="I3383" s="1" t="s">
        <v>57</v>
      </c>
      <c r="J3383" s="1" t="n">
        <v>1585147</v>
      </c>
      <c r="L3383" s="1" t="n">
        <v>4638563</v>
      </c>
      <c r="M3383" s="1" t="s">
        <v>35</v>
      </c>
      <c r="N3383" s="1" t="s">
        <v>59</v>
      </c>
      <c r="P3383" s="1" t="n">
        <v>167</v>
      </c>
      <c r="Q3383" s="1" t="s">
        <v>119</v>
      </c>
      <c r="R3383" s="1" t="s">
        <v>66</v>
      </c>
      <c r="S3383" s="1" t="n">
        <v>1130101</v>
      </c>
      <c r="T3383" s="1" t="s">
        <v>67</v>
      </c>
      <c r="U3383" s="1" t="n">
        <v>1010.96</v>
      </c>
      <c r="W3383" s="1" t="n">
        <v>0</v>
      </c>
      <c r="X3383" s="1" t="s">
        <v>2731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FIGADO BOVINO KG</v>
      </c>
      <c r="AC3383" s="1" t="n">
        <v>399135</v>
      </c>
    </row>
    <row r="3384" customFormat="false" ht="12.75" hidden="false" customHeight="true" outlineLevel="0" collapsed="false">
      <c r="A3384" s="1" t="n">
        <v>3</v>
      </c>
      <c r="B3384" s="15" t="n">
        <v>46258</v>
      </c>
      <c r="C3384" s="15" t="n">
        <v>46282</v>
      </c>
      <c r="D3384" s="1" t="n">
        <v>1895</v>
      </c>
      <c r="E3384" s="1" t="s">
        <v>198</v>
      </c>
      <c r="F3384" s="1" t="n">
        <v>60</v>
      </c>
      <c r="G3384" s="1" t="s">
        <v>2150</v>
      </c>
      <c r="H3384" s="1" t="n">
        <v>2110405</v>
      </c>
      <c r="I3384" s="1" t="s">
        <v>57</v>
      </c>
      <c r="J3384" s="1" t="n">
        <v>1595657</v>
      </c>
      <c r="L3384" s="1" t="n">
        <v>246241</v>
      </c>
      <c r="M3384" s="1" t="s">
        <v>35</v>
      </c>
      <c r="N3384" s="1" t="s">
        <v>59</v>
      </c>
      <c r="P3384" s="1" t="n">
        <v>167</v>
      </c>
      <c r="Q3384" s="1" t="s">
        <v>119</v>
      </c>
      <c r="R3384" s="1" t="s">
        <v>66</v>
      </c>
      <c r="S3384" s="1" t="n">
        <v>1130101</v>
      </c>
      <c r="T3384" s="1" t="s">
        <v>67</v>
      </c>
      <c r="U3384" s="1" t="n">
        <v>271.81</v>
      </c>
      <c r="W3384" s="1" t="n">
        <v>0</v>
      </c>
      <c r="X3384" s="1" t="s">
        <v>2732</v>
      </c>
      <c r="Z3384" s="1" t="str">
        <f aca="false">IF($T3384="","",IFERROR(INDEX('Resumo Grupos'!$AC$3:$AC$200,MATCH($T3384,'Resumo Grupos'!$AB$3:$AB$200,0)),"n/d"))</f>
        <v>Mercadoria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FITA ISOLANTE IMPERI</v>
      </c>
      <c r="AC3384" s="1" t="n">
        <v>46431</v>
      </c>
    </row>
    <row r="3385" customFormat="false" ht="12.75" hidden="false" customHeight="true" outlineLevel="0" collapsed="false">
      <c r="A3385" s="1" t="n">
        <v>3</v>
      </c>
      <c r="B3385" s="15" t="n">
        <v>46258</v>
      </c>
      <c r="C3385" s="15" t="n">
        <v>46282</v>
      </c>
      <c r="D3385" s="1" t="n">
        <v>1895</v>
      </c>
      <c r="E3385" s="1" t="s">
        <v>198</v>
      </c>
      <c r="F3385" s="1" t="n">
        <v>60</v>
      </c>
      <c r="G3385" s="1" t="s">
        <v>2150</v>
      </c>
      <c r="H3385" s="1" t="n">
        <v>2110405</v>
      </c>
      <c r="I3385" s="1" t="s">
        <v>57</v>
      </c>
      <c r="J3385" s="1" t="n">
        <v>1595665</v>
      </c>
      <c r="L3385" s="1" t="n">
        <v>46430</v>
      </c>
      <c r="M3385" s="1" t="s">
        <v>35</v>
      </c>
      <c r="N3385" s="1" t="s">
        <v>59</v>
      </c>
      <c r="P3385" s="1" t="n">
        <v>167</v>
      </c>
      <c r="Q3385" s="1" t="s">
        <v>119</v>
      </c>
      <c r="R3385" s="1" t="s">
        <v>41</v>
      </c>
      <c r="S3385" s="1" t="n">
        <v>4210299</v>
      </c>
      <c r="T3385" s="1" t="s">
        <v>1423</v>
      </c>
      <c r="U3385" s="1" t="n">
        <v>229.86</v>
      </c>
      <c r="W3385" s="1" t="n">
        <v>0</v>
      </c>
      <c r="X3385" s="1" t="s">
        <v>2733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 t="str">
        <f aca="false">IFERROR(INDEX('Mov Entradas (Rel 10497)'!$L:$L,MATCH(AC3385,'Mov Entradas (Rel 10497)'!$I:$I,0)),"nao encontrado")</f>
        <v>LUVA DE VINIL TAM G</v>
      </c>
      <c r="AC3385" s="1" t="n">
        <v>46430</v>
      </c>
    </row>
    <row r="3386" customFormat="false" ht="12.75" hidden="false" customHeight="true" outlineLevel="0" collapsed="false">
      <c r="A3386" s="1" t="n">
        <v>3</v>
      </c>
      <c r="B3386" s="15" t="n">
        <v>46260</v>
      </c>
      <c r="C3386" s="15" t="n">
        <v>46282</v>
      </c>
      <c r="D3386" s="1" t="n">
        <v>1672</v>
      </c>
      <c r="E3386" s="1" t="s">
        <v>87</v>
      </c>
      <c r="F3386" s="1" t="n">
        <v>24</v>
      </c>
      <c r="G3386" s="1" t="s">
        <v>64</v>
      </c>
      <c r="H3386" s="1" t="n">
        <v>2110405</v>
      </c>
      <c r="I3386" s="1" t="s">
        <v>57</v>
      </c>
      <c r="J3386" s="1" t="n">
        <v>1628641</v>
      </c>
      <c r="L3386" s="1" t="n">
        <v>14353162</v>
      </c>
      <c r="M3386" s="1" t="s">
        <v>35</v>
      </c>
      <c r="N3386" s="1" t="s">
        <v>59</v>
      </c>
      <c r="P3386" s="1" t="n">
        <v>167</v>
      </c>
      <c r="Q3386" s="1" t="s">
        <v>119</v>
      </c>
      <c r="R3386" s="1" t="s">
        <v>66</v>
      </c>
      <c r="S3386" s="1" t="n">
        <v>1130101</v>
      </c>
      <c r="T3386" s="1" t="s">
        <v>67</v>
      </c>
      <c r="U3386" s="1" t="n">
        <v>365</v>
      </c>
      <c r="W3386" s="1" t="n">
        <v>0</v>
      </c>
      <c r="X3386" s="1" t="s">
        <v>2734</v>
      </c>
      <c r="Z3386" s="1" t="str">
        <f aca="false">IF($T3386="","",IFERROR(INDEX('Resumo Grupos'!$AC$3:$AC$200,MATCH($T3386,'Resumo Grupos'!$AB$3:$AB$200,0)),"n/d"))</f>
        <v>Mercadoria</v>
      </c>
      <c r="AA3386" s="1" t="str">
        <f aca="false">IF($T3386="","",IF(COUNTIF('Resumo Grupos'!$AE$3:$AE$40,$T3386)&gt;0,"NAO","SIM"))</f>
        <v>SIM</v>
      </c>
      <c r="AB3386" s="1" t="str">
        <f aca="false">IFERROR(INDEX('Mov Entradas (Rel 10497)'!$L:$L,MATCH(AC3386,'Mov Entradas (Rel 10497)'!$I:$I,0)),"nao encontrado")</f>
        <v>AGUACRIM 20L</v>
      </c>
      <c r="AC3386" s="1" t="n">
        <v>1435316</v>
      </c>
    </row>
    <row r="3387" customFormat="false" ht="12.75" hidden="false" customHeight="true" outlineLevel="0" collapsed="false">
      <c r="A3387" s="1" t="n">
        <v>3</v>
      </c>
      <c r="B3387" s="15" t="n">
        <v>46267</v>
      </c>
      <c r="C3387" s="15" t="n">
        <v>46282</v>
      </c>
      <c r="D3387" s="1" t="n">
        <v>1666</v>
      </c>
      <c r="E3387" s="1" t="s">
        <v>273</v>
      </c>
      <c r="F3387" s="1" t="n">
        <v>24</v>
      </c>
      <c r="G3387" s="1" t="s">
        <v>64</v>
      </c>
      <c r="H3387" s="1" t="n">
        <v>2110405</v>
      </c>
      <c r="I3387" s="1" t="s">
        <v>57</v>
      </c>
      <c r="J3387" s="1" t="n">
        <v>1650707</v>
      </c>
      <c r="L3387" s="1" t="n">
        <v>572432132</v>
      </c>
      <c r="M3387" s="1" t="s">
        <v>35</v>
      </c>
      <c r="N3387" s="1" t="s">
        <v>59</v>
      </c>
      <c r="P3387" s="1" t="n">
        <v>167</v>
      </c>
      <c r="Q3387" s="1" t="s">
        <v>119</v>
      </c>
      <c r="R3387" s="1" t="s">
        <v>66</v>
      </c>
      <c r="S3387" s="1" t="n">
        <v>1130101</v>
      </c>
      <c r="T3387" s="1" t="s">
        <v>67</v>
      </c>
      <c r="U3387" s="1" t="n">
        <v>2594.82</v>
      </c>
      <c r="W3387" s="1" t="n">
        <v>0</v>
      </c>
      <c r="X3387" s="1" t="s">
        <v>2735</v>
      </c>
      <c r="Z3387" s="1" t="str">
        <f aca="false">IF($T3387="","",IFERROR(INDEX('Resumo Grupos'!$AC$3:$AC$200,MATCH($T3387,'Resumo Grupos'!$AB$3:$AB$200,0)),"n/d"))</f>
        <v>Mercadoria</v>
      </c>
      <c r="AA3387" s="1" t="str">
        <f aca="false">IF($T3387="","",IF(COUNTIF('Resumo Grupos'!$AE$3:$AE$40,$T3387)&gt;0,"NAO","SIM"))</f>
        <v>SIM</v>
      </c>
      <c r="AB3387" s="1" t="str">
        <f aca="false">IFERROR(INDEX('Mov Entradas (Rel 10497)'!$L:$L,MATCH(AC3387,'Mov Entradas (Rel 10497)'!$I:$I,0)),"nao encontrado")</f>
        <v>DUNHILL CARLTON BLEN</v>
      </c>
      <c r="AC3387" s="1" t="n">
        <v>572432</v>
      </c>
    </row>
    <row r="3388" customFormat="false" ht="12.75" hidden="false" customHeight="true" outlineLevel="0" collapsed="false">
      <c r="A3388" s="1" t="n">
        <v>3</v>
      </c>
      <c r="B3388" s="15" t="n">
        <v>45950</v>
      </c>
      <c r="C3388" s="15" t="n">
        <v>46283</v>
      </c>
      <c r="D3388" s="1" t="n">
        <v>515</v>
      </c>
      <c r="E3388" s="1" t="s">
        <v>122</v>
      </c>
      <c r="F3388" s="1" t="n">
        <v>34</v>
      </c>
      <c r="G3388" s="1" t="s">
        <v>56</v>
      </c>
      <c r="H3388" s="1" t="n">
        <v>2110405</v>
      </c>
      <c r="I3388" s="1" t="s">
        <v>57</v>
      </c>
      <c r="J3388" s="1" t="n">
        <v>546000</v>
      </c>
      <c r="L3388" s="1" t="n">
        <v>85577</v>
      </c>
      <c r="M3388" s="1" t="s">
        <v>2736</v>
      </c>
      <c r="N3388" s="1" t="s">
        <v>59</v>
      </c>
      <c r="P3388" s="1" t="n">
        <v>101</v>
      </c>
      <c r="Q3388" s="1" t="s">
        <v>60</v>
      </c>
      <c r="R3388" s="1" t="s">
        <v>41</v>
      </c>
      <c r="S3388" s="1" t="n">
        <v>4210210</v>
      </c>
      <c r="T3388" s="1" t="s">
        <v>61</v>
      </c>
      <c r="U3388" s="1" t="n">
        <v>45.73</v>
      </c>
      <c r="W3388" s="1" t="n">
        <v>0</v>
      </c>
      <c r="X3388" s="1" t="s">
        <v>2737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" t="n">
        <v>3</v>
      </c>
      <c r="B3389" s="15" t="n">
        <v>46009</v>
      </c>
      <c r="C3389" s="15" t="n">
        <v>46283</v>
      </c>
      <c r="D3389" s="1" t="n">
        <v>515</v>
      </c>
      <c r="E3389" s="1" t="s">
        <v>122</v>
      </c>
      <c r="F3389" s="1" t="n">
        <v>34</v>
      </c>
      <c r="G3389" s="1" t="s">
        <v>56</v>
      </c>
      <c r="H3389" s="1" t="n">
        <v>2110405</v>
      </c>
      <c r="I3389" s="1" t="s">
        <v>57</v>
      </c>
      <c r="J3389" s="1" t="n">
        <v>818253</v>
      </c>
      <c r="L3389" s="1" t="n">
        <v>129421</v>
      </c>
      <c r="M3389" s="1" t="s">
        <v>1492</v>
      </c>
      <c r="N3389" s="1" t="s">
        <v>59</v>
      </c>
      <c r="P3389" s="1" t="n">
        <v>102</v>
      </c>
      <c r="Q3389" s="1" t="s">
        <v>225</v>
      </c>
      <c r="R3389" s="1" t="s">
        <v>166</v>
      </c>
      <c r="S3389" s="1" t="n">
        <v>2110901</v>
      </c>
      <c r="T3389" s="1" t="s">
        <v>167</v>
      </c>
      <c r="U3389" s="1" t="n">
        <v>2090.82</v>
      </c>
      <c r="W3389" s="1" t="n">
        <v>0</v>
      </c>
      <c r="X3389" s="1" t="s">
        <v>2738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" t="n">
        <v>3</v>
      </c>
      <c r="B3390" s="15" t="n">
        <v>46206</v>
      </c>
      <c r="C3390" s="15" t="n">
        <v>46283</v>
      </c>
      <c r="D3390" s="1" t="n">
        <v>33</v>
      </c>
      <c r="E3390" s="1" t="s">
        <v>91</v>
      </c>
      <c r="F3390" s="1" t="n">
        <v>34</v>
      </c>
      <c r="G3390" s="1" t="s">
        <v>56</v>
      </c>
      <c r="H3390" s="1" t="n">
        <v>2110405</v>
      </c>
      <c r="I3390" s="1" t="s">
        <v>57</v>
      </c>
      <c r="J3390" s="1" t="n">
        <v>1345342</v>
      </c>
      <c r="L3390" s="1" t="n">
        <v>210000</v>
      </c>
      <c r="M3390" s="1" t="s">
        <v>310</v>
      </c>
      <c r="N3390" s="1" t="s">
        <v>59</v>
      </c>
      <c r="P3390" s="1" t="n">
        <v>101</v>
      </c>
      <c r="Q3390" s="1" t="s">
        <v>60</v>
      </c>
      <c r="R3390" s="1" t="s">
        <v>41</v>
      </c>
      <c r="S3390" s="1" t="n">
        <v>4210203</v>
      </c>
      <c r="T3390" s="1" t="s">
        <v>1062</v>
      </c>
      <c r="U3390" s="1" t="n">
        <v>373.79</v>
      </c>
      <c r="W3390" s="1" t="n">
        <v>0</v>
      </c>
      <c r="X3390" s="1" t="s">
        <v>1496</v>
      </c>
      <c r="Z3390" s="1" t="str">
        <f aca="false">IF($T3390="","",IFERROR(INDEX('Resumo Grupos'!$AC$3:$AC$200,MATCH($T3390,'Resumo Grupos'!$AB$3:$AB$200,0)),"n/d"))</f>
        <v>Despesa</v>
      </c>
      <c r="AA3390" s="1" t="str">
        <f aca="false">IF($T3390="","",IF(COUNTIF('Resumo Grupos'!$AE$3:$AE$40,$T3390)&gt;0,"NAO","SIM"))</f>
        <v>SIM</v>
      </c>
      <c r="AB3390" s="1"/>
      <c r="AC3390" s="1"/>
    </row>
    <row r="3391" customFormat="false" ht="12.75" hidden="false" customHeight="true" outlineLevel="0" collapsed="false">
      <c r="A3391" s="1" t="n">
        <v>3</v>
      </c>
      <c r="B3391" s="15" t="n">
        <v>46251</v>
      </c>
      <c r="C3391" s="15" t="n">
        <v>46283</v>
      </c>
      <c r="D3391" s="1" t="n">
        <v>10010</v>
      </c>
      <c r="E3391" s="1" t="s">
        <v>2670</v>
      </c>
      <c r="F3391" s="1" t="n">
        <v>24</v>
      </c>
      <c r="G3391" s="1" t="s">
        <v>64</v>
      </c>
      <c r="H3391" s="1" t="n">
        <v>2110405</v>
      </c>
      <c r="I3391" s="1" t="s">
        <v>57</v>
      </c>
      <c r="J3391" s="1" t="n">
        <v>1582140</v>
      </c>
      <c r="L3391" s="1" t="n">
        <v>445012</v>
      </c>
      <c r="M3391" s="1" t="s">
        <v>35</v>
      </c>
      <c r="N3391" s="1" t="s">
        <v>59</v>
      </c>
      <c r="P3391" s="1" t="n">
        <v>167</v>
      </c>
      <c r="Q3391" s="1" t="s">
        <v>119</v>
      </c>
      <c r="R3391" s="1" t="s">
        <v>66</v>
      </c>
      <c r="S3391" s="1" t="n">
        <v>1130101</v>
      </c>
      <c r="T3391" s="1" t="s">
        <v>67</v>
      </c>
      <c r="U3391" s="1" t="n">
        <v>794.97</v>
      </c>
      <c r="W3391" s="1" t="n">
        <v>0</v>
      </c>
      <c r="X3391" s="1" t="s">
        <v>2739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LAVA ROUPAS LIQUIDO</v>
      </c>
      <c r="AC3391" s="1" t="n">
        <v>44501</v>
      </c>
    </row>
    <row r="3392" customFormat="false" ht="12.75" hidden="false" customHeight="true" outlineLevel="0" collapsed="false">
      <c r="A3392" s="1" t="n">
        <v>3</v>
      </c>
      <c r="B3392" s="15" t="n">
        <v>46248</v>
      </c>
      <c r="C3392" s="15" t="n">
        <v>46283</v>
      </c>
      <c r="D3392" s="1" t="n">
        <v>1720</v>
      </c>
      <c r="E3392" s="1" t="s">
        <v>1304</v>
      </c>
      <c r="F3392" s="1" t="n">
        <v>24</v>
      </c>
      <c r="G3392" s="1" t="s">
        <v>64</v>
      </c>
      <c r="H3392" s="1" t="n">
        <v>2110405</v>
      </c>
      <c r="I3392" s="1" t="s">
        <v>57</v>
      </c>
      <c r="J3392" s="1" t="n">
        <v>1551695</v>
      </c>
      <c r="L3392" s="1" t="n">
        <v>613793</v>
      </c>
      <c r="M3392" s="1" t="s">
        <v>35</v>
      </c>
      <c r="N3392" s="1" t="s">
        <v>59</v>
      </c>
      <c r="P3392" s="1" t="n">
        <v>167</v>
      </c>
      <c r="Q3392" s="1" t="s">
        <v>119</v>
      </c>
      <c r="R3392" s="1" t="s">
        <v>66</v>
      </c>
      <c r="S3392" s="1" t="n">
        <v>1130101</v>
      </c>
      <c r="T3392" s="1" t="s">
        <v>67</v>
      </c>
      <c r="U3392" s="1" t="n">
        <v>625.75</v>
      </c>
      <c r="W3392" s="1" t="n">
        <v>0</v>
      </c>
      <c r="X3392" s="1" t="s">
        <v>2740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VELAS D'LUZ 8UN</v>
      </c>
      <c r="AC3392" s="1" t="n">
        <v>48211</v>
      </c>
    </row>
    <row r="3393" customFormat="false" ht="12.75" hidden="false" customHeight="true" outlineLevel="0" collapsed="false">
      <c r="A3393" s="1" t="n">
        <v>3</v>
      </c>
      <c r="B3393" s="15" t="n">
        <v>46254</v>
      </c>
      <c r="C3393" s="15" t="n">
        <v>46283</v>
      </c>
      <c r="D3393" s="1" t="n">
        <v>1398</v>
      </c>
      <c r="E3393" s="1" t="s">
        <v>1655</v>
      </c>
      <c r="F3393" s="1" t="n">
        <v>24</v>
      </c>
      <c r="G3393" s="1" t="s">
        <v>64</v>
      </c>
      <c r="H3393" s="1" t="n">
        <v>2110405</v>
      </c>
      <c r="I3393" s="1" t="s">
        <v>57</v>
      </c>
      <c r="J3393" s="1" t="n">
        <v>1585260</v>
      </c>
      <c r="L3393" s="1" t="n">
        <v>35502</v>
      </c>
      <c r="M3393" s="1" t="s">
        <v>35</v>
      </c>
      <c r="N3393" s="1" t="s">
        <v>59</v>
      </c>
      <c r="P3393" s="1" t="n">
        <v>167</v>
      </c>
      <c r="Q3393" s="1" t="s">
        <v>119</v>
      </c>
      <c r="R3393" s="1" t="s">
        <v>66</v>
      </c>
      <c r="S3393" s="1" t="n">
        <v>1130101</v>
      </c>
      <c r="T3393" s="1" t="s">
        <v>67</v>
      </c>
      <c r="U3393" s="1" t="n">
        <v>153.34</v>
      </c>
      <c r="W3393" s="1" t="n">
        <v>0</v>
      </c>
      <c r="X3393" s="1" t="s">
        <v>2741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TORNEIRA PLASTICA P/</v>
      </c>
      <c r="AC3393" s="1" t="n">
        <v>1358</v>
      </c>
    </row>
    <row r="3394" customFormat="false" ht="12.75" hidden="false" customHeight="true" outlineLevel="0" collapsed="false">
      <c r="A3394" s="1" t="n">
        <v>3</v>
      </c>
      <c r="B3394" s="15" t="n">
        <v>46255</v>
      </c>
      <c r="C3394" s="15" t="n">
        <v>46283</v>
      </c>
      <c r="D3394" s="1" t="n">
        <v>10027</v>
      </c>
      <c r="E3394" s="1" t="s">
        <v>2272</v>
      </c>
      <c r="F3394" s="1" t="n">
        <v>34</v>
      </c>
      <c r="G3394" s="1" t="s">
        <v>56</v>
      </c>
      <c r="H3394" s="1" t="n">
        <v>2110405</v>
      </c>
      <c r="I3394" s="1" t="s">
        <v>57</v>
      </c>
      <c r="J3394" s="1" t="n">
        <v>1600388</v>
      </c>
      <c r="L3394" s="1" t="n">
        <v>246890</v>
      </c>
      <c r="M3394" s="1" t="s">
        <v>35</v>
      </c>
      <c r="N3394" s="1" t="s">
        <v>59</v>
      </c>
      <c r="P3394" s="1" t="n">
        <v>167</v>
      </c>
      <c r="Q3394" s="1" t="s">
        <v>119</v>
      </c>
      <c r="R3394" s="1" t="s">
        <v>2273</v>
      </c>
      <c r="S3394" s="1" t="n">
        <v>1240103</v>
      </c>
      <c r="T3394" s="1" t="s">
        <v>2274</v>
      </c>
      <c r="U3394" s="1" t="n">
        <v>1000</v>
      </c>
      <c r="W3394" s="1" t="n">
        <v>0</v>
      </c>
      <c r="X3394" s="1" t="s">
        <v>2742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</row>
    <row r="3395" customFormat="false" ht="12.75" hidden="false" customHeight="true" outlineLevel="0" collapsed="false">
      <c r="A3395" s="1" t="n">
        <v>3</v>
      </c>
      <c r="B3395" s="15" t="n">
        <v>46262</v>
      </c>
      <c r="C3395" s="15" t="n">
        <v>46283</v>
      </c>
      <c r="D3395" s="1" t="n">
        <v>1740</v>
      </c>
      <c r="E3395" s="1" t="s">
        <v>207</v>
      </c>
      <c r="F3395" s="1" t="n">
        <v>24</v>
      </c>
      <c r="G3395" s="1" t="s">
        <v>64</v>
      </c>
      <c r="H3395" s="1" t="n">
        <v>2110405</v>
      </c>
      <c r="I3395" s="1" t="s">
        <v>57</v>
      </c>
      <c r="J3395" s="1" t="n">
        <v>1618406</v>
      </c>
      <c r="L3395" s="1" t="n">
        <v>12646372</v>
      </c>
      <c r="M3395" s="1" t="s">
        <v>35</v>
      </c>
      <c r="N3395" s="1" t="s">
        <v>59</v>
      </c>
      <c r="P3395" s="1" t="n">
        <v>167</v>
      </c>
      <c r="Q3395" s="1" t="s">
        <v>119</v>
      </c>
      <c r="R3395" s="1" t="s">
        <v>66</v>
      </c>
      <c r="S3395" s="1" t="n">
        <v>1130101</v>
      </c>
      <c r="T3395" s="1" t="s">
        <v>67</v>
      </c>
      <c r="U3395" s="1" t="n">
        <v>903.6</v>
      </c>
      <c r="W3395" s="1" t="n">
        <v>0</v>
      </c>
      <c r="X3395" s="1" t="s">
        <v>2743</v>
      </c>
      <c r="Z3395" s="1" t="str">
        <f aca="false">IF($T3395="","",IFERROR(INDEX('Resumo Grupos'!$AC$3:$AC$200,MATCH($T3395,'Resumo Grupos'!$AB$3:$AB$200,0)),"n/d"))</f>
        <v>Mercadoria</v>
      </c>
      <c r="AA3395" s="1" t="str">
        <f aca="false">IF($T3395="","",IF(COUNTIF('Resumo Grupos'!$AE$3:$AE$40,$T3395)&gt;0,"NAO","SIM"))</f>
        <v>SIM</v>
      </c>
      <c r="AB3395" s="1" t="str">
        <f aca="false">IFERROR(INDEX('Mov Entradas (Rel 10497)'!$L:$L,MATCH(AC3395,'Mov Entradas (Rel 10497)'!$I:$I,0)),"nao encontrado")</f>
        <v>LINGUI DE FRANGO KG</v>
      </c>
      <c r="AC3395" s="1" t="n">
        <v>1264637</v>
      </c>
    </row>
    <row r="3396" customFormat="false" ht="12.75" hidden="false" customHeight="true" outlineLevel="0" collapsed="false">
      <c r="A3396" s="1" t="n">
        <v>3</v>
      </c>
      <c r="B3396" s="15" t="n">
        <v>46261</v>
      </c>
      <c r="C3396" s="15" t="n">
        <v>46283</v>
      </c>
      <c r="D3396" s="1" t="n">
        <v>10037</v>
      </c>
      <c r="E3396" s="1" t="s">
        <v>467</v>
      </c>
      <c r="F3396" s="1" t="n">
        <v>24</v>
      </c>
      <c r="G3396" s="1" t="s">
        <v>64</v>
      </c>
      <c r="H3396" s="1" t="n">
        <v>2110405</v>
      </c>
      <c r="I3396" s="1" t="s">
        <v>57</v>
      </c>
      <c r="J3396" s="1" t="n">
        <v>1618420</v>
      </c>
      <c r="L3396" s="1" t="n">
        <v>33571</v>
      </c>
      <c r="M3396" s="1" t="s">
        <v>35</v>
      </c>
      <c r="N3396" s="1" t="s">
        <v>59</v>
      </c>
      <c r="P3396" s="1" t="n">
        <v>167</v>
      </c>
      <c r="Q3396" s="1" t="s">
        <v>119</v>
      </c>
      <c r="R3396" s="1" t="s">
        <v>66</v>
      </c>
      <c r="S3396" s="1" t="n">
        <v>1130101</v>
      </c>
      <c r="T3396" s="1" t="s">
        <v>67</v>
      </c>
      <c r="U3396" s="1" t="n">
        <v>457.88</v>
      </c>
      <c r="W3396" s="1" t="n">
        <v>0</v>
      </c>
      <c r="X3396" s="1" t="s">
        <v>2744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RACAO BOLT CAES KG</v>
      </c>
      <c r="AC3396" s="1" t="n">
        <v>3357</v>
      </c>
    </row>
    <row r="3397" customFormat="false" ht="12.75" hidden="false" customHeight="true" outlineLevel="0" collapsed="false">
      <c r="A3397" s="1" t="n">
        <v>3</v>
      </c>
      <c r="B3397" s="15" t="n">
        <v>46264</v>
      </c>
      <c r="C3397" s="15" t="n">
        <v>46283</v>
      </c>
      <c r="D3397" s="1" t="n">
        <v>1613</v>
      </c>
      <c r="E3397" s="1" t="s">
        <v>214</v>
      </c>
      <c r="F3397" s="1" t="n">
        <v>24</v>
      </c>
      <c r="G3397" s="1" t="s">
        <v>64</v>
      </c>
      <c r="H3397" s="1" t="n">
        <v>2110405</v>
      </c>
      <c r="I3397" s="1" t="s">
        <v>57</v>
      </c>
      <c r="J3397" s="1" t="n">
        <v>1628619</v>
      </c>
      <c r="L3397" s="1" t="n">
        <v>16250963</v>
      </c>
      <c r="M3397" s="1" t="s">
        <v>35</v>
      </c>
      <c r="N3397" s="1" t="s">
        <v>59</v>
      </c>
      <c r="P3397" s="1" t="n">
        <v>167</v>
      </c>
      <c r="Q3397" s="1" t="s">
        <v>119</v>
      </c>
      <c r="R3397" s="1" t="s">
        <v>66</v>
      </c>
      <c r="S3397" s="1" t="n">
        <v>1130101</v>
      </c>
      <c r="T3397" s="1" t="s">
        <v>67</v>
      </c>
      <c r="U3397" s="1" t="n">
        <v>166.96</v>
      </c>
      <c r="W3397" s="1" t="n">
        <v>0</v>
      </c>
      <c r="X3397" s="1" t="s">
        <v>2745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BACON KG</v>
      </c>
      <c r="AC3397" s="1" t="n">
        <v>1625096</v>
      </c>
    </row>
    <row r="3398" customFormat="false" ht="12.75" hidden="false" customHeight="true" outlineLevel="0" collapsed="false">
      <c r="A3398" s="1" t="n">
        <v>3</v>
      </c>
      <c r="B3398" s="15" t="n">
        <v>46269</v>
      </c>
      <c r="C3398" s="15" t="n">
        <v>46283</v>
      </c>
      <c r="D3398" s="1" t="n">
        <v>1723</v>
      </c>
      <c r="E3398" s="1" t="s">
        <v>95</v>
      </c>
      <c r="F3398" s="1" t="n">
        <v>24</v>
      </c>
      <c r="G3398" s="1" t="s">
        <v>64</v>
      </c>
      <c r="H3398" s="1" t="n">
        <v>2110405</v>
      </c>
      <c r="I3398" s="1" t="s">
        <v>57</v>
      </c>
      <c r="J3398" s="1" t="n">
        <v>1652813</v>
      </c>
      <c r="L3398" s="1" t="n">
        <v>618002</v>
      </c>
      <c r="M3398" s="1" t="s">
        <v>35</v>
      </c>
      <c r="N3398" s="1" t="s">
        <v>59</v>
      </c>
      <c r="P3398" s="1" t="n">
        <v>167</v>
      </c>
      <c r="Q3398" s="1" t="s">
        <v>119</v>
      </c>
      <c r="R3398" s="1" t="s">
        <v>66</v>
      </c>
      <c r="S3398" s="1" t="n">
        <v>1130101</v>
      </c>
      <c r="T3398" s="1" t="s">
        <v>67</v>
      </c>
      <c r="U3398" s="1" t="n">
        <v>1946.71</v>
      </c>
      <c r="W3398" s="1" t="n">
        <v>0</v>
      </c>
      <c r="X3398" s="1" t="s">
        <v>2746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TRASEIRO DE BOI L1</v>
      </c>
      <c r="AC3398" s="1" t="n">
        <v>175949</v>
      </c>
    </row>
    <row r="3399" customFormat="false" ht="12.75" hidden="false" customHeight="true" outlineLevel="0" collapsed="false">
      <c r="A3399" s="1" t="n">
        <v>3</v>
      </c>
      <c r="B3399" s="15" t="n">
        <v>46269</v>
      </c>
      <c r="C3399" s="15" t="n">
        <v>46283</v>
      </c>
      <c r="D3399" s="1" t="n">
        <v>1815</v>
      </c>
      <c r="E3399" s="1" t="s">
        <v>73</v>
      </c>
      <c r="F3399" s="1" t="n">
        <v>24</v>
      </c>
      <c r="G3399" s="1" t="s">
        <v>64</v>
      </c>
      <c r="H3399" s="1" t="n">
        <v>2110405</v>
      </c>
      <c r="I3399" s="1" t="s">
        <v>57</v>
      </c>
      <c r="J3399" s="1" t="n">
        <v>1652981</v>
      </c>
      <c r="L3399" s="1" t="n">
        <v>4663651</v>
      </c>
      <c r="M3399" s="1" t="s">
        <v>35</v>
      </c>
      <c r="N3399" s="1" t="s">
        <v>59</v>
      </c>
      <c r="P3399" s="1" t="n">
        <v>167</v>
      </c>
      <c r="Q3399" s="1" t="s">
        <v>119</v>
      </c>
      <c r="R3399" s="1" t="s">
        <v>66</v>
      </c>
      <c r="S3399" s="1" t="n">
        <v>1130101</v>
      </c>
      <c r="T3399" s="1" t="s">
        <v>67</v>
      </c>
      <c r="U3399" s="1" t="n">
        <v>1268.35</v>
      </c>
      <c r="W3399" s="1" t="n">
        <v>0</v>
      </c>
      <c r="X3399" s="1" t="s">
        <v>2747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FIGADO BOVINO KG</v>
      </c>
      <c r="AC3399" s="1" t="n">
        <v>401452</v>
      </c>
    </row>
    <row r="3400" customFormat="false" ht="12.75" hidden="false" customHeight="true" outlineLevel="0" collapsed="false">
      <c r="A3400" s="1" t="n">
        <v>3</v>
      </c>
      <c r="B3400" s="15" t="n">
        <v>46269</v>
      </c>
      <c r="C3400" s="15" t="n">
        <v>46283</v>
      </c>
      <c r="D3400" s="1" t="n">
        <v>616</v>
      </c>
      <c r="E3400" s="1" t="s">
        <v>2748</v>
      </c>
      <c r="F3400" s="1" t="n">
        <v>24</v>
      </c>
      <c r="G3400" s="1" t="s">
        <v>64</v>
      </c>
      <c r="H3400" s="1" t="n">
        <v>2110405</v>
      </c>
      <c r="I3400" s="1" t="s">
        <v>57</v>
      </c>
      <c r="J3400" s="1" t="n">
        <v>1653121</v>
      </c>
      <c r="L3400" s="1" t="n">
        <v>3755961</v>
      </c>
      <c r="M3400" s="1" t="s">
        <v>35</v>
      </c>
      <c r="N3400" s="1" t="s">
        <v>59</v>
      </c>
      <c r="P3400" s="1" t="n">
        <v>167</v>
      </c>
      <c r="Q3400" s="1" t="s">
        <v>119</v>
      </c>
      <c r="R3400" s="1" t="s">
        <v>66</v>
      </c>
      <c r="S3400" s="1" t="n">
        <v>1130101</v>
      </c>
      <c r="T3400" s="1" t="s">
        <v>67</v>
      </c>
      <c r="U3400" s="1" t="n">
        <v>375.43</v>
      </c>
      <c r="W3400" s="1" t="n">
        <v>0</v>
      </c>
      <c r="X3400" s="1" t="s">
        <v>2749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ANELINATUPY PRETO</v>
      </c>
      <c r="AC3400" s="1" t="n">
        <v>320421</v>
      </c>
    </row>
    <row r="3401" customFormat="false" ht="12.75" hidden="false" customHeight="true" outlineLevel="0" collapsed="false">
      <c r="A3401" s="1" t="n">
        <v>3</v>
      </c>
      <c r="B3401" s="15" t="n">
        <v>46269</v>
      </c>
      <c r="C3401" s="15" t="n">
        <v>46283</v>
      </c>
      <c r="D3401" s="1" t="n">
        <v>616</v>
      </c>
      <c r="E3401" s="1" t="s">
        <v>2748</v>
      </c>
      <c r="F3401" s="1" t="n">
        <v>24</v>
      </c>
      <c r="G3401" s="1" t="s">
        <v>64</v>
      </c>
      <c r="H3401" s="1" t="n">
        <v>2110405</v>
      </c>
      <c r="I3401" s="1" t="s">
        <v>57</v>
      </c>
      <c r="J3401" s="1" t="n">
        <v>1653146</v>
      </c>
      <c r="L3401" s="1" t="n">
        <v>3756441</v>
      </c>
      <c r="M3401" s="1" t="s">
        <v>35</v>
      </c>
      <c r="N3401" s="1" t="s">
        <v>59</v>
      </c>
      <c r="P3401" s="1" t="n">
        <v>167</v>
      </c>
      <c r="Q3401" s="1" t="s">
        <v>119</v>
      </c>
      <c r="R3401" s="1" t="s">
        <v>66</v>
      </c>
      <c r="S3401" s="1" t="n">
        <v>1130101</v>
      </c>
      <c r="T3401" s="1" t="s">
        <v>67</v>
      </c>
      <c r="U3401" s="1" t="n">
        <v>663.22</v>
      </c>
      <c r="W3401" s="1" t="n">
        <v>0</v>
      </c>
      <c r="X3401" s="1" t="s">
        <v>2750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COLA DE ISOPOR POLAR</v>
      </c>
      <c r="AC3401" s="1" t="n">
        <v>320422</v>
      </c>
    </row>
    <row r="3402" customFormat="false" ht="12.75" hidden="false" customHeight="true" outlineLevel="0" collapsed="false">
      <c r="A3402" s="1" t="n">
        <v>3</v>
      </c>
      <c r="B3402" s="15" t="n">
        <v>46256</v>
      </c>
      <c r="C3402" s="15" t="n">
        <v>46284</v>
      </c>
      <c r="D3402" s="1" t="n">
        <v>1266</v>
      </c>
      <c r="E3402" s="1" t="s">
        <v>239</v>
      </c>
      <c r="F3402" s="1" t="n">
        <v>24</v>
      </c>
      <c r="G3402" s="1" t="s">
        <v>64</v>
      </c>
      <c r="H3402" s="1" t="n">
        <v>2110405</v>
      </c>
      <c r="I3402" s="1" t="s">
        <v>57</v>
      </c>
      <c r="J3402" s="1" t="n">
        <v>1585202</v>
      </c>
      <c r="L3402" s="1" t="n">
        <v>32873</v>
      </c>
      <c r="M3402" s="1" t="s">
        <v>35</v>
      </c>
      <c r="N3402" s="1" t="s">
        <v>59</v>
      </c>
      <c r="P3402" s="1" t="n">
        <v>167</v>
      </c>
      <c r="Q3402" s="1" t="s">
        <v>119</v>
      </c>
      <c r="R3402" s="1" t="s">
        <v>41</v>
      </c>
      <c r="S3402" s="1" t="n">
        <v>4210299</v>
      </c>
      <c r="T3402" s="1" t="s">
        <v>1423</v>
      </c>
      <c r="U3402" s="1" t="n">
        <v>538.02</v>
      </c>
      <c r="W3402" s="1" t="n">
        <v>0</v>
      </c>
      <c r="X3402" s="1" t="s">
        <v>2751</v>
      </c>
      <c r="Z3402" s="1" t="str">
        <f aca="false">IF($T3402="","",IFERROR(INDEX('Resumo Grupos'!$AC$3:$AC$200,MATCH($T3402,'Resumo Grupos'!$AB$3:$AB$200,0)),"n/d"))</f>
        <v>Despesa</v>
      </c>
      <c r="AA3402" s="1" t="str">
        <f aca="false">IF($T3402="","",IF(COUNTIF('Resumo Grupos'!$AE$3:$AE$40,$T3402)&gt;0,"NAO","SIM"))</f>
        <v>SIM</v>
      </c>
      <c r="AB3402" s="1" t="str">
        <f aca="false">IFERROR(INDEX('Mov Entradas (Rel 10497)'!$L:$L,MATCH(AC3402,'Mov Entradas (Rel 10497)'!$I:$I,0)),"nao encontrado")</f>
        <v>BOBINA ESTRELA UNISO</v>
      </c>
      <c r="AC3402" s="1" t="n">
        <v>2670</v>
      </c>
    </row>
    <row r="3403" customFormat="false" ht="12.75" hidden="false" customHeight="true" outlineLevel="0" collapsed="false">
      <c r="A3403" s="1" t="n">
        <v>3</v>
      </c>
      <c r="B3403" s="15" t="n">
        <v>46011</v>
      </c>
      <c r="C3403" s="15" t="n">
        <v>46285</v>
      </c>
      <c r="D3403" s="1" t="n">
        <v>514</v>
      </c>
      <c r="E3403" s="1" t="s">
        <v>55</v>
      </c>
      <c r="F3403" s="1" t="n">
        <v>34</v>
      </c>
      <c r="G3403" s="1" t="s">
        <v>56</v>
      </c>
      <c r="H3403" s="1" t="n">
        <v>2110405</v>
      </c>
      <c r="I3403" s="1" t="s">
        <v>57</v>
      </c>
      <c r="J3403" s="1" t="n">
        <v>695960</v>
      </c>
      <c r="L3403" s="1" t="n">
        <v>3</v>
      </c>
      <c r="M3403" s="1" t="s">
        <v>2179</v>
      </c>
      <c r="N3403" s="1" t="s">
        <v>59</v>
      </c>
      <c r="P3403" s="1" t="n">
        <v>101</v>
      </c>
      <c r="Q3403" s="1" t="s">
        <v>60</v>
      </c>
      <c r="R3403" s="1" t="s">
        <v>41</v>
      </c>
      <c r="S3403" s="1" t="n">
        <v>4210210</v>
      </c>
      <c r="T3403" s="1" t="s">
        <v>61</v>
      </c>
      <c r="U3403" s="1" t="n">
        <v>807.37</v>
      </c>
      <c r="W3403" s="1" t="n">
        <v>0</v>
      </c>
      <c r="X3403" s="1" t="s">
        <v>2752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</row>
    <row r="3404" customFormat="false" ht="12.75" hidden="false" customHeight="true" outlineLevel="0" collapsed="false">
      <c r="A3404" s="1" t="n">
        <v>3</v>
      </c>
      <c r="B3404" s="15" t="n">
        <v>46223</v>
      </c>
      <c r="C3404" s="15" t="n">
        <v>46285</v>
      </c>
      <c r="D3404" s="1" t="n">
        <v>33</v>
      </c>
      <c r="E3404" s="1" t="s">
        <v>91</v>
      </c>
      <c r="F3404" s="1" t="n">
        <v>34</v>
      </c>
      <c r="G3404" s="1" t="s">
        <v>56</v>
      </c>
      <c r="H3404" s="1" t="n">
        <v>2110405</v>
      </c>
      <c r="I3404" s="1" t="s">
        <v>57</v>
      </c>
      <c r="J3404" s="1" t="n">
        <v>1424252</v>
      </c>
      <c r="L3404" s="1" t="n">
        <v>222229</v>
      </c>
      <c r="M3404" s="1" t="s">
        <v>310</v>
      </c>
      <c r="N3404" s="1" t="s">
        <v>59</v>
      </c>
      <c r="P3404" s="1" t="n">
        <v>101</v>
      </c>
      <c r="Q3404" s="1" t="s">
        <v>60</v>
      </c>
      <c r="R3404" s="1" t="s">
        <v>83</v>
      </c>
      <c r="S3404" s="1" t="n">
        <v>4210107</v>
      </c>
      <c r="T3404" s="1" t="s">
        <v>690</v>
      </c>
      <c r="U3404" s="1" t="n">
        <v>224.99</v>
      </c>
      <c r="W3404" s="1" t="n">
        <v>0</v>
      </c>
      <c r="X3404" s="1" t="s">
        <v>2753</v>
      </c>
      <c r="Z3404" s="1" t="str">
        <f aca="false">IF($T3404="","",IFERROR(INDEX('Resumo Grupos'!$AC$3:$AC$200,MATCH($T3404,'Resumo Grupos'!$AB$3:$AB$200,0)),"n/d"))</f>
        <v>Despesa</v>
      </c>
      <c r="AA3404" s="1" t="str">
        <f aca="false">IF($T3404="","",IF(COUNTIF('Resumo Grupos'!$AE$3:$AE$40,$T3404)&gt;0,"NAO","SIM"))</f>
        <v>SIM</v>
      </c>
    </row>
    <row r="3405" customFormat="false" ht="12.75" hidden="false" customHeight="true" outlineLevel="0" collapsed="false">
      <c r="A3405" s="1" t="n">
        <v>3</v>
      </c>
      <c r="B3405" s="15" t="n">
        <v>46223</v>
      </c>
      <c r="C3405" s="15" t="n">
        <v>46285</v>
      </c>
      <c r="D3405" s="1" t="n">
        <v>17</v>
      </c>
      <c r="E3405" s="1" t="s">
        <v>1724</v>
      </c>
      <c r="F3405" s="1" t="n">
        <v>34</v>
      </c>
      <c r="G3405" s="1" t="s">
        <v>56</v>
      </c>
      <c r="H3405" s="1" t="n">
        <v>2110405</v>
      </c>
      <c r="I3405" s="1" t="s">
        <v>57</v>
      </c>
      <c r="J3405" s="1" t="n">
        <v>1464473</v>
      </c>
      <c r="L3405" s="1" t="n">
        <v>227845</v>
      </c>
      <c r="M3405" s="1" t="s">
        <v>310</v>
      </c>
      <c r="N3405" s="1" t="s">
        <v>59</v>
      </c>
      <c r="P3405" s="1" t="n">
        <v>101</v>
      </c>
      <c r="Q3405" s="1" t="s">
        <v>60</v>
      </c>
      <c r="R3405" s="1" t="s">
        <v>264</v>
      </c>
      <c r="S3405" s="1" t="n">
        <v>4220199</v>
      </c>
      <c r="T3405" s="1" t="s">
        <v>265</v>
      </c>
      <c r="U3405" s="1" t="n">
        <v>2600</v>
      </c>
      <c r="W3405" s="1" t="n">
        <v>0</v>
      </c>
      <c r="X3405" s="1" t="s">
        <v>1725</v>
      </c>
      <c r="Z3405" s="1" t="str">
        <f aca="false">IF($T3405="","",IFERROR(INDEX('Resumo Grupos'!$AC$3:$AC$200,MATCH($T3405,'Resumo Grupos'!$AB$3:$AB$200,0)),"n/d"))</f>
        <v>Pagamentos outros não operacionais</v>
      </c>
      <c r="AA3405" s="1" t="str">
        <f aca="false">IF($T3405="","",IF(COUNTIF('Resumo Grupos'!$AE$3:$AE$40,$T3405)&gt;0,"NAO","SIM"))</f>
        <v>SIM</v>
      </c>
    </row>
    <row r="3406" customFormat="false" ht="12.75" hidden="false" customHeight="true" outlineLevel="0" collapsed="false">
      <c r="A3406" s="1" t="n">
        <v>3</v>
      </c>
      <c r="B3406" s="15" t="n">
        <v>46231</v>
      </c>
      <c r="C3406" s="15" t="n">
        <v>46285</v>
      </c>
      <c r="D3406" s="1" t="n">
        <v>10028</v>
      </c>
      <c r="E3406" s="1" t="s">
        <v>764</v>
      </c>
      <c r="F3406" s="1" t="n">
        <v>24</v>
      </c>
      <c r="G3406" s="1" t="s">
        <v>64</v>
      </c>
      <c r="H3406" s="1" t="n">
        <v>2110405</v>
      </c>
      <c r="I3406" s="1" t="s">
        <v>57</v>
      </c>
      <c r="J3406" s="1" t="n">
        <v>1464619</v>
      </c>
      <c r="L3406" s="1" t="n">
        <v>227869</v>
      </c>
      <c r="M3406" s="1" t="s">
        <v>189</v>
      </c>
      <c r="N3406" s="1" t="s">
        <v>59</v>
      </c>
      <c r="P3406" s="1" t="n">
        <v>101</v>
      </c>
      <c r="Q3406" s="1" t="s">
        <v>60</v>
      </c>
      <c r="R3406" s="1" t="s">
        <v>38</v>
      </c>
      <c r="S3406" s="1" t="n">
        <v>4210315</v>
      </c>
      <c r="T3406" s="1" t="s">
        <v>566</v>
      </c>
      <c r="U3406" s="1" t="n">
        <v>595.9</v>
      </c>
      <c r="W3406" s="1" t="n">
        <v>0</v>
      </c>
      <c r="X3406" s="1" t="s">
        <v>765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" t="n">
        <v>3</v>
      </c>
      <c r="B3407" s="15" t="n">
        <v>46254</v>
      </c>
      <c r="C3407" s="15" t="n">
        <v>46285</v>
      </c>
      <c r="D3407" s="1" t="n">
        <v>1122</v>
      </c>
      <c r="E3407" s="1" t="s">
        <v>1657</v>
      </c>
      <c r="F3407" s="1" t="n">
        <v>24</v>
      </c>
      <c r="G3407" s="1" t="s">
        <v>64</v>
      </c>
      <c r="H3407" s="1" t="n">
        <v>2110405</v>
      </c>
      <c r="I3407" s="1" t="s">
        <v>57</v>
      </c>
      <c r="J3407" s="1" t="n">
        <v>1585287</v>
      </c>
      <c r="L3407" s="1" t="n">
        <v>694722</v>
      </c>
      <c r="M3407" s="1" t="s">
        <v>35</v>
      </c>
      <c r="N3407" s="1" t="s">
        <v>59</v>
      </c>
      <c r="P3407" s="1" t="n">
        <v>167</v>
      </c>
      <c r="Q3407" s="1" t="s">
        <v>119</v>
      </c>
      <c r="R3407" s="1" t="s">
        <v>66</v>
      </c>
      <c r="S3407" s="1" t="n">
        <v>1130101</v>
      </c>
      <c r="T3407" s="1" t="s">
        <v>67</v>
      </c>
      <c r="U3407" s="1" t="n">
        <v>203.79</v>
      </c>
      <c r="W3407" s="1" t="n">
        <v>0</v>
      </c>
      <c r="X3407" s="1" t="s">
        <v>2754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 t="str">
        <f aca="false">IFERROR(INDEX('Mov Entradas (Rel 10497)'!$L:$L,MATCH(AC3407,'Mov Entradas (Rel 10497)'!$I:$I,0)),"nao encontrado")</f>
        <v>GARRAFA PARAMONT 2L</v>
      </c>
      <c r="AC3407" s="1" t="n">
        <v>12956</v>
      </c>
    </row>
    <row r="3408" customFormat="false" ht="12.75" hidden="false" customHeight="true" outlineLevel="0" collapsed="false">
      <c r="A3408" s="1" t="n">
        <v>3</v>
      </c>
      <c r="B3408" s="15" t="n">
        <v>46258</v>
      </c>
      <c r="C3408" s="15" t="n">
        <v>46286</v>
      </c>
      <c r="D3408" s="1" t="n">
        <v>1637</v>
      </c>
      <c r="E3408" s="1" t="s">
        <v>381</v>
      </c>
      <c r="F3408" s="1" t="n">
        <v>24</v>
      </c>
      <c r="G3408" s="1" t="s">
        <v>64</v>
      </c>
      <c r="H3408" s="1" t="n">
        <v>2110405</v>
      </c>
      <c r="I3408" s="1" t="s">
        <v>57</v>
      </c>
      <c r="J3408" s="1" t="n">
        <v>1600271</v>
      </c>
      <c r="L3408" s="1" t="n">
        <v>880974</v>
      </c>
      <c r="M3408" s="1" t="s">
        <v>35</v>
      </c>
      <c r="N3408" s="1" t="s">
        <v>59</v>
      </c>
      <c r="P3408" s="1" t="n">
        <v>167</v>
      </c>
      <c r="Q3408" s="1" t="s">
        <v>119</v>
      </c>
      <c r="R3408" s="1" t="s">
        <v>66</v>
      </c>
      <c r="S3408" s="1" t="n">
        <v>1130101</v>
      </c>
      <c r="T3408" s="1" t="s">
        <v>67</v>
      </c>
      <c r="U3408" s="1" t="n">
        <v>942.69</v>
      </c>
      <c r="W3408" s="1" t="n">
        <v>0</v>
      </c>
      <c r="X3408" s="1" t="s">
        <v>2755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 t="str">
        <f aca="false">IFERROR(INDEX('Mov Entradas (Rel 10497)'!$L:$L,MATCH(AC3408,'Mov Entradas (Rel 10497)'!$I:$I,0)),"nao encontrado")</f>
        <v>LEITE NINHO INTEGRAL380G LT</v>
      </c>
      <c r="AC3408" s="1" t="n">
        <v>1925262</v>
      </c>
    </row>
    <row r="3409" customFormat="false" ht="12.75" hidden="false" customHeight="true" outlineLevel="0" collapsed="false">
      <c r="A3409" s="1" t="n">
        <v>3</v>
      </c>
      <c r="B3409" s="15" t="n">
        <v>46258</v>
      </c>
      <c r="C3409" s="15" t="n">
        <v>46286</v>
      </c>
      <c r="D3409" s="1" t="n">
        <v>10012</v>
      </c>
      <c r="E3409" s="1" t="s">
        <v>504</v>
      </c>
      <c r="F3409" s="1" t="n">
        <v>24</v>
      </c>
      <c r="G3409" s="1" t="s">
        <v>64</v>
      </c>
      <c r="H3409" s="1" t="n">
        <v>2110405</v>
      </c>
      <c r="I3409" s="1" t="s">
        <v>57</v>
      </c>
      <c r="J3409" s="1" t="n">
        <v>1608851</v>
      </c>
      <c r="L3409" s="1" t="n">
        <v>19672742</v>
      </c>
      <c r="M3409" s="1" t="s">
        <v>35</v>
      </c>
      <c r="N3409" s="1" t="s">
        <v>59</v>
      </c>
      <c r="P3409" s="1" t="n">
        <v>167</v>
      </c>
      <c r="Q3409" s="1" t="s">
        <v>119</v>
      </c>
      <c r="R3409" s="1" t="s">
        <v>66</v>
      </c>
      <c r="S3409" s="1" t="n">
        <v>1130101</v>
      </c>
      <c r="T3409" s="1" t="s">
        <v>67</v>
      </c>
      <c r="U3409" s="1" t="n">
        <v>524.88</v>
      </c>
      <c r="W3409" s="1" t="n">
        <v>0</v>
      </c>
      <c r="X3409" s="1" t="s">
        <v>2756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SAB PHEBO ODOR90G</v>
      </c>
      <c r="AC3409" s="1" t="n">
        <v>1967274</v>
      </c>
    </row>
    <row r="3410" customFormat="false" ht="12.75" hidden="false" customHeight="true" outlineLevel="0" collapsed="false">
      <c r="A3410" s="1" t="n">
        <v>3</v>
      </c>
      <c r="B3410" s="15" t="n">
        <v>46261</v>
      </c>
      <c r="C3410" s="15" t="n">
        <v>46286</v>
      </c>
      <c r="D3410" s="1" t="n">
        <v>1699</v>
      </c>
      <c r="E3410" s="1" t="s">
        <v>80</v>
      </c>
      <c r="F3410" s="1" t="n">
        <v>24</v>
      </c>
      <c r="G3410" s="1" t="s">
        <v>64</v>
      </c>
      <c r="H3410" s="1" t="n">
        <v>2110405</v>
      </c>
      <c r="I3410" s="1" t="s">
        <v>57</v>
      </c>
      <c r="J3410" s="1" t="n">
        <v>1613372</v>
      </c>
      <c r="L3410" s="1" t="n">
        <v>3125772</v>
      </c>
      <c r="M3410" s="1" t="s">
        <v>35</v>
      </c>
      <c r="N3410" s="1" t="s">
        <v>59</v>
      </c>
      <c r="P3410" s="1" t="n">
        <v>167</v>
      </c>
      <c r="Q3410" s="1" t="s">
        <v>119</v>
      </c>
      <c r="R3410" s="1" t="s">
        <v>66</v>
      </c>
      <c r="S3410" s="1" t="n">
        <v>1130101</v>
      </c>
      <c r="T3410" s="1" t="s">
        <v>67</v>
      </c>
      <c r="U3410" s="1" t="n">
        <v>1065.1</v>
      </c>
      <c r="W3410" s="1" t="n">
        <v>0</v>
      </c>
      <c r="X3410" s="1" t="s">
        <v>2757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ARROZ BRA. FACCIO 1K</v>
      </c>
      <c r="AC3410" s="1" t="n">
        <v>312577</v>
      </c>
    </row>
    <row r="3411" customFormat="false" ht="12.75" hidden="false" customHeight="true" outlineLevel="0" collapsed="false">
      <c r="A3411" s="1" t="n">
        <v>3</v>
      </c>
      <c r="B3411" s="15" t="n">
        <v>46044</v>
      </c>
      <c r="C3411" s="15" t="n">
        <v>46287</v>
      </c>
      <c r="D3411" s="1" t="n">
        <v>514</v>
      </c>
      <c r="E3411" s="1" t="s">
        <v>55</v>
      </c>
      <c r="F3411" s="1" t="n">
        <v>34</v>
      </c>
      <c r="G3411" s="1" t="s">
        <v>56</v>
      </c>
      <c r="H3411" s="1" t="n">
        <v>2110405</v>
      </c>
      <c r="I3411" s="1" t="s">
        <v>57</v>
      </c>
      <c r="J3411" s="1" t="n">
        <v>1306220</v>
      </c>
      <c r="L3411" s="1" t="n">
        <v>203991</v>
      </c>
      <c r="M3411" s="1" t="s">
        <v>1492</v>
      </c>
      <c r="N3411" s="1" t="s">
        <v>59</v>
      </c>
      <c r="P3411" s="1" t="n">
        <v>101</v>
      </c>
      <c r="Q3411" s="1" t="s">
        <v>60</v>
      </c>
      <c r="R3411" s="1" t="s">
        <v>166</v>
      </c>
      <c r="S3411" s="1" t="n">
        <v>2110901</v>
      </c>
      <c r="T3411" s="1" t="s">
        <v>167</v>
      </c>
      <c r="U3411" s="1" t="n">
        <v>6601.19</v>
      </c>
      <c r="W3411" s="1" t="n">
        <v>0</v>
      </c>
      <c r="X3411" s="1" t="s">
        <v>2758</v>
      </c>
      <c r="Z3411" s="1" t="str">
        <f aca="false">IF($T3411="","",IFERROR(INDEX('Resumo Grupos'!$AC$3:$AC$200,MATCH($T3411,'Resumo Grupos'!$AB$3:$AB$200,0)),"n/d"))</f>
        <v>Empréstimo</v>
      </c>
      <c r="AA3411" s="1" t="str">
        <f aca="false">IF($T3411="","",IF(COUNTIF('Resumo Grupos'!$AE$3:$AE$40,$T3411)&gt;0,"NAO","SIM"))</f>
        <v>SIM</v>
      </c>
      <c r="AB3411" s="1"/>
      <c r="AC3411" s="1"/>
    </row>
    <row r="3412" customFormat="false" ht="12.75" hidden="false" customHeight="true" outlineLevel="0" collapsed="false">
      <c r="A3412" s="1" t="n">
        <v>3</v>
      </c>
      <c r="B3412" s="15" t="n">
        <v>46224</v>
      </c>
      <c r="C3412" s="15" t="n">
        <v>46287</v>
      </c>
      <c r="D3412" s="1" t="n">
        <v>1929</v>
      </c>
      <c r="E3412" s="1" t="s">
        <v>2283</v>
      </c>
      <c r="F3412" s="1" t="n">
        <v>34</v>
      </c>
      <c r="G3412" s="1" t="s">
        <v>56</v>
      </c>
      <c r="H3412" s="1" t="n">
        <v>2110405</v>
      </c>
      <c r="I3412" s="1" t="s">
        <v>57</v>
      </c>
      <c r="J3412" s="1" t="n">
        <v>1428714</v>
      </c>
      <c r="L3412" s="1" t="n">
        <v>222992</v>
      </c>
      <c r="M3412" s="1" t="s">
        <v>189</v>
      </c>
      <c r="N3412" s="1" t="s">
        <v>59</v>
      </c>
      <c r="P3412" s="1" t="n">
        <v>101</v>
      </c>
      <c r="Q3412" s="1" t="s">
        <v>60</v>
      </c>
      <c r="R3412" s="1" t="s">
        <v>41</v>
      </c>
      <c r="S3412" s="1" t="n">
        <v>4210299</v>
      </c>
      <c r="T3412" s="1" t="s">
        <v>1423</v>
      </c>
      <c r="U3412" s="1" t="n">
        <v>95.43</v>
      </c>
      <c r="W3412" s="1" t="n">
        <v>0</v>
      </c>
      <c r="X3412" s="1" t="s">
        <v>2284</v>
      </c>
      <c r="Z3412" s="1" t="str">
        <f aca="false">IF($T3412="","",IFERROR(INDEX('Resumo Grupos'!$AC$3:$AC$200,MATCH($T3412,'Resumo Grupos'!$AB$3:$AB$200,0)),"n/d"))</f>
        <v>Despesa</v>
      </c>
      <c r="AA3412" s="1" t="str">
        <f aca="false">IF($T3412="","",IF(COUNTIF('Resumo Grupos'!$AE$3:$AE$40,$T3412)&gt;0,"NAO","SIM"))</f>
        <v>SIM</v>
      </c>
      <c r="AB3412" s="1"/>
      <c r="AC3412" s="1"/>
    </row>
    <row r="3413" customFormat="false" ht="12.75" hidden="false" customHeight="true" outlineLevel="0" collapsed="false">
      <c r="A3413" s="1" t="n">
        <v>3</v>
      </c>
      <c r="B3413" s="15" t="n">
        <v>46224</v>
      </c>
      <c r="C3413" s="15" t="n">
        <v>46287</v>
      </c>
      <c r="D3413" s="1" t="n">
        <v>1929</v>
      </c>
      <c r="E3413" s="1" t="s">
        <v>2283</v>
      </c>
      <c r="F3413" s="1" t="n">
        <v>34</v>
      </c>
      <c r="G3413" s="1" t="s">
        <v>56</v>
      </c>
      <c r="H3413" s="1" t="n">
        <v>2110405</v>
      </c>
      <c r="I3413" s="1" t="s">
        <v>57</v>
      </c>
      <c r="J3413" s="1" t="n">
        <v>1428721</v>
      </c>
      <c r="L3413" s="1" t="n">
        <v>222993</v>
      </c>
      <c r="M3413" s="1" t="s">
        <v>189</v>
      </c>
      <c r="N3413" s="1" t="s">
        <v>59</v>
      </c>
      <c r="P3413" s="1" t="n">
        <v>101</v>
      </c>
      <c r="Q3413" s="1" t="s">
        <v>60</v>
      </c>
      <c r="R3413" s="1" t="s">
        <v>41</v>
      </c>
      <c r="S3413" s="1" t="n">
        <v>4210299</v>
      </c>
      <c r="T3413" s="1" t="s">
        <v>1423</v>
      </c>
      <c r="U3413" s="1" t="n">
        <v>102.37</v>
      </c>
      <c r="W3413" s="1" t="n">
        <v>0</v>
      </c>
      <c r="X3413" s="1" t="s">
        <v>2285</v>
      </c>
      <c r="Z3413" s="1" t="str">
        <f aca="false">IF($T3413="","",IFERROR(INDEX('Resumo Grupos'!$AC$3:$AC$200,MATCH($T3413,'Resumo Grupos'!$AB$3:$AB$200,0)),"n/d"))</f>
        <v>Despesa</v>
      </c>
      <c r="AA3413" s="1" t="str">
        <f aca="false">IF($T3413="","",IF(COUNTIF('Resumo Grupos'!$AE$3:$AE$40,$T3413)&gt;0,"NAO","SIM"))</f>
        <v>SIM</v>
      </c>
      <c r="AB3413" s="1"/>
      <c r="AC3413" s="1"/>
    </row>
    <row r="3414" customFormat="false" ht="12.75" hidden="false" customHeight="true" outlineLevel="0" collapsed="false">
      <c r="A3414" s="1" t="n">
        <v>3</v>
      </c>
      <c r="B3414" s="15" t="n">
        <v>46224</v>
      </c>
      <c r="C3414" s="15" t="n">
        <v>46287</v>
      </c>
      <c r="D3414" s="1" t="n">
        <v>514</v>
      </c>
      <c r="E3414" s="1" t="s">
        <v>55</v>
      </c>
      <c r="F3414" s="1" t="n">
        <v>34</v>
      </c>
      <c r="G3414" s="1" t="s">
        <v>56</v>
      </c>
      <c r="H3414" s="1" t="n">
        <v>2110405</v>
      </c>
      <c r="I3414" s="1" t="s">
        <v>57</v>
      </c>
      <c r="J3414" s="1" t="n">
        <v>1428727</v>
      </c>
      <c r="L3414" s="1" t="n">
        <v>222994</v>
      </c>
      <c r="M3414" s="1" t="s">
        <v>189</v>
      </c>
      <c r="N3414" s="1" t="s">
        <v>59</v>
      </c>
      <c r="P3414" s="1" t="n">
        <v>101</v>
      </c>
      <c r="Q3414" s="1" t="s">
        <v>60</v>
      </c>
      <c r="R3414" s="1" t="s">
        <v>104</v>
      </c>
      <c r="S3414" s="1" t="n">
        <v>4210504</v>
      </c>
      <c r="T3414" s="1" t="s">
        <v>169</v>
      </c>
      <c r="U3414" s="1" t="n">
        <v>240</v>
      </c>
      <c r="W3414" s="1" t="n">
        <v>0</v>
      </c>
      <c r="X3414" s="1" t="s">
        <v>2286</v>
      </c>
      <c r="Z3414" s="1" t="str">
        <f aca="false">IF($T3414="","",IFERROR(INDEX('Resumo Grupos'!$AC$3:$AC$200,MATCH($T3414,'Resumo Grupos'!$AB$3:$AB$200,0)),"n/d"))</f>
        <v>Despesa</v>
      </c>
      <c r="AA3414" s="1" t="str">
        <f aca="false">IF($T3414="","",IF(COUNTIF('Resumo Grupos'!$AE$3:$AE$40,$T3414)&gt;0,"NAO","SIM"))</f>
        <v>SIM</v>
      </c>
      <c r="AB3414" s="1"/>
      <c r="AC3414" s="1"/>
    </row>
    <row r="3415" customFormat="false" ht="12.75" hidden="false" customHeight="true" outlineLevel="0" collapsed="false">
      <c r="A3415" s="1" t="n">
        <v>3</v>
      </c>
      <c r="B3415" s="15" t="n">
        <v>46224</v>
      </c>
      <c r="C3415" s="15" t="n">
        <v>46287</v>
      </c>
      <c r="D3415" s="1" t="n">
        <v>1000036</v>
      </c>
      <c r="E3415" s="1" t="s">
        <v>2287</v>
      </c>
      <c r="F3415" s="1" t="n">
        <v>34</v>
      </c>
      <c r="G3415" s="1" t="s">
        <v>56</v>
      </c>
      <c r="H3415" s="1" t="n">
        <v>2110405</v>
      </c>
      <c r="I3415" s="1" t="s">
        <v>57</v>
      </c>
      <c r="J3415" s="1" t="n">
        <v>1428747</v>
      </c>
      <c r="L3415" s="1" t="n">
        <v>222995</v>
      </c>
      <c r="M3415" s="1" t="s">
        <v>189</v>
      </c>
      <c r="N3415" s="1" t="s">
        <v>59</v>
      </c>
      <c r="P3415" s="1" t="n">
        <v>101</v>
      </c>
      <c r="Q3415" s="1" t="s">
        <v>60</v>
      </c>
      <c r="R3415" s="1" t="s">
        <v>41</v>
      </c>
      <c r="S3415" s="1" t="n">
        <v>4210299</v>
      </c>
      <c r="T3415" s="1" t="s">
        <v>1423</v>
      </c>
      <c r="U3415" s="1" t="n">
        <v>2929.65</v>
      </c>
      <c r="W3415" s="1" t="n">
        <v>0</v>
      </c>
      <c r="X3415" s="1" t="s">
        <v>2288</v>
      </c>
      <c r="Z3415" s="1" t="str">
        <f aca="false">IF($T3415="","",IFERROR(INDEX('Resumo Grupos'!$AC$3:$AC$200,MATCH($T3415,'Resumo Grupos'!$AB$3:$AB$200,0)),"n/d"))</f>
        <v>Despesa</v>
      </c>
      <c r="AA3415" s="1" t="str">
        <f aca="false">IF($T3415="","",IF(COUNTIF('Resumo Grupos'!$AE$3:$AE$40,$T3415)&gt;0,"NAO","SIM"))</f>
        <v>SIM</v>
      </c>
      <c r="AB3415" s="1"/>
      <c r="AC3415" s="1"/>
    </row>
    <row r="3416" customFormat="false" ht="12.75" hidden="false" customHeight="true" outlineLevel="0" collapsed="false">
      <c r="A3416" s="1" t="n">
        <v>3</v>
      </c>
      <c r="B3416" s="15" t="n">
        <v>46224</v>
      </c>
      <c r="C3416" s="15" t="n">
        <v>46287</v>
      </c>
      <c r="D3416" s="1" t="n">
        <v>1929</v>
      </c>
      <c r="E3416" s="1" t="s">
        <v>2283</v>
      </c>
      <c r="F3416" s="1" t="n">
        <v>34</v>
      </c>
      <c r="G3416" s="1" t="s">
        <v>56</v>
      </c>
      <c r="H3416" s="1" t="n">
        <v>2110405</v>
      </c>
      <c r="I3416" s="1" t="s">
        <v>57</v>
      </c>
      <c r="J3416" s="1" t="n">
        <v>1428753</v>
      </c>
      <c r="L3416" s="1" t="n">
        <v>222996</v>
      </c>
      <c r="M3416" s="1" t="s">
        <v>189</v>
      </c>
      <c r="N3416" s="1" t="s">
        <v>59</v>
      </c>
      <c r="P3416" s="1" t="n">
        <v>101</v>
      </c>
      <c r="Q3416" s="1" t="s">
        <v>60</v>
      </c>
      <c r="R3416" s="1" t="s">
        <v>104</v>
      </c>
      <c r="S3416" s="1" t="n">
        <v>4210504</v>
      </c>
      <c r="T3416" s="1" t="s">
        <v>169</v>
      </c>
      <c r="U3416" s="1" t="n">
        <v>420</v>
      </c>
      <c r="W3416" s="1" t="n">
        <v>0</v>
      </c>
      <c r="X3416" s="1" t="s">
        <v>2289</v>
      </c>
      <c r="Z3416" s="1" t="str">
        <f aca="false">IF($T3416="","",IFERROR(INDEX('Resumo Grupos'!$AC$3:$AC$200,MATCH($T3416,'Resumo Grupos'!$AB$3:$AB$200,0)),"n/d"))</f>
        <v>Despesa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" t="n">
        <v>3</v>
      </c>
      <c r="B3417" s="15" t="n">
        <v>46239</v>
      </c>
      <c r="C3417" s="15" t="n">
        <v>46287</v>
      </c>
      <c r="D3417" s="1" t="n">
        <v>1659</v>
      </c>
      <c r="E3417" s="1" t="s">
        <v>317</v>
      </c>
      <c r="F3417" s="1" t="n">
        <v>24</v>
      </c>
      <c r="G3417" s="1" t="s">
        <v>64</v>
      </c>
      <c r="H3417" s="1" t="n">
        <v>2110405</v>
      </c>
      <c r="I3417" s="1" t="s">
        <v>57</v>
      </c>
      <c r="J3417" s="1" t="n">
        <v>1509264</v>
      </c>
      <c r="L3417" s="1" t="n">
        <v>8893822</v>
      </c>
      <c r="M3417" s="1" t="s">
        <v>35</v>
      </c>
      <c r="N3417" s="1" t="s">
        <v>59</v>
      </c>
      <c r="P3417" s="1" t="n">
        <v>167</v>
      </c>
      <c r="Q3417" s="1" t="s">
        <v>119</v>
      </c>
      <c r="R3417" s="1" t="s">
        <v>66</v>
      </c>
      <c r="S3417" s="1" t="n">
        <v>1130101</v>
      </c>
      <c r="T3417" s="1" t="s">
        <v>67</v>
      </c>
      <c r="U3417" s="1" t="n">
        <v>710.92</v>
      </c>
      <c r="W3417" s="1" t="n">
        <v>0</v>
      </c>
      <c r="X3417" s="1" t="s">
        <v>2759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SAND IPAN CL AZUL MASC 21307</v>
      </c>
      <c r="AC3417" s="1" t="n">
        <v>889382</v>
      </c>
    </row>
    <row r="3418" customFormat="false" ht="12.75" hidden="false" customHeight="true" outlineLevel="0" collapsed="false">
      <c r="A3418" s="1" t="n">
        <v>3</v>
      </c>
      <c r="B3418" s="15" t="n">
        <v>46242</v>
      </c>
      <c r="C3418" s="15" t="n">
        <v>46287</v>
      </c>
      <c r="D3418" s="1" t="n">
        <v>957</v>
      </c>
      <c r="E3418" s="1" t="s">
        <v>941</v>
      </c>
      <c r="F3418" s="1" t="n">
        <v>24</v>
      </c>
      <c r="G3418" s="1" t="s">
        <v>64</v>
      </c>
      <c r="H3418" s="1" t="n">
        <v>2110405</v>
      </c>
      <c r="I3418" s="1" t="s">
        <v>57</v>
      </c>
      <c r="J3418" s="1" t="n">
        <v>1532000</v>
      </c>
      <c r="L3418" s="1" t="n">
        <v>216234</v>
      </c>
      <c r="M3418" s="1" t="s">
        <v>35</v>
      </c>
      <c r="N3418" s="1" t="s">
        <v>59</v>
      </c>
      <c r="P3418" s="1" t="n">
        <v>167</v>
      </c>
      <c r="Q3418" s="1" t="s">
        <v>119</v>
      </c>
      <c r="R3418" s="1" t="s">
        <v>66</v>
      </c>
      <c r="S3418" s="1" t="n">
        <v>1130101</v>
      </c>
      <c r="T3418" s="1" t="s">
        <v>67</v>
      </c>
      <c r="U3418" s="1" t="n">
        <v>1760.2</v>
      </c>
      <c r="W3418" s="1" t="n">
        <v>0</v>
      </c>
      <c r="X3418" s="1" t="s">
        <v>2760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RAC WHISKAS CARNE KG</v>
      </c>
      <c r="AC3418" s="1" t="n">
        <v>21623</v>
      </c>
    </row>
    <row r="3419" customFormat="false" ht="12.75" hidden="false" customHeight="true" outlineLevel="0" collapsed="false">
      <c r="A3419" s="1" t="n">
        <v>3</v>
      </c>
      <c r="B3419" s="15" t="n">
        <v>46248</v>
      </c>
      <c r="C3419" s="15" t="n">
        <v>46287</v>
      </c>
      <c r="D3419" s="1" t="n">
        <v>1739</v>
      </c>
      <c r="E3419" s="1" t="s">
        <v>2621</v>
      </c>
      <c r="F3419" s="1" t="n">
        <v>24</v>
      </c>
      <c r="G3419" s="1" t="s">
        <v>64</v>
      </c>
      <c r="H3419" s="1" t="n">
        <v>2110405</v>
      </c>
      <c r="I3419" s="1" t="s">
        <v>57</v>
      </c>
      <c r="J3419" s="1" t="n">
        <v>1566622</v>
      </c>
      <c r="L3419" s="1" t="n">
        <v>2551473</v>
      </c>
      <c r="M3419" s="1" t="s">
        <v>35</v>
      </c>
      <c r="N3419" s="1" t="s">
        <v>59</v>
      </c>
      <c r="P3419" s="1" t="n">
        <v>167</v>
      </c>
      <c r="Q3419" s="1" t="s">
        <v>119</v>
      </c>
      <c r="R3419" s="1" t="s">
        <v>66</v>
      </c>
      <c r="S3419" s="1" t="n">
        <v>1130101</v>
      </c>
      <c r="T3419" s="1" t="s">
        <v>67</v>
      </c>
      <c r="U3419" s="1" t="n">
        <v>842.29</v>
      </c>
      <c r="W3419" s="1" t="n">
        <v>0</v>
      </c>
      <c r="X3419" s="1" t="s">
        <v>2761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 t="str">
        <f aca="false">IFERROR(INDEX('Mov Entradas (Rel 10497)'!$L:$L,MATCH(AC3419,'Mov Entradas (Rel 10497)'!$I:$I,0)),"nao encontrado")</f>
        <v>PRESERVATIVO LV8 PG6</v>
      </c>
      <c r="AC3419" s="1" t="n">
        <v>255147</v>
      </c>
    </row>
    <row r="3420" customFormat="false" ht="12.75" hidden="false" customHeight="true" outlineLevel="0" collapsed="false">
      <c r="A3420" s="1" t="n">
        <v>3</v>
      </c>
      <c r="B3420" s="15" t="n">
        <v>46251</v>
      </c>
      <c r="C3420" s="15" t="n">
        <v>46287</v>
      </c>
      <c r="D3420" s="1" t="n">
        <v>1636</v>
      </c>
      <c r="E3420" s="1" t="s">
        <v>69</v>
      </c>
      <c r="F3420" s="1" t="n">
        <v>24</v>
      </c>
      <c r="G3420" s="1" t="s">
        <v>64</v>
      </c>
      <c r="H3420" s="1" t="n">
        <v>2110405</v>
      </c>
      <c r="I3420" s="1" t="s">
        <v>57</v>
      </c>
      <c r="J3420" s="1" t="n">
        <v>1573145</v>
      </c>
      <c r="L3420" s="1" t="n">
        <v>32386864</v>
      </c>
      <c r="M3420" s="1" t="s">
        <v>35</v>
      </c>
      <c r="N3420" s="1" t="s">
        <v>59</v>
      </c>
      <c r="P3420" s="1" t="n">
        <v>167</v>
      </c>
      <c r="Q3420" s="1" t="s">
        <v>119</v>
      </c>
      <c r="R3420" s="1" t="s">
        <v>66</v>
      </c>
      <c r="S3420" s="1" t="n">
        <v>1130101</v>
      </c>
      <c r="T3420" s="1" t="s">
        <v>67</v>
      </c>
      <c r="U3420" s="1" t="n">
        <v>924.11</v>
      </c>
      <c r="W3420" s="1" t="n">
        <v>0</v>
      </c>
      <c r="X3420" s="1" t="s">
        <v>2762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 t="str">
        <f aca="false">IFERROR(INDEX('Mov Entradas (Rel 10497)'!$L:$L,MATCH(AC3420,'Mov Entradas (Rel 10497)'!$I:$I,0)),"nao encontrado")</f>
        <v>ABS SEMPERLIVRE SUAVE C/ABA -16UN</v>
      </c>
      <c r="AC3420" s="1" t="n">
        <v>3238686</v>
      </c>
    </row>
    <row r="3421" customFormat="false" ht="12.75" hidden="false" customHeight="true" outlineLevel="0" collapsed="false">
      <c r="A3421" s="1" t="n">
        <v>3</v>
      </c>
      <c r="B3421" s="15" t="n">
        <v>46260</v>
      </c>
      <c r="C3421" s="15" t="n">
        <v>46288</v>
      </c>
      <c r="D3421" s="1" t="n">
        <v>794</v>
      </c>
      <c r="E3421" s="1" t="s">
        <v>191</v>
      </c>
      <c r="F3421" s="1" t="n">
        <v>24</v>
      </c>
      <c r="G3421" s="1" t="s">
        <v>64</v>
      </c>
      <c r="H3421" s="1" t="n">
        <v>2110405</v>
      </c>
      <c r="I3421" s="1" t="s">
        <v>57</v>
      </c>
      <c r="J3421" s="1" t="n">
        <v>1608546</v>
      </c>
      <c r="L3421" s="1" t="n">
        <v>59753</v>
      </c>
      <c r="M3421" s="1" t="s">
        <v>35</v>
      </c>
      <c r="N3421" s="1" t="s">
        <v>59</v>
      </c>
      <c r="P3421" s="1" t="n">
        <v>167</v>
      </c>
      <c r="Q3421" s="1" t="s">
        <v>119</v>
      </c>
      <c r="R3421" s="1" t="s">
        <v>66</v>
      </c>
      <c r="S3421" s="1" t="n">
        <v>1130101</v>
      </c>
      <c r="T3421" s="1" t="s">
        <v>67</v>
      </c>
      <c r="U3421" s="1" t="n">
        <v>1460.03</v>
      </c>
      <c r="W3421" s="1" t="n">
        <v>0</v>
      </c>
      <c r="X3421" s="1" t="s">
        <v>2763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SACOLA DE 3KG</v>
      </c>
      <c r="AC3421" s="1" t="n">
        <v>8770</v>
      </c>
    </row>
    <row r="3422" customFormat="false" ht="12.75" hidden="false" customHeight="true" outlineLevel="0" collapsed="false">
      <c r="A3422" s="1" t="n">
        <v>3</v>
      </c>
      <c r="B3422" s="15" t="n">
        <v>46260</v>
      </c>
      <c r="C3422" s="15" t="n">
        <v>46288</v>
      </c>
      <c r="D3422" s="1" t="n">
        <v>794</v>
      </c>
      <c r="E3422" s="1" t="s">
        <v>191</v>
      </c>
      <c r="F3422" s="1" t="n">
        <v>24</v>
      </c>
      <c r="G3422" s="1" t="s">
        <v>64</v>
      </c>
      <c r="H3422" s="1" t="n">
        <v>2110405</v>
      </c>
      <c r="I3422" s="1" t="s">
        <v>57</v>
      </c>
      <c r="J3422" s="1" t="n">
        <v>1608619</v>
      </c>
      <c r="L3422" s="1" t="n">
        <v>59743</v>
      </c>
      <c r="M3422" s="1" t="s">
        <v>35</v>
      </c>
      <c r="N3422" s="1" t="s">
        <v>59</v>
      </c>
      <c r="P3422" s="1" t="n">
        <v>167</v>
      </c>
      <c r="Q3422" s="1" t="s">
        <v>119</v>
      </c>
      <c r="R3422" s="1" t="s">
        <v>41</v>
      </c>
      <c r="S3422" s="1" t="n">
        <v>4210299</v>
      </c>
      <c r="T3422" s="1" t="s">
        <v>1423</v>
      </c>
      <c r="U3422" s="1" t="n">
        <v>1115.86</v>
      </c>
      <c r="W3422" s="1" t="n">
        <v>0</v>
      </c>
      <c r="X3422" s="1" t="s">
        <v>2764</v>
      </c>
      <c r="Z3422" s="1" t="str">
        <f aca="false">IF($T3422="","",IFERROR(INDEX('Resumo Grupos'!$AC$3:$AC$200,MATCH($T3422,'Resumo Grupos'!$AB$3:$AB$200,0)),"n/d"))</f>
        <v>Despesa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SACOLA DE 3KG</v>
      </c>
      <c r="AC3422" s="1" t="n">
        <v>8769</v>
      </c>
    </row>
    <row r="3423" customFormat="false" ht="12.75" hidden="false" customHeight="true" outlineLevel="0" collapsed="false">
      <c r="A3423" s="1" t="n">
        <v>3</v>
      </c>
      <c r="B3423" s="15" t="n">
        <v>46262</v>
      </c>
      <c r="C3423" s="15" t="n">
        <v>46288</v>
      </c>
      <c r="D3423" s="1" t="n">
        <v>1671</v>
      </c>
      <c r="E3423" s="1" t="s">
        <v>77</v>
      </c>
      <c r="F3423" s="1" t="n">
        <v>24</v>
      </c>
      <c r="G3423" s="1" t="s">
        <v>64</v>
      </c>
      <c r="H3423" s="1" t="n">
        <v>2110405</v>
      </c>
      <c r="I3423" s="1" t="s">
        <v>57</v>
      </c>
      <c r="J3423" s="1" t="n">
        <v>1633631</v>
      </c>
      <c r="L3423" s="1" t="n">
        <v>589581</v>
      </c>
      <c r="M3423" s="1" t="s">
        <v>35</v>
      </c>
      <c r="N3423" s="1" t="s">
        <v>59</v>
      </c>
      <c r="P3423" s="1" t="n">
        <v>167</v>
      </c>
      <c r="Q3423" s="1" t="s">
        <v>119</v>
      </c>
      <c r="R3423" s="1" t="s">
        <v>66</v>
      </c>
      <c r="S3423" s="1" t="n">
        <v>1130101</v>
      </c>
      <c r="T3423" s="1" t="s">
        <v>67</v>
      </c>
      <c r="U3423" s="1" t="n">
        <v>240.76</v>
      </c>
      <c r="W3423" s="1" t="n">
        <v>0</v>
      </c>
      <c r="X3423" s="1" t="s">
        <v>2765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ESC.SORRISO ORIG. MACIA</v>
      </c>
      <c r="AC3423" s="1" t="n">
        <v>589581</v>
      </c>
    </row>
    <row r="3424" customFormat="false" ht="12.75" hidden="false" customHeight="true" outlineLevel="0" collapsed="false">
      <c r="A3424" s="1" t="n">
        <v>3</v>
      </c>
      <c r="B3424" s="15" t="n">
        <v>46266</v>
      </c>
      <c r="C3424" s="15" t="n">
        <v>46288</v>
      </c>
      <c r="D3424" s="1" t="n">
        <v>1608</v>
      </c>
      <c r="E3424" s="1" t="s">
        <v>63</v>
      </c>
      <c r="F3424" s="1" t="n">
        <v>24</v>
      </c>
      <c r="G3424" s="1" t="s">
        <v>64</v>
      </c>
      <c r="H3424" s="1" t="n">
        <v>2110405</v>
      </c>
      <c r="I3424" s="1" t="s">
        <v>57</v>
      </c>
      <c r="J3424" s="1" t="n">
        <v>1638357</v>
      </c>
      <c r="L3424" s="1" t="n">
        <v>17233022</v>
      </c>
      <c r="M3424" s="1" t="s">
        <v>35</v>
      </c>
      <c r="N3424" s="1" t="s">
        <v>59</v>
      </c>
      <c r="P3424" s="1" t="n">
        <v>167</v>
      </c>
      <c r="Q3424" s="1" t="s">
        <v>119</v>
      </c>
      <c r="R3424" s="1" t="s">
        <v>66</v>
      </c>
      <c r="S3424" s="1" t="n">
        <v>1130101</v>
      </c>
      <c r="T3424" s="1" t="s">
        <v>67</v>
      </c>
      <c r="U3424" s="1" t="n">
        <v>769.31</v>
      </c>
      <c r="W3424" s="1" t="n">
        <v>0</v>
      </c>
      <c r="X3424" s="1" t="s">
        <v>2766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SALG CHEETOS ONDA REQUEIJAO 40G</v>
      </c>
      <c r="AC3424" s="1" t="n">
        <v>1723302</v>
      </c>
    </row>
    <row r="3425" customFormat="false" ht="12.75" hidden="false" customHeight="true" outlineLevel="0" collapsed="false">
      <c r="A3425" s="1" t="n">
        <v>3</v>
      </c>
      <c r="B3425" s="15" t="n">
        <v>46266</v>
      </c>
      <c r="C3425" s="15" t="n">
        <v>46288</v>
      </c>
      <c r="D3425" s="1" t="n">
        <v>1734</v>
      </c>
      <c r="E3425" s="1" t="s">
        <v>152</v>
      </c>
      <c r="F3425" s="1" t="n">
        <v>24</v>
      </c>
      <c r="G3425" s="1" t="s">
        <v>64</v>
      </c>
      <c r="H3425" s="1" t="n">
        <v>2110405</v>
      </c>
      <c r="I3425" s="1" t="s">
        <v>57</v>
      </c>
      <c r="J3425" s="1" t="n">
        <v>1650634</v>
      </c>
      <c r="L3425" s="1" t="n">
        <v>259102</v>
      </c>
      <c r="M3425" s="1" t="s">
        <v>35</v>
      </c>
      <c r="N3425" s="1" t="s">
        <v>59</v>
      </c>
      <c r="P3425" s="1" t="n">
        <v>167</v>
      </c>
      <c r="Q3425" s="1" t="s">
        <v>119</v>
      </c>
      <c r="R3425" s="1" t="s">
        <v>66</v>
      </c>
      <c r="S3425" s="1" t="n">
        <v>1130101</v>
      </c>
      <c r="T3425" s="1" t="s">
        <v>67</v>
      </c>
      <c r="U3425" s="1" t="n">
        <v>620.98</v>
      </c>
      <c r="W3425" s="1" t="n">
        <v>0</v>
      </c>
      <c r="X3425" s="1" t="s">
        <v>2767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SORVETE 1 LT CHOCOLA</v>
      </c>
      <c r="AC3425" s="1" t="n">
        <v>259102</v>
      </c>
    </row>
    <row r="3426" customFormat="false" ht="12.75" hidden="false" customHeight="true" outlineLevel="0" collapsed="false">
      <c r="A3426" s="1" t="n">
        <v>3</v>
      </c>
      <c r="B3426" s="15" t="n">
        <v>46266</v>
      </c>
      <c r="C3426" s="15" t="n">
        <v>46288</v>
      </c>
      <c r="D3426" s="1" t="n">
        <v>1672</v>
      </c>
      <c r="E3426" s="1" t="s">
        <v>87</v>
      </c>
      <c r="F3426" s="1" t="n">
        <v>24</v>
      </c>
      <c r="G3426" s="1" t="s">
        <v>64</v>
      </c>
      <c r="H3426" s="1" t="n">
        <v>2110405</v>
      </c>
      <c r="I3426" s="1" t="s">
        <v>57</v>
      </c>
      <c r="J3426" s="1" t="n">
        <v>1653048</v>
      </c>
      <c r="L3426" s="1" t="n">
        <v>14404992</v>
      </c>
      <c r="M3426" s="1" t="s">
        <v>35</v>
      </c>
      <c r="N3426" s="1" t="s">
        <v>59</v>
      </c>
      <c r="P3426" s="1" t="n">
        <v>167</v>
      </c>
      <c r="Q3426" s="1" t="s">
        <v>119</v>
      </c>
      <c r="R3426" s="1" t="s">
        <v>66</v>
      </c>
      <c r="S3426" s="1" t="n">
        <v>1130101</v>
      </c>
      <c r="T3426" s="1" t="s">
        <v>67</v>
      </c>
      <c r="U3426" s="1" t="n">
        <v>365</v>
      </c>
      <c r="W3426" s="1" t="n">
        <v>0</v>
      </c>
      <c r="X3426" s="1" t="s">
        <v>2768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AGUACRIM 20L</v>
      </c>
      <c r="AC3426" s="1" t="n">
        <v>1440499</v>
      </c>
    </row>
    <row r="3427" customFormat="false" ht="12.75" hidden="false" customHeight="true" outlineLevel="0" collapsed="false">
      <c r="A3427" s="1" t="n">
        <v>3</v>
      </c>
      <c r="B3427" s="15" t="n">
        <v>46269</v>
      </c>
      <c r="C3427" s="15" t="n">
        <v>46289</v>
      </c>
      <c r="D3427" s="1" t="n">
        <v>1815</v>
      </c>
      <c r="E3427" s="1" t="s">
        <v>73</v>
      </c>
      <c r="F3427" s="1" t="n">
        <v>24</v>
      </c>
      <c r="G3427" s="1" t="s">
        <v>64</v>
      </c>
      <c r="H3427" s="1" t="n">
        <v>2110405</v>
      </c>
      <c r="I3427" s="1" t="s">
        <v>57</v>
      </c>
      <c r="J3427" s="1" t="n">
        <v>1652994</v>
      </c>
      <c r="L3427" s="1" t="n">
        <v>4663652</v>
      </c>
      <c r="M3427" s="1" t="s">
        <v>35</v>
      </c>
      <c r="N3427" s="1" t="s">
        <v>59</v>
      </c>
      <c r="P3427" s="1" t="n">
        <v>167</v>
      </c>
      <c r="Q3427" s="1" t="s">
        <v>119</v>
      </c>
      <c r="R3427" s="1" t="s">
        <v>66</v>
      </c>
      <c r="S3427" s="1" t="n">
        <v>1130101</v>
      </c>
      <c r="T3427" s="1" t="s">
        <v>67</v>
      </c>
      <c r="U3427" s="1" t="n">
        <v>1268.35</v>
      </c>
      <c r="W3427" s="1" t="n">
        <v>0</v>
      </c>
      <c r="X3427" s="1" t="s">
        <v>2769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401452</v>
      </c>
    </row>
    <row r="3428" customFormat="false" ht="12.75" hidden="false" customHeight="true" outlineLevel="0" collapsed="false">
      <c r="A3428" s="1" t="n">
        <v>3</v>
      </c>
      <c r="B3428" s="15" t="n">
        <v>46001</v>
      </c>
      <c r="C3428" s="15" t="n">
        <v>46290</v>
      </c>
      <c r="D3428" s="1" t="n">
        <v>1839</v>
      </c>
      <c r="E3428" s="1" t="s">
        <v>801</v>
      </c>
      <c r="F3428" s="1" t="n">
        <v>24</v>
      </c>
      <c r="G3428" s="1" t="s">
        <v>64</v>
      </c>
      <c r="H3428" s="1" t="n">
        <v>2110102</v>
      </c>
      <c r="I3428" s="1" t="s">
        <v>802</v>
      </c>
      <c r="J3428" s="1" t="n">
        <v>315650</v>
      </c>
      <c r="L3428" s="1" t="n">
        <v>86749</v>
      </c>
      <c r="M3428" s="1" t="s">
        <v>2179</v>
      </c>
      <c r="N3428" s="1" t="s">
        <v>89</v>
      </c>
      <c r="P3428" s="1" t="n">
        <v>163</v>
      </c>
      <c r="Q3428" s="1" t="s">
        <v>37</v>
      </c>
      <c r="R3428" s="1" t="s">
        <v>41</v>
      </c>
      <c r="S3428" s="1" t="n">
        <v>4210204</v>
      </c>
      <c r="T3428" s="1" t="s">
        <v>803</v>
      </c>
      <c r="U3428" s="1" t="n">
        <v>47.99</v>
      </c>
      <c r="W3428" s="1" t="n">
        <v>0</v>
      </c>
      <c r="X3428" s="1" t="s">
        <v>2770</v>
      </c>
      <c r="Z3428" s="1" t="str">
        <f aca="false">IF($T3428="","",IFERROR(INDEX('Resumo Grupos'!$AC$3:$AC$200,MATCH($T3428,'Resumo Grupos'!$AB$3:$AB$200,0)),"n/d"))</f>
        <v>Despesa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nao encontrado</v>
      </c>
      <c r="AC3428" s="1" t="n">
        <v>86749</v>
      </c>
    </row>
    <row r="3429" customFormat="false" ht="12.75" hidden="false" customHeight="true" outlineLevel="0" collapsed="false">
      <c r="A3429" s="1" t="n">
        <v>3</v>
      </c>
      <c r="B3429" s="15" t="n">
        <v>45991</v>
      </c>
      <c r="C3429" s="15" t="n">
        <v>46290</v>
      </c>
      <c r="D3429" s="1" t="n">
        <v>10054</v>
      </c>
      <c r="E3429" s="1" t="s">
        <v>805</v>
      </c>
      <c r="F3429" s="1" t="n">
        <v>2</v>
      </c>
      <c r="G3429" s="1" t="s">
        <v>624</v>
      </c>
      <c r="H3429" s="1" t="n">
        <v>2110405</v>
      </c>
      <c r="I3429" s="1" t="s">
        <v>57</v>
      </c>
      <c r="J3429" s="1" t="n">
        <v>777941</v>
      </c>
      <c r="L3429" s="1" t="n">
        <v>123778</v>
      </c>
      <c r="M3429" s="1" t="s">
        <v>2179</v>
      </c>
      <c r="N3429" s="1" t="s">
        <v>59</v>
      </c>
      <c r="P3429" s="1" t="n">
        <v>129</v>
      </c>
      <c r="Q3429" s="1" t="s">
        <v>37</v>
      </c>
      <c r="R3429" s="1" t="s">
        <v>41</v>
      </c>
      <c r="S3429" s="1" t="n">
        <v>4210227</v>
      </c>
      <c r="T3429" s="1" t="s">
        <v>42</v>
      </c>
      <c r="U3429" s="1" t="n">
        <v>56.1</v>
      </c>
      <c r="W3429" s="1" t="n">
        <v>0</v>
      </c>
      <c r="X3429" s="1" t="s">
        <v>806</v>
      </c>
      <c r="Z3429" s="1" t="str">
        <f aca="false">IF($T3429="","",IFERROR(INDEX('Resumo Grupos'!$AC$3:$AC$200,MATCH($T3429,'Resumo Grupos'!$AB$3:$AB$200,0)),"n/d"))</f>
        <v>Despesa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nao encontrado</v>
      </c>
      <c r="AC3429" s="1" t="n">
        <v>1318</v>
      </c>
    </row>
    <row r="3430" customFormat="false" ht="12.75" hidden="false" customHeight="true" outlineLevel="0" collapsed="false">
      <c r="A3430" s="1" t="n">
        <v>3</v>
      </c>
      <c r="B3430" s="15" t="n">
        <v>46157</v>
      </c>
      <c r="C3430" s="15" t="n">
        <v>46290</v>
      </c>
      <c r="D3430" s="1" t="n">
        <v>663</v>
      </c>
      <c r="E3430" s="1" t="s">
        <v>813</v>
      </c>
      <c r="F3430" s="1" t="n">
        <v>2</v>
      </c>
      <c r="G3430" s="1" t="s">
        <v>624</v>
      </c>
      <c r="H3430" s="1" t="n">
        <v>2110405</v>
      </c>
      <c r="I3430" s="1" t="s">
        <v>57</v>
      </c>
      <c r="J3430" s="1" t="n">
        <v>1107245</v>
      </c>
      <c r="L3430" s="1" t="n">
        <v>174077</v>
      </c>
      <c r="M3430" s="1" t="s">
        <v>35</v>
      </c>
      <c r="N3430" s="1" t="s">
        <v>59</v>
      </c>
      <c r="P3430" s="1" t="n">
        <v>128</v>
      </c>
      <c r="Q3430" s="1" t="s">
        <v>65</v>
      </c>
      <c r="R3430" s="1" t="s">
        <v>41</v>
      </c>
      <c r="S3430" s="1" t="n">
        <v>4210227</v>
      </c>
      <c r="T3430" s="1" t="s">
        <v>42</v>
      </c>
      <c r="U3430" s="1" t="n">
        <v>711.75</v>
      </c>
      <c r="W3430" s="1" t="n">
        <v>0</v>
      </c>
      <c r="X3430" s="1" t="s">
        <v>814</v>
      </c>
      <c r="Z3430" s="1" t="str">
        <f aca="false">IF($T3430="","",IFERROR(INDEX('Resumo Grupos'!$AC$3:$AC$200,MATCH($T3430,'Resumo Grupos'!$AB$3:$AB$200,0)),"n/d"))</f>
        <v>Despesa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nao encontrado</v>
      </c>
      <c r="AC3430" s="1" t="n">
        <v>12945</v>
      </c>
    </row>
    <row r="3431" customFormat="false" ht="12.75" hidden="false" customHeight="true" outlineLevel="0" collapsed="false">
      <c r="A3431" s="1" t="n">
        <v>3</v>
      </c>
      <c r="B3431" s="15" t="n">
        <v>46196</v>
      </c>
      <c r="C3431" s="15" t="n">
        <v>46290</v>
      </c>
      <c r="D3431" s="1" t="n">
        <v>560</v>
      </c>
      <c r="E3431" s="1" t="s">
        <v>281</v>
      </c>
      <c r="F3431" s="1" t="n">
        <v>24</v>
      </c>
      <c r="G3431" s="1" t="s">
        <v>64</v>
      </c>
      <c r="H3431" s="1" t="n">
        <v>2110101</v>
      </c>
      <c r="I3431" s="1" t="s">
        <v>53</v>
      </c>
      <c r="J3431" s="1" t="n">
        <v>1293646</v>
      </c>
      <c r="L3431" s="1" t="n">
        <v>1716</v>
      </c>
      <c r="M3431" s="1" t="s">
        <v>35</v>
      </c>
      <c r="N3431" s="1" t="s">
        <v>89</v>
      </c>
      <c r="P3431" s="1" t="n">
        <v>128</v>
      </c>
      <c r="Q3431" s="1" t="s">
        <v>65</v>
      </c>
      <c r="R3431" s="1" t="s">
        <v>66</v>
      </c>
      <c r="S3431" s="1" t="n">
        <v>1130101</v>
      </c>
      <c r="T3431" s="1" t="s">
        <v>67</v>
      </c>
      <c r="U3431" s="1" t="n">
        <v>250</v>
      </c>
      <c r="W3431" s="1" t="n">
        <v>0</v>
      </c>
      <c r="X3431" s="1" t="s">
        <v>2771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BISCOITOS DA MARIA S</v>
      </c>
      <c r="AC3431" s="1" t="n">
        <v>1716</v>
      </c>
    </row>
    <row r="3432" customFormat="false" ht="12.75" hidden="false" customHeight="true" outlineLevel="0" collapsed="false">
      <c r="A3432" s="1" t="n">
        <v>3</v>
      </c>
      <c r="B3432" s="15" t="n">
        <v>46231</v>
      </c>
      <c r="C3432" s="15" t="n">
        <v>46290</v>
      </c>
      <c r="D3432" s="1" t="n">
        <v>928</v>
      </c>
      <c r="E3432" s="1" t="s">
        <v>862</v>
      </c>
      <c r="F3432" s="1" t="n">
        <v>24</v>
      </c>
      <c r="G3432" s="1" t="s">
        <v>64</v>
      </c>
      <c r="H3432" s="1" t="n">
        <v>2110405</v>
      </c>
      <c r="I3432" s="1" t="s">
        <v>57</v>
      </c>
      <c r="J3432" s="1" t="n">
        <v>1464994</v>
      </c>
      <c r="L3432" s="1" t="n">
        <v>227912</v>
      </c>
      <c r="M3432" s="1" t="s">
        <v>189</v>
      </c>
      <c r="N3432" s="1" t="s">
        <v>59</v>
      </c>
      <c r="P3432" s="1" t="n">
        <v>101</v>
      </c>
      <c r="Q3432" s="1" t="s">
        <v>60</v>
      </c>
      <c r="R3432" s="1" t="s">
        <v>38</v>
      </c>
      <c r="S3432" s="1" t="n">
        <v>421033</v>
      </c>
      <c r="T3432" s="1" t="s">
        <v>863</v>
      </c>
      <c r="U3432" s="1" t="n">
        <v>299.9</v>
      </c>
      <c r="W3432" s="1" t="n">
        <v>0</v>
      </c>
      <c r="X3432" s="1" t="s">
        <v>864</v>
      </c>
      <c r="Z3432" s="1" t="str">
        <f aca="false">IF($T3432="","",IFERROR(INDEX('Resumo Grupos'!$AC$3:$AC$200,MATCH($T3432,'Resumo Grupos'!$AB$3:$AB$200,0)),"n/d"))</f>
        <v>Despesa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" t="n">
        <v>3</v>
      </c>
      <c r="B3433" s="15" t="n">
        <v>46205</v>
      </c>
      <c r="C3433" s="15" t="n">
        <v>46290</v>
      </c>
      <c r="D3433" s="1" t="n">
        <v>663</v>
      </c>
      <c r="E3433" s="1" t="s">
        <v>813</v>
      </c>
      <c r="F3433" s="1" t="n">
        <v>59</v>
      </c>
      <c r="G3433" s="1" t="s">
        <v>1664</v>
      </c>
      <c r="H3433" s="1" t="n">
        <v>2110405</v>
      </c>
      <c r="I3433" s="1" t="s">
        <v>57</v>
      </c>
      <c r="J3433" s="1" t="n">
        <v>1465220</v>
      </c>
      <c r="L3433" s="1" t="n">
        <v>227946</v>
      </c>
      <c r="M3433" s="1" t="s">
        <v>35</v>
      </c>
      <c r="N3433" s="1" t="s">
        <v>59</v>
      </c>
      <c r="P3433" s="1" t="n">
        <v>167</v>
      </c>
      <c r="Q3433" s="1" t="s">
        <v>119</v>
      </c>
      <c r="R3433" s="1" t="s">
        <v>66</v>
      </c>
      <c r="S3433" s="1" t="n">
        <v>1130101</v>
      </c>
      <c r="T3433" s="1" t="s">
        <v>67</v>
      </c>
      <c r="U3433" s="1" t="n">
        <v>93.33</v>
      </c>
      <c r="W3433" s="1" t="n">
        <v>0</v>
      </c>
      <c r="X3433" s="1" t="s">
        <v>2772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" t="n">
        <v>3</v>
      </c>
      <c r="B3434" s="15" t="n">
        <v>46231</v>
      </c>
      <c r="C3434" s="15" t="n">
        <v>46290</v>
      </c>
      <c r="D3434" s="1" t="n">
        <v>875</v>
      </c>
      <c r="E3434" s="1" t="s">
        <v>820</v>
      </c>
      <c r="F3434" s="1" t="n">
        <v>59</v>
      </c>
      <c r="G3434" s="1" t="s">
        <v>1664</v>
      </c>
      <c r="H3434" s="1" t="n">
        <v>2110405</v>
      </c>
      <c r="I3434" s="1" t="s">
        <v>57</v>
      </c>
      <c r="J3434" s="1" t="n">
        <v>1472837</v>
      </c>
      <c r="L3434" s="1" t="n">
        <v>18872</v>
      </c>
      <c r="M3434" s="1" t="s">
        <v>35</v>
      </c>
      <c r="N3434" s="1" t="s">
        <v>59</v>
      </c>
      <c r="P3434" s="1" t="n">
        <v>167</v>
      </c>
      <c r="Q3434" s="1" t="s">
        <v>119</v>
      </c>
      <c r="R3434" s="1" t="s">
        <v>66</v>
      </c>
      <c r="S3434" s="1" t="n">
        <v>1130101</v>
      </c>
      <c r="T3434" s="1" t="s">
        <v>67</v>
      </c>
      <c r="U3434" s="1" t="n">
        <v>1615.17</v>
      </c>
      <c r="W3434" s="1" t="n">
        <v>0</v>
      </c>
      <c r="X3434" s="1" t="s">
        <v>2347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FONE OUVIDO BASIKE F</v>
      </c>
      <c r="AC3434" s="1" t="n">
        <v>1887</v>
      </c>
    </row>
    <row r="3435" customFormat="false" ht="12.75" hidden="false" customHeight="true" outlineLevel="0" collapsed="false">
      <c r="A3435" s="1" t="n">
        <v>3</v>
      </c>
      <c r="B3435" s="15" t="n">
        <v>46237</v>
      </c>
      <c r="C3435" s="15" t="n">
        <v>46290</v>
      </c>
      <c r="D3435" s="1" t="n">
        <v>10101</v>
      </c>
      <c r="E3435" s="1" t="s">
        <v>2348</v>
      </c>
      <c r="F3435" s="1" t="n">
        <v>59</v>
      </c>
      <c r="G3435" s="1" t="s">
        <v>1664</v>
      </c>
      <c r="H3435" s="1" t="n">
        <v>2110405</v>
      </c>
      <c r="I3435" s="1" t="s">
        <v>57</v>
      </c>
      <c r="J3435" s="1" t="n">
        <v>1498493</v>
      </c>
      <c r="L3435" s="1" t="n">
        <v>232740</v>
      </c>
      <c r="M3435" s="1" t="s">
        <v>35</v>
      </c>
      <c r="N3435" s="1" t="s">
        <v>59</v>
      </c>
      <c r="P3435" s="1" t="n">
        <v>167</v>
      </c>
      <c r="Q3435" s="1" t="s">
        <v>119</v>
      </c>
      <c r="R3435" s="1" t="s">
        <v>41</v>
      </c>
      <c r="S3435" s="1" t="n">
        <v>4210227</v>
      </c>
      <c r="T3435" s="1" t="s">
        <v>42</v>
      </c>
      <c r="U3435" s="1" t="n">
        <v>256.8</v>
      </c>
      <c r="W3435" s="1" t="n">
        <v>0</v>
      </c>
      <c r="X3435" s="1" t="s">
        <v>2773</v>
      </c>
      <c r="Z3435" s="1" t="str">
        <f aca="false">IF($T3435="","",IFERROR(INDEX('Resumo Grupos'!$AC$3:$AC$200,MATCH($T3435,'Resumo Grupos'!$AB$3:$AB$200,0)),"n/d"))</f>
        <v>Despesa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SMARTPHONE MOTOROLA G06 4/128GB AZ</v>
      </c>
      <c r="AC3435" s="1" t="n">
        <v>259616</v>
      </c>
    </row>
    <row r="3436" customFormat="false" ht="12.75" hidden="false" customHeight="true" outlineLevel="0" collapsed="false">
      <c r="A3436" s="1" t="n">
        <v>3</v>
      </c>
      <c r="B3436" s="15" t="n">
        <v>46261</v>
      </c>
      <c r="C3436" s="15" t="n">
        <v>46290</v>
      </c>
      <c r="D3436" s="1" t="n">
        <v>10037</v>
      </c>
      <c r="E3436" s="1" t="s">
        <v>467</v>
      </c>
      <c r="F3436" s="1" t="n">
        <v>24</v>
      </c>
      <c r="G3436" s="1" t="s">
        <v>64</v>
      </c>
      <c r="H3436" s="1" t="n">
        <v>2110405</v>
      </c>
      <c r="I3436" s="1" t="s">
        <v>57</v>
      </c>
      <c r="J3436" s="1" t="n">
        <v>1618428</v>
      </c>
      <c r="L3436" s="1" t="n">
        <v>33572</v>
      </c>
      <c r="M3436" s="1" t="s">
        <v>35</v>
      </c>
      <c r="N3436" s="1" t="s">
        <v>59</v>
      </c>
      <c r="P3436" s="1" t="n">
        <v>167</v>
      </c>
      <c r="Q3436" s="1" t="s">
        <v>119</v>
      </c>
      <c r="R3436" s="1" t="s">
        <v>66</v>
      </c>
      <c r="S3436" s="1" t="n">
        <v>1130101</v>
      </c>
      <c r="T3436" s="1" t="s">
        <v>67</v>
      </c>
      <c r="U3436" s="1" t="n">
        <v>457.88</v>
      </c>
      <c r="W3436" s="1" t="n">
        <v>0</v>
      </c>
      <c r="X3436" s="1" t="s">
        <v>2774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RACAO BOLT CAES KG</v>
      </c>
      <c r="AC3436" s="1" t="n">
        <v>3357</v>
      </c>
    </row>
    <row r="3437" customFormat="false" ht="12.75" hidden="false" customHeight="true" outlineLevel="0" collapsed="false">
      <c r="A3437" s="1" t="n">
        <v>3</v>
      </c>
      <c r="B3437" s="15" t="n">
        <v>46269</v>
      </c>
      <c r="C3437" s="15" t="n">
        <v>46290</v>
      </c>
      <c r="D3437" s="1" t="n">
        <v>616</v>
      </c>
      <c r="E3437" s="1" t="s">
        <v>2748</v>
      </c>
      <c r="F3437" s="1" t="n">
        <v>24</v>
      </c>
      <c r="G3437" s="1" t="s">
        <v>64</v>
      </c>
      <c r="H3437" s="1" t="n">
        <v>2110405</v>
      </c>
      <c r="I3437" s="1" t="s">
        <v>57</v>
      </c>
      <c r="J3437" s="1" t="n">
        <v>1653124</v>
      </c>
      <c r="L3437" s="1" t="n">
        <v>3755962</v>
      </c>
      <c r="M3437" s="1" t="s">
        <v>35</v>
      </c>
      <c r="N3437" s="1" t="s">
        <v>59</v>
      </c>
      <c r="P3437" s="1" t="n">
        <v>167</v>
      </c>
      <c r="Q3437" s="1" t="s">
        <v>119</v>
      </c>
      <c r="R3437" s="1" t="s">
        <v>66</v>
      </c>
      <c r="S3437" s="1" t="n">
        <v>1130101</v>
      </c>
      <c r="T3437" s="1" t="s">
        <v>67</v>
      </c>
      <c r="U3437" s="1" t="n">
        <v>375.44</v>
      </c>
      <c r="W3437" s="1" t="n">
        <v>0</v>
      </c>
      <c r="X3437" s="1" t="s">
        <v>2775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 t="str">
        <f aca="false">IFERROR(INDEX('Mov Entradas (Rel 10497)'!$L:$L,MATCH(AC3437,'Mov Entradas (Rel 10497)'!$I:$I,0)),"nao encontrado")</f>
        <v>ANELINATUPY PRETO</v>
      </c>
      <c r="AC3437" s="1" t="n">
        <v>320421</v>
      </c>
    </row>
    <row r="3438" customFormat="false" ht="12.75" hidden="false" customHeight="true" outlineLevel="0" collapsed="false">
      <c r="A3438" s="1" t="n">
        <v>3</v>
      </c>
      <c r="B3438" s="15" t="n">
        <v>46269</v>
      </c>
      <c r="C3438" s="15" t="n">
        <v>46290</v>
      </c>
      <c r="D3438" s="1" t="n">
        <v>616</v>
      </c>
      <c r="E3438" s="1" t="s">
        <v>2748</v>
      </c>
      <c r="F3438" s="1" t="n">
        <v>24</v>
      </c>
      <c r="G3438" s="1" t="s">
        <v>64</v>
      </c>
      <c r="H3438" s="1" t="n">
        <v>2110405</v>
      </c>
      <c r="I3438" s="1" t="s">
        <v>57</v>
      </c>
      <c r="J3438" s="1" t="n">
        <v>1653150</v>
      </c>
      <c r="L3438" s="1" t="n">
        <v>3756442</v>
      </c>
      <c r="M3438" s="1" t="s">
        <v>35</v>
      </c>
      <c r="N3438" s="1" t="s">
        <v>59</v>
      </c>
      <c r="P3438" s="1" t="n">
        <v>167</v>
      </c>
      <c r="Q3438" s="1" t="s">
        <v>119</v>
      </c>
      <c r="R3438" s="1" t="s">
        <v>66</v>
      </c>
      <c r="S3438" s="1" t="n">
        <v>1130101</v>
      </c>
      <c r="T3438" s="1" t="s">
        <v>67</v>
      </c>
      <c r="U3438" s="1" t="n">
        <v>663.21</v>
      </c>
      <c r="W3438" s="1" t="n">
        <v>0</v>
      </c>
      <c r="X3438" s="1" t="s">
        <v>2776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 t="str">
        <f aca="false">IFERROR(INDEX('Mov Entradas (Rel 10497)'!$L:$L,MATCH(AC3438,'Mov Entradas (Rel 10497)'!$I:$I,0)),"nao encontrado")</f>
        <v>COLA DE ISOPOR POLAR</v>
      </c>
      <c r="AC3438" s="1" t="n">
        <v>320422</v>
      </c>
    </row>
    <row r="3439" customFormat="false" ht="12.75" hidden="false" customHeight="true" outlineLevel="0" collapsed="false">
      <c r="A3439" s="1" t="n">
        <v>3</v>
      </c>
      <c r="B3439" s="15" t="n">
        <v>46258</v>
      </c>
      <c r="C3439" s="15" t="n">
        <v>46293</v>
      </c>
      <c r="D3439" s="1" t="n">
        <v>10012</v>
      </c>
      <c r="E3439" s="1" t="s">
        <v>504</v>
      </c>
      <c r="F3439" s="1" t="n">
        <v>24</v>
      </c>
      <c r="G3439" s="1" t="s">
        <v>64</v>
      </c>
      <c r="H3439" s="1" t="n">
        <v>2110405</v>
      </c>
      <c r="I3439" s="1" t="s">
        <v>57</v>
      </c>
      <c r="J3439" s="1" t="n">
        <v>1608862</v>
      </c>
      <c r="L3439" s="1" t="n">
        <v>19672743</v>
      </c>
      <c r="M3439" s="1" t="s">
        <v>35</v>
      </c>
      <c r="N3439" s="1" t="s">
        <v>59</v>
      </c>
      <c r="P3439" s="1" t="n">
        <v>167</v>
      </c>
      <c r="Q3439" s="1" t="s">
        <v>119</v>
      </c>
      <c r="R3439" s="1" t="s">
        <v>66</v>
      </c>
      <c r="S3439" s="1" t="n">
        <v>1130101</v>
      </c>
      <c r="T3439" s="1" t="s">
        <v>67</v>
      </c>
      <c r="U3439" s="1" t="n">
        <v>524.88</v>
      </c>
      <c r="W3439" s="1" t="n">
        <v>0</v>
      </c>
      <c r="X3439" s="1" t="s">
        <v>2777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SAB PHEBO ODOR90G</v>
      </c>
      <c r="AC3439" s="1" t="n">
        <v>1967274</v>
      </c>
    </row>
    <row r="3440" customFormat="false" ht="12.75" hidden="false" customHeight="true" outlineLevel="0" collapsed="false">
      <c r="A3440" s="1" t="n">
        <v>3</v>
      </c>
      <c r="B3440" s="15" t="n">
        <v>46261</v>
      </c>
      <c r="C3440" s="15" t="n">
        <v>46293</v>
      </c>
      <c r="D3440" s="1" t="n">
        <v>1699</v>
      </c>
      <c r="E3440" s="1" t="s">
        <v>80</v>
      </c>
      <c r="F3440" s="1" t="n">
        <v>24</v>
      </c>
      <c r="G3440" s="1" t="s">
        <v>64</v>
      </c>
      <c r="H3440" s="1" t="n">
        <v>2110405</v>
      </c>
      <c r="I3440" s="1" t="s">
        <v>57</v>
      </c>
      <c r="J3440" s="1" t="n">
        <v>1613375</v>
      </c>
      <c r="L3440" s="1" t="n">
        <v>3125773</v>
      </c>
      <c r="M3440" s="1" t="s">
        <v>35</v>
      </c>
      <c r="N3440" s="1" t="s">
        <v>59</v>
      </c>
      <c r="P3440" s="1" t="n">
        <v>167</v>
      </c>
      <c r="Q3440" s="1" t="s">
        <v>119</v>
      </c>
      <c r="R3440" s="1" t="s">
        <v>66</v>
      </c>
      <c r="S3440" s="1" t="n">
        <v>1130101</v>
      </c>
      <c r="T3440" s="1" t="s">
        <v>67</v>
      </c>
      <c r="U3440" s="1" t="n">
        <v>1065.1</v>
      </c>
      <c r="W3440" s="1" t="n">
        <v>0</v>
      </c>
      <c r="X3440" s="1" t="s">
        <v>2778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ARROZ BRA. FACCIO 1K</v>
      </c>
      <c r="AC3440" s="1" t="n">
        <v>312577</v>
      </c>
    </row>
    <row r="3441" customFormat="false" ht="12.75" hidden="false" customHeight="true" outlineLevel="0" collapsed="false">
      <c r="A3441" s="1" t="n">
        <v>3</v>
      </c>
      <c r="B3441" s="15" t="n">
        <v>46248</v>
      </c>
      <c r="C3441" s="15" t="n">
        <v>46294</v>
      </c>
      <c r="D3441" s="1" t="n">
        <v>1739</v>
      </c>
      <c r="E3441" s="1" t="s">
        <v>2621</v>
      </c>
      <c r="F3441" s="1" t="n">
        <v>24</v>
      </c>
      <c r="G3441" s="1" t="s">
        <v>64</v>
      </c>
      <c r="H3441" s="1" t="n">
        <v>2110405</v>
      </c>
      <c r="I3441" s="1" t="s">
        <v>57</v>
      </c>
      <c r="J3441" s="1" t="n">
        <v>1566624</v>
      </c>
      <c r="L3441" s="1" t="n">
        <v>2551474</v>
      </c>
      <c r="M3441" s="1" t="s">
        <v>35</v>
      </c>
      <c r="N3441" s="1" t="s">
        <v>59</v>
      </c>
      <c r="P3441" s="1" t="n">
        <v>167</v>
      </c>
      <c r="Q3441" s="1" t="s">
        <v>119</v>
      </c>
      <c r="R3441" s="1" t="s">
        <v>66</v>
      </c>
      <c r="S3441" s="1" t="n">
        <v>1130101</v>
      </c>
      <c r="T3441" s="1" t="s">
        <v>67</v>
      </c>
      <c r="U3441" s="1" t="n">
        <v>842.29</v>
      </c>
      <c r="W3441" s="1" t="n">
        <v>0</v>
      </c>
      <c r="X3441" s="1" t="s">
        <v>2779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 t="str">
        <f aca="false">IFERROR(INDEX('Mov Entradas (Rel 10497)'!$L:$L,MATCH(AC3441,'Mov Entradas (Rel 10497)'!$I:$I,0)),"nao encontrado")</f>
        <v>PRESERVATIVO LV8 PG6</v>
      </c>
      <c r="AC3441" s="1" t="n">
        <v>255147</v>
      </c>
    </row>
    <row r="3442" customFormat="false" ht="12.75" hidden="false" customHeight="true" outlineLevel="0" collapsed="false">
      <c r="A3442" s="1" t="n">
        <v>3</v>
      </c>
      <c r="B3442" s="15" t="n">
        <v>46260</v>
      </c>
      <c r="C3442" s="15" t="n">
        <v>46295</v>
      </c>
      <c r="D3442" s="1" t="n">
        <v>794</v>
      </c>
      <c r="E3442" s="1" t="s">
        <v>191</v>
      </c>
      <c r="F3442" s="1" t="n">
        <v>24</v>
      </c>
      <c r="G3442" s="1" t="s">
        <v>64</v>
      </c>
      <c r="H3442" s="1" t="n">
        <v>2110405</v>
      </c>
      <c r="I3442" s="1" t="s">
        <v>57</v>
      </c>
      <c r="J3442" s="1" t="n">
        <v>1608550</v>
      </c>
      <c r="L3442" s="1" t="n">
        <v>59754</v>
      </c>
      <c r="M3442" s="1" t="s">
        <v>35</v>
      </c>
      <c r="N3442" s="1" t="s">
        <v>59</v>
      </c>
      <c r="P3442" s="1" t="n">
        <v>167</v>
      </c>
      <c r="Q3442" s="1" t="s">
        <v>119</v>
      </c>
      <c r="R3442" s="1" t="s">
        <v>66</v>
      </c>
      <c r="S3442" s="1" t="n">
        <v>1130101</v>
      </c>
      <c r="T3442" s="1" t="s">
        <v>67</v>
      </c>
      <c r="U3442" s="1" t="n">
        <v>1460.01</v>
      </c>
      <c r="W3442" s="1" t="n">
        <v>0</v>
      </c>
      <c r="X3442" s="1" t="s">
        <v>2780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 t="str">
        <f aca="false">IFERROR(INDEX('Mov Entradas (Rel 10497)'!$L:$L,MATCH(AC3442,'Mov Entradas (Rel 10497)'!$I:$I,0)),"nao encontrado")</f>
        <v>SACOLA DE 3KG</v>
      </c>
      <c r="AC3442" s="1" t="n">
        <v>8770</v>
      </c>
    </row>
    <row r="3443" customFormat="false" ht="12.75" hidden="false" customHeight="true" outlineLevel="0" collapsed="false">
      <c r="A3443" s="1" t="n">
        <v>3</v>
      </c>
      <c r="B3443" s="15" t="n">
        <v>46269</v>
      </c>
      <c r="C3443" s="15" t="n">
        <v>46295</v>
      </c>
      <c r="D3443" s="1" t="n">
        <v>1815</v>
      </c>
      <c r="E3443" s="1" t="s">
        <v>73</v>
      </c>
      <c r="F3443" s="1" t="n">
        <v>24</v>
      </c>
      <c r="G3443" s="1" t="s">
        <v>64</v>
      </c>
      <c r="H3443" s="1" t="n">
        <v>2110405</v>
      </c>
      <c r="I3443" s="1" t="s">
        <v>57</v>
      </c>
      <c r="J3443" s="1" t="n">
        <v>1652997</v>
      </c>
      <c r="L3443" s="1" t="n">
        <v>4663653</v>
      </c>
      <c r="M3443" s="1" t="s">
        <v>35</v>
      </c>
      <c r="N3443" s="1" t="s">
        <v>59</v>
      </c>
      <c r="P3443" s="1" t="n">
        <v>167</v>
      </c>
      <c r="Q3443" s="1" t="s">
        <v>119</v>
      </c>
      <c r="R3443" s="1" t="s">
        <v>66</v>
      </c>
      <c r="S3443" s="1" t="n">
        <v>1130101</v>
      </c>
      <c r="T3443" s="1" t="s">
        <v>67</v>
      </c>
      <c r="U3443" s="1" t="n">
        <v>1268.36</v>
      </c>
      <c r="W3443" s="1" t="n">
        <v>0</v>
      </c>
      <c r="X3443" s="1" t="s">
        <v>2781</v>
      </c>
      <c r="Z3443" s="1" t="str">
        <f aca="false">IF($T3443="","",IFERROR(INDEX('Resumo Grupos'!$AC$3:$AC$200,MATCH($T3443,'Resumo Grupos'!$AB$3:$AB$200,0)),"n/d"))</f>
        <v>Mercadoria</v>
      </c>
      <c r="AA3443" s="1" t="str">
        <f aca="false">IF($T3443="","",IF(COUNTIF('Resumo Grupos'!$AE$3:$AE$40,$T3443)&gt;0,"NAO","SIM"))</f>
        <v>SIM</v>
      </c>
      <c r="AB3443" s="1" t="str">
        <f aca="false">IFERROR(INDEX('Mov Entradas (Rel 10497)'!$L:$L,MATCH(AC3443,'Mov Entradas (Rel 10497)'!$I:$I,0)),"nao encontrado")</f>
        <v>FIGADO BOVINO KG</v>
      </c>
      <c r="AC3443" s="1" t="n">
        <v>401452</v>
      </c>
    </row>
    <row r="3444" customFormat="false" ht="12.75" hidden="false" customHeight="true" outlineLevel="0" collapsed="false">
      <c r="A3444" s="1" t="n">
        <v>3</v>
      </c>
      <c r="B3444" s="15" t="n">
        <v>46231</v>
      </c>
      <c r="C3444" s="15" t="n">
        <v>46297</v>
      </c>
      <c r="D3444" s="1" t="n">
        <v>1778</v>
      </c>
      <c r="E3444" s="1" t="s">
        <v>143</v>
      </c>
      <c r="F3444" s="1" t="n">
        <v>24</v>
      </c>
      <c r="G3444" s="1" t="s">
        <v>64</v>
      </c>
      <c r="H3444" s="1" t="n">
        <v>2110405</v>
      </c>
      <c r="I3444" s="1" t="s">
        <v>57</v>
      </c>
      <c r="J3444" s="1" t="n">
        <v>1464589</v>
      </c>
      <c r="L3444" s="1" t="n">
        <v>227862</v>
      </c>
      <c r="M3444" s="1" t="s">
        <v>189</v>
      </c>
      <c r="N3444" s="1" t="s">
        <v>59</v>
      </c>
      <c r="P3444" s="1" t="n">
        <v>101</v>
      </c>
      <c r="Q3444" s="1" t="s">
        <v>60</v>
      </c>
      <c r="R3444" s="1" t="s">
        <v>41</v>
      </c>
      <c r="S3444" s="1" t="n">
        <v>4210207</v>
      </c>
      <c r="T3444" s="1" t="s">
        <v>144</v>
      </c>
      <c r="U3444" s="1" t="n">
        <v>337.29</v>
      </c>
      <c r="W3444" s="1" t="n">
        <v>0</v>
      </c>
      <c r="X3444" s="1" t="s">
        <v>2782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</row>
    <row r="3445" customFormat="false" ht="12.75" hidden="false" customHeight="true" outlineLevel="0" collapsed="false">
      <c r="A3445" s="1" t="n">
        <v>3</v>
      </c>
      <c r="B3445" s="15" t="n">
        <v>46205</v>
      </c>
      <c r="C3445" s="15" t="n">
        <v>46297</v>
      </c>
      <c r="D3445" s="1" t="n">
        <v>1789</v>
      </c>
      <c r="E3445" s="1" t="s">
        <v>82</v>
      </c>
      <c r="F3445" s="1" t="n">
        <v>24</v>
      </c>
      <c r="G3445" s="1" t="s">
        <v>64</v>
      </c>
      <c r="H3445" s="1" t="n">
        <v>2110405</v>
      </c>
      <c r="I3445" s="1" t="s">
        <v>57</v>
      </c>
      <c r="J3445" s="1" t="n">
        <v>1464602</v>
      </c>
      <c r="L3445" s="1" t="n">
        <v>227866</v>
      </c>
      <c r="M3445" s="1" t="s">
        <v>189</v>
      </c>
      <c r="N3445" s="1" t="s">
        <v>59</v>
      </c>
      <c r="P3445" s="1" t="n">
        <v>101</v>
      </c>
      <c r="Q3445" s="1" t="s">
        <v>60</v>
      </c>
      <c r="R3445" s="1" t="s">
        <v>83</v>
      </c>
      <c r="S3445" s="1" t="n">
        <v>4210112</v>
      </c>
      <c r="T3445" s="1" t="s">
        <v>84</v>
      </c>
      <c r="U3445" s="1" t="n">
        <v>5500</v>
      </c>
      <c r="W3445" s="1" t="n">
        <v>0</v>
      </c>
      <c r="X3445" s="1" t="s">
        <v>2616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" t="n">
        <v>3</v>
      </c>
      <c r="B3446" s="15" t="n">
        <v>46231</v>
      </c>
      <c r="C3446" s="15" t="n">
        <v>46297</v>
      </c>
      <c r="D3446" s="1" t="n">
        <v>49</v>
      </c>
      <c r="E3446" s="1" t="s">
        <v>165</v>
      </c>
      <c r="F3446" s="1" t="n">
        <v>34</v>
      </c>
      <c r="G3446" s="1" t="s">
        <v>56</v>
      </c>
      <c r="H3446" s="1" t="n">
        <v>2110405</v>
      </c>
      <c r="I3446" s="1" t="s">
        <v>57</v>
      </c>
      <c r="J3446" s="1" t="n">
        <v>1464754</v>
      </c>
      <c r="L3446" s="1" t="n">
        <v>227889</v>
      </c>
      <c r="M3446" s="1" t="s">
        <v>310</v>
      </c>
      <c r="N3446" s="1" t="s">
        <v>59</v>
      </c>
      <c r="P3446" s="1" t="n">
        <v>101</v>
      </c>
      <c r="Q3446" s="1" t="s">
        <v>60</v>
      </c>
      <c r="R3446" s="1" t="s">
        <v>166</v>
      </c>
      <c r="S3446" s="1" t="n">
        <v>2110901</v>
      </c>
      <c r="T3446" s="1" t="s">
        <v>167</v>
      </c>
      <c r="U3446" s="1" t="n">
        <v>4000</v>
      </c>
      <c r="W3446" s="1" t="n">
        <v>0</v>
      </c>
      <c r="X3446" s="1" t="s">
        <v>2783</v>
      </c>
      <c r="Z3446" s="1" t="str">
        <f aca="false">IF($T3446="","",IFERROR(INDEX('Resumo Grupos'!$AC$3:$AC$200,MATCH($T3446,'Resumo Grupos'!$AB$3:$AB$200,0)),"n/d"))</f>
        <v>Empréstimo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" t="n">
        <v>3</v>
      </c>
      <c r="B3447" s="15" t="n">
        <v>46261</v>
      </c>
      <c r="C3447" s="15" t="n">
        <v>46297</v>
      </c>
      <c r="D3447" s="1" t="n">
        <v>10037</v>
      </c>
      <c r="E3447" s="1" t="s">
        <v>467</v>
      </c>
      <c r="F3447" s="1" t="n">
        <v>24</v>
      </c>
      <c r="G3447" s="1" t="s">
        <v>64</v>
      </c>
      <c r="H3447" s="1" t="n">
        <v>2110405</v>
      </c>
      <c r="I3447" s="1" t="s">
        <v>57</v>
      </c>
      <c r="J3447" s="1" t="n">
        <v>1618435</v>
      </c>
      <c r="L3447" s="1" t="n">
        <v>33573</v>
      </c>
      <c r="M3447" s="1" t="s">
        <v>35</v>
      </c>
      <c r="N3447" s="1" t="s">
        <v>59</v>
      </c>
      <c r="P3447" s="1" t="n">
        <v>167</v>
      </c>
      <c r="Q3447" s="1" t="s">
        <v>119</v>
      </c>
      <c r="R3447" s="1" t="s">
        <v>66</v>
      </c>
      <c r="S3447" s="1" t="n">
        <v>1130101</v>
      </c>
      <c r="T3447" s="1" t="s">
        <v>67</v>
      </c>
      <c r="U3447" s="1" t="n">
        <v>457.88</v>
      </c>
      <c r="W3447" s="1" t="n">
        <v>0</v>
      </c>
      <c r="X3447" s="1" t="s">
        <v>2784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  <c r="AB3447" s="1" t="str">
        <f aca="false">IFERROR(INDEX('Mov Entradas (Rel 10497)'!$L:$L,MATCH(AC3447,'Mov Entradas (Rel 10497)'!$I:$I,0)),"nao encontrado")</f>
        <v>RACAO BOLT CAES KG</v>
      </c>
      <c r="AC3447" s="1" t="n">
        <v>3357</v>
      </c>
    </row>
    <row r="3448" customFormat="false" ht="12.75" hidden="false" customHeight="true" outlineLevel="0" collapsed="false">
      <c r="A3448" s="1" t="n">
        <v>3</v>
      </c>
      <c r="B3448" s="15" t="n">
        <v>46269</v>
      </c>
      <c r="C3448" s="15" t="n">
        <v>46297</v>
      </c>
      <c r="D3448" s="1" t="n">
        <v>616</v>
      </c>
      <c r="E3448" s="1" t="s">
        <v>2748</v>
      </c>
      <c r="F3448" s="1" t="n">
        <v>24</v>
      </c>
      <c r="G3448" s="1" t="s">
        <v>64</v>
      </c>
      <c r="H3448" s="1" t="n">
        <v>2110405</v>
      </c>
      <c r="I3448" s="1" t="s">
        <v>57</v>
      </c>
      <c r="J3448" s="1" t="n">
        <v>1653127</v>
      </c>
      <c r="L3448" s="1" t="n">
        <v>3755963</v>
      </c>
      <c r="M3448" s="1" t="s">
        <v>35</v>
      </c>
      <c r="N3448" s="1" t="s">
        <v>59</v>
      </c>
      <c r="P3448" s="1" t="n">
        <v>167</v>
      </c>
      <c r="Q3448" s="1" t="s">
        <v>119</v>
      </c>
      <c r="R3448" s="1" t="s">
        <v>66</v>
      </c>
      <c r="S3448" s="1" t="n">
        <v>1130101</v>
      </c>
      <c r="T3448" s="1" t="s">
        <v>67</v>
      </c>
      <c r="U3448" s="1" t="n">
        <v>375.44</v>
      </c>
      <c r="W3448" s="1" t="n">
        <v>0</v>
      </c>
      <c r="X3448" s="1" t="s">
        <v>2785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ANELINATUPY PRETO</v>
      </c>
      <c r="AC3448" s="1" t="n">
        <v>320421</v>
      </c>
    </row>
    <row r="3449" customFormat="false" ht="12.75" hidden="false" customHeight="true" outlineLevel="0" collapsed="false">
      <c r="A3449" s="1" t="n">
        <v>3</v>
      </c>
      <c r="B3449" s="15" t="n">
        <v>46269</v>
      </c>
      <c r="C3449" s="15" t="n">
        <v>46297</v>
      </c>
      <c r="D3449" s="1" t="n">
        <v>616</v>
      </c>
      <c r="E3449" s="1" t="s">
        <v>2748</v>
      </c>
      <c r="F3449" s="1" t="n">
        <v>24</v>
      </c>
      <c r="G3449" s="1" t="s">
        <v>64</v>
      </c>
      <c r="H3449" s="1" t="n">
        <v>2110405</v>
      </c>
      <c r="I3449" s="1" t="s">
        <v>57</v>
      </c>
      <c r="J3449" s="1" t="n">
        <v>1653153</v>
      </c>
      <c r="L3449" s="1" t="n">
        <v>3756443</v>
      </c>
      <c r="M3449" s="1" t="s">
        <v>35</v>
      </c>
      <c r="N3449" s="1" t="s">
        <v>59</v>
      </c>
      <c r="P3449" s="1" t="n">
        <v>167</v>
      </c>
      <c r="Q3449" s="1" t="s">
        <v>119</v>
      </c>
      <c r="R3449" s="1" t="s">
        <v>66</v>
      </c>
      <c r="S3449" s="1" t="n">
        <v>1130101</v>
      </c>
      <c r="T3449" s="1" t="s">
        <v>67</v>
      </c>
      <c r="U3449" s="1" t="n">
        <v>663.21</v>
      </c>
      <c r="W3449" s="1" t="n">
        <v>0</v>
      </c>
      <c r="X3449" s="1" t="s">
        <v>2786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COLA DE ISOPOR POLAR</v>
      </c>
      <c r="AC3449" s="1" t="n">
        <v>320422</v>
      </c>
    </row>
    <row r="3450" customFormat="false" ht="12.75" hidden="false" customHeight="true" outlineLevel="0" collapsed="false">
      <c r="A3450" s="1" t="n">
        <v>3</v>
      </c>
      <c r="B3450" s="15" t="n">
        <v>46231</v>
      </c>
      <c r="C3450" s="15" t="n">
        <v>46299</v>
      </c>
      <c r="D3450" s="1" t="n">
        <v>33</v>
      </c>
      <c r="E3450" s="1" t="s">
        <v>91</v>
      </c>
      <c r="F3450" s="1" t="n">
        <v>34</v>
      </c>
      <c r="G3450" s="1" t="s">
        <v>56</v>
      </c>
      <c r="H3450" s="1" t="n">
        <v>2110405</v>
      </c>
      <c r="I3450" s="1" t="s">
        <v>57</v>
      </c>
      <c r="J3450" s="1" t="n">
        <v>1464721</v>
      </c>
      <c r="L3450" s="1" t="n">
        <v>227878</v>
      </c>
      <c r="M3450" s="1" t="s">
        <v>189</v>
      </c>
      <c r="N3450" s="1" t="s">
        <v>59</v>
      </c>
      <c r="P3450" s="1" t="n">
        <v>101</v>
      </c>
      <c r="Q3450" s="1" t="s">
        <v>60</v>
      </c>
      <c r="R3450" s="1" t="s">
        <v>311</v>
      </c>
      <c r="S3450" s="1" t="n">
        <v>2210202</v>
      </c>
      <c r="T3450" s="1" t="s">
        <v>311</v>
      </c>
      <c r="U3450" s="1" t="n">
        <v>1000</v>
      </c>
      <c r="W3450" s="1" t="n">
        <v>0</v>
      </c>
      <c r="X3450" s="1" t="s">
        <v>312</v>
      </c>
      <c r="Z3450" s="1" t="str">
        <f aca="false">IF($T3450="","",IFERROR(INDEX('Resumo Grupos'!$AC$3:$AC$200,MATCH($T3450,'Resumo Grupos'!$AB$3:$AB$200,0)),"n/d"))</f>
        <v>Empréstimo</v>
      </c>
      <c r="AA3450" s="1" t="str">
        <f aca="false">IF($T3450="","",IF(COUNTIF('Resumo Grupos'!$AE$3:$AE$40,$T3450)&gt;0,"NAO","SIM"))</f>
        <v>SIM</v>
      </c>
      <c r="AB3450" s="1"/>
      <c r="AC3450" s="1"/>
    </row>
    <row r="3451" customFormat="false" ht="12.75" hidden="false" customHeight="true" outlineLevel="0" collapsed="false">
      <c r="A3451" s="1" t="n">
        <v>3</v>
      </c>
      <c r="B3451" s="15" t="n">
        <v>46234</v>
      </c>
      <c r="C3451" s="15" t="n">
        <v>46299</v>
      </c>
      <c r="D3451" s="1" t="n">
        <v>519</v>
      </c>
      <c r="E3451" s="1" t="s">
        <v>303</v>
      </c>
      <c r="F3451" s="1" t="n">
        <v>34</v>
      </c>
      <c r="G3451" s="1" t="s">
        <v>56</v>
      </c>
      <c r="H3451" s="1" t="n">
        <v>2110405</v>
      </c>
      <c r="I3451" s="1" t="s">
        <v>57</v>
      </c>
      <c r="J3451" s="1" t="n">
        <v>1477410</v>
      </c>
      <c r="L3451" s="1" t="n">
        <v>229713</v>
      </c>
      <c r="M3451" s="1" t="s">
        <v>310</v>
      </c>
      <c r="N3451" s="1" t="s">
        <v>59</v>
      </c>
      <c r="P3451" s="1" t="n">
        <v>101</v>
      </c>
      <c r="Q3451" s="1" t="s">
        <v>60</v>
      </c>
      <c r="R3451" s="1" t="s">
        <v>311</v>
      </c>
      <c r="S3451" s="1" t="n">
        <v>2210203</v>
      </c>
      <c r="T3451" s="1" t="s">
        <v>2109</v>
      </c>
      <c r="U3451" s="1" t="n">
        <v>50000</v>
      </c>
      <c r="W3451" s="1" t="n">
        <v>0</v>
      </c>
      <c r="X3451" s="1" t="s">
        <v>2110</v>
      </c>
      <c r="Z3451" s="1" t="str">
        <f aca="false">IF($T3451="","",IFERROR(INDEX('Resumo Grupos'!$AC$3:$AC$200,MATCH($T3451,'Resumo Grupos'!$AB$3:$AB$200,0)),"n/d"))</f>
        <v>Empréstimo</v>
      </c>
      <c r="AA3451" s="1" t="str">
        <f aca="false">IF($T3451="","",IF(COUNTIF('Resumo Grupos'!$AE$3:$AE$40,$T3451)&gt;0,"NAO","SIM"))</f>
        <v>NAO</v>
      </c>
      <c r="AB3451" s="1"/>
      <c r="AC3451" s="1"/>
    </row>
    <row r="3452" customFormat="false" ht="12.75" hidden="false" customHeight="true" outlineLevel="0" collapsed="false">
      <c r="A3452" s="1" t="n">
        <v>3</v>
      </c>
      <c r="B3452" s="15" t="n">
        <v>46147</v>
      </c>
      <c r="C3452" s="15" t="n">
        <v>46300</v>
      </c>
      <c r="D3452" s="1" t="n">
        <v>515</v>
      </c>
      <c r="E3452" s="1" t="s">
        <v>122</v>
      </c>
      <c r="F3452" s="1" t="n">
        <v>34</v>
      </c>
      <c r="G3452" s="1" t="s">
        <v>56</v>
      </c>
      <c r="H3452" s="1" t="n">
        <v>2110405</v>
      </c>
      <c r="I3452" s="1" t="s">
        <v>57</v>
      </c>
      <c r="J3452" s="1" t="n">
        <v>1157461</v>
      </c>
      <c r="L3452" s="1" t="n">
        <v>181615</v>
      </c>
      <c r="M3452" s="1" t="s">
        <v>58</v>
      </c>
      <c r="N3452" s="1" t="s">
        <v>59</v>
      </c>
      <c r="P3452" s="1" t="n">
        <v>101</v>
      </c>
      <c r="Q3452" s="1" t="s">
        <v>60</v>
      </c>
      <c r="R3452" s="1" t="s">
        <v>104</v>
      </c>
      <c r="S3452" s="1" t="n">
        <v>4210508</v>
      </c>
      <c r="T3452" s="1" t="s">
        <v>123</v>
      </c>
      <c r="U3452" s="1" t="n">
        <v>151.61</v>
      </c>
      <c r="W3452" s="1" t="n">
        <v>0</v>
      </c>
      <c r="X3452" s="1" t="s">
        <v>2787</v>
      </c>
      <c r="Z3452" s="1" t="str">
        <f aca="false">IF($T3452="","",IFERROR(INDEX('Resumo Grupos'!$AC$3:$AC$200,MATCH($T3452,'Resumo Grupos'!$AB$3:$AB$200,0)),"n/d"))</f>
        <v>Despesa</v>
      </c>
      <c r="AA3452" s="1" t="str">
        <f aca="false">IF($T3452="","",IF(COUNTIF('Resumo Grupos'!$AE$3:$AE$40,$T3452)&gt;0,"NAO","SIM"))</f>
        <v>SIM</v>
      </c>
      <c r="AB3452" s="1"/>
      <c r="AC3452" s="1"/>
    </row>
    <row r="3453" customFormat="false" ht="12.75" hidden="false" customHeight="true" outlineLevel="0" collapsed="false">
      <c r="A3453" s="1" t="n">
        <v>3</v>
      </c>
      <c r="B3453" s="15" t="n">
        <v>46231</v>
      </c>
      <c r="C3453" s="15" t="n">
        <v>46300</v>
      </c>
      <c r="D3453" s="1" t="n">
        <v>1040</v>
      </c>
      <c r="E3453" s="1" t="s">
        <v>276</v>
      </c>
      <c r="F3453" s="1" t="n">
        <v>24</v>
      </c>
      <c r="G3453" s="1" t="s">
        <v>64</v>
      </c>
      <c r="H3453" s="1" t="n">
        <v>2110405</v>
      </c>
      <c r="I3453" s="1" t="s">
        <v>57</v>
      </c>
      <c r="J3453" s="1" t="n">
        <v>1464735</v>
      </c>
      <c r="L3453" s="1" t="n">
        <v>227881</v>
      </c>
      <c r="M3453" s="1" t="s">
        <v>189</v>
      </c>
      <c r="N3453" s="1" t="s">
        <v>59</v>
      </c>
      <c r="P3453" s="1" t="n">
        <v>101</v>
      </c>
      <c r="Q3453" s="1" t="s">
        <v>60</v>
      </c>
      <c r="R3453" s="1" t="s">
        <v>41</v>
      </c>
      <c r="S3453" s="1" t="n">
        <v>4210201</v>
      </c>
      <c r="T3453" s="1" t="s">
        <v>277</v>
      </c>
      <c r="U3453" s="1" t="n">
        <v>286</v>
      </c>
      <c r="W3453" s="1" t="n">
        <v>0</v>
      </c>
      <c r="X3453" s="1" t="s">
        <v>1906</v>
      </c>
      <c r="Z3453" s="1" t="str">
        <f aca="false">IF($T3453="","",IFERROR(INDEX('Resumo Grupos'!$AC$3:$AC$200,MATCH($T3453,'Resumo Grupos'!$AB$3:$AB$200,0)),"n/d"))</f>
        <v>Despesa</v>
      </c>
      <c r="AA3453" s="1" t="str">
        <f aca="false">IF($T3453="","",IF(COUNTIF('Resumo Grupos'!$AE$3:$AE$40,$T3453)&gt;0,"NAO","SIM"))</f>
        <v>SIM</v>
      </c>
      <c r="AB3453" s="1"/>
      <c r="AC3453" s="1"/>
    </row>
    <row r="3454" customFormat="false" ht="12.75" hidden="false" customHeight="true" outlineLevel="0" collapsed="false">
      <c r="A3454" s="1" t="n">
        <v>3</v>
      </c>
      <c r="B3454" s="15" t="n">
        <v>46254</v>
      </c>
      <c r="C3454" s="15" t="n">
        <v>46300</v>
      </c>
      <c r="D3454" s="1" t="n">
        <v>1122</v>
      </c>
      <c r="E3454" s="1" t="s">
        <v>1657</v>
      </c>
      <c r="F3454" s="1" t="n">
        <v>24</v>
      </c>
      <c r="G3454" s="1" t="s">
        <v>64</v>
      </c>
      <c r="H3454" s="1" t="n">
        <v>2110405</v>
      </c>
      <c r="I3454" s="1" t="s">
        <v>57</v>
      </c>
      <c r="J3454" s="1" t="n">
        <v>1585292</v>
      </c>
      <c r="L3454" s="1" t="n">
        <v>694733</v>
      </c>
      <c r="M3454" s="1" t="s">
        <v>35</v>
      </c>
      <c r="N3454" s="1" t="s">
        <v>59</v>
      </c>
      <c r="P3454" s="1" t="n">
        <v>167</v>
      </c>
      <c r="Q3454" s="1" t="s">
        <v>119</v>
      </c>
      <c r="R3454" s="1" t="s">
        <v>66</v>
      </c>
      <c r="S3454" s="1" t="n">
        <v>1130101</v>
      </c>
      <c r="T3454" s="1" t="s">
        <v>67</v>
      </c>
      <c r="U3454" s="1" t="n">
        <v>203.8</v>
      </c>
      <c r="W3454" s="1" t="n">
        <v>0</v>
      </c>
      <c r="X3454" s="1" t="s">
        <v>2788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GARRAFA PARAMONT 2L</v>
      </c>
      <c r="AC3454" s="1" t="n">
        <v>12956</v>
      </c>
    </row>
    <row r="3455" customFormat="false" ht="12.75" hidden="false" customHeight="true" outlineLevel="0" collapsed="false">
      <c r="A3455" s="1" t="n">
        <v>3</v>
      </c>
      <c r="B3455" s="15" t="n">
        <v>46258</v>
      </c>
      <c r="C3455" s="15" t="n">
        <v>46300</v>
      </c>
      <c r="D3455" s="1" t="n">
        <v>10012</v>
      </c>
      <c r="E3455" s="1" t="s">
        <v>504</v>
      </c>
      <c r="F3455" s="1" t="n">
        <v>24</v>
      </c>
      <c r="G3455" s="1" t="s">
        <v>64</v>
      </c>
      <c r="H3455" s="1" t="n">
        <v>2110405</v>
      </c>
      <c r="I3455" s="1" t="s">
        <v>57</v>
      </c>
      <c r="J3455" s="1" t="n">
        <v>1608869</v>
      </c>
      <c r="L3455" s="1" t="n">
        <v>19672744</v>
      </c>
      <c r="M3455" s="1" t="s">
        <v>35</v>
      </c>
      <c r="N3455" s="1" t="s">
        <v>59</v>
      </c>
      <c r="P3455" s="1" t="n">
        <v>167</v>
      </c>
      <c r="Q3455" s="1" t="s">
        <v>119</v>
      </c>
      <c r="R3455" s="1" t="s">
        <v>66</v>
      </c>
      <c r="S3455" s="1" t="n">
        <v>1130101</v>
      </c>
      <c r="T3455" s="1" t="s">
        <v>67</v>
      </c>
      <c r="U3455" s="1" t="n">
        <v>524.88</v>
      </c>
      <c r="W3455" s="1" t="n">
        <v>0</v>
      </c>
      <c r="X3455" s="1" t="s">
        <v>2789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SAB PHEBO ODOR90G</v>
      </c>
      <c r="AC3455" s="1" t="n">
        <v>1967274</v>
      </c>
    </row>
    <row r="3456" customFormat="false" ht="12.75" hidden="false" customHeight="true" outlineLevel="0" collapsed="false">
      <c r="A3456" s="1" t="n">
        <v>3</v>
      </c>
      <c r="B3456" s="15" t="n">
        <v>46269</v>
      </c>
      <c r="C3456" s="15" t="n">
        <v>46300</v>
      </c>
      <c r="D3456" s="1" t="n">
        <v>1768</v>
      </c>
      <c r="E3456" s="1" t="s">
        <v>487</v>
      </c>
      <c r="F3456" s="1" t="n">
        <v>34</v>
      </c>
      <c r="G3456" s="1" t="s">
        <v>56</v>
      </c>
      <c r="H3456" s="1" t="n">
        <v>2110405</v>
      </c>
      <c r="I3456" s="1" t="s">
        <v>57</v>
      </c>
      <c r="J3456" s="1" t="n">
        <v>628297</v>
      </c>
      <c r="L3456" s="1" t="n">
        <v>100146</v>
      </c>
      <c r="M3456" s="1" t="s">
        <v>1492</v>
      </c>
      <c r="N3456" s="1" t="s">
        <v>59</v>
      </c>
      <c r="P3456" s="1" t="n">
        <v>102</v>
      </c>
      <c r="Q3456" s="1" t="s">
        <v>225</v>
      </c>
      <c r="R3456" s="1" t="s">
        <v>41</v>
      </c>
      <c r="S3456" s="1" t="n">
        <v>4210202</v>
      </c>
      <c r="T3456" s="1" t="s">
        <v>489</v>
      </c>
      <c r="U3456" s="1" t="n">
        <v>2431.5</v>
      </c>
      <c r="W3456" s="1" t="n">
        <v>0</v>
      </c>
      <c r="X3456" s="1" t="s">
        <v>490</v>
      </c>
      <c r="Z3456" s="1" t="str">
        <f aca="false">IF($T3456="","",IFERROR(INDEX('Resumo Grupos'!$AC$3:$AC$200,MATCH($T3456,'Resumo Grupos'!$AB$3:$AB$200,0)),"n/d"))</f>
        <v>Despesa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3</v>
      </c>
      <c r="B3457" s="15" t="n">
        <v>46273</v>
      </c>
      <c r="C3457" s="15" t="n">
        <v>46300</v>
      </c>
      <c r="D3457" s="1" t="n">
        <v>33</v>
      </c>
      <c r="E3457" s="1" t="s">
        <v>91</v>
      </c>
      <c r="F3457" s="1" t="n">
        <v>34</v>
      </c>
      <c r="G3457" s="1" t="s">
        <v>56</v>
      </c>
      <c r="H3457" s="1" t="n">
        <v>2110405</v>
      </c>
      <c r="I3457" s="1" t="s">
        <v>57</v>
      </c>
      <c r="J3457" s="1" t="n">
        <v>1053887</v>
      </c>
      <c r="L3457" s="1" t="n">
        <v>166257</v>
      </c>
      <c r="M3457" s="1" t="s">
        <v>58</v>
      </c>
      <c r="N3457" s="1" t="s">
        <v>59</v>
      </c>
      <c r="P3457" s="1" t="n">
        <v>101</v>
      </c>
      <c r="Q3457" s="1" t="s">
        <v>60</v>
      </c>
      <c r="R3457" s="1" t="s">
        <v>38</v>
      </c>
      <c r="S3457" s="1" t="n">
        <v>4210301</v>
      </c>
      <c r="T3457" s="1" t="s">
        <v>291</v>
      </c>
      <c r="U3457" s="1" t="n">
        <v>322</v>
      </c>
      <c r="W3457" s="1" t="n">
        <v>0</v>
      </c>
      <c r="X3457" s="1" t="s">
        <v>410</v>
      </c>
      <c r="Z3457" s="1" t="str">
        <f aca="false">IF($T3457="","",IFERROR(INDEX('Resumo Grupos'!$AC$3:$AC$200,MATCH($T3457,'Resumo Grupos'!$AB$3:$AB$200,0)),"n/d"))</f>
        <v>Salários</v>
      </c>
      <c r="AA3457" s="1" t="str">
        <f aca="false">IF($T3457="","",IF(COUNTIF('Resumo Grupos'!$AE$3:$AE$40,$T3457)&gt;0,"NAO","SIM"))</f>
        <v>SIM</v>
      </c>
    </row>
    <row r="3458" customFormat="false" ht="12.75" hidden="false" customHeight="true" outlineLevel="0" collapsed="false">
      <c r="A3458" s="1" t="n">
        <v>3</v>
      </c>
      <c r="B3458" s="15" t="n">
        <v>46248</v>
      </c>
      <c r="C3458" s="15" t="n">
        <v>46301</v>
      </c>
      <c r="D3458" s="1" t="n">
        <v>1739</v>
      </c>
      <c r="E3458" s="1" t="s">
        <v>2621</v>
      </c>
      <c r="F3458" s="1" t="n">
        <v>24</v>
      </c>
      <c r="G3458" s="1" t="s">
        <v>64</v>
      </c>
      <c r="H3458" s="1" t="n">
        <v>2110405</v>
      </c>
      <c r="I3458" s="1" t="s">
        <v>57</v>
      </c>
      <c r="J3458" s="1" t="n">
        <v>1566627</v>
      </c>
      <c r="L3458" s="1" t="n">
        <v>2551475</v>
      </c>
      <c r="M3458" s="1" t="s">
        <v>35</v>
      </c>
      <c r="N3458" s="1" t="s">
        <v>59</v>
      </c>
      <c r="P3458" s="1" t="n">
        <v>167</v>
      </c>
      <c r="Q3458" s="1" t="s">
        <v>119</v>
      </c>
      <c r="R3458" s="1" t="s">
        <v>66</v>
      </c>
      <c r="S3458" s="1" t="n">
        <v>1130101</v>
      </c>
      <c r="T3458" s="1" t="s">
        <v>67</v>
      </c>
      <c r="U3458" s="1" t="n">
        <v>842.29</v>
      </c>
      <c r="W3458" s="1" t="n">
        <v>0</v>
      </c>
      <c r="X3458" s="1" t="s">
        <v>2790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PRESERVATIVO LV8 PG6</v>
      </c>
      <c r="AC3458" s="1" t="n">
        <v>255147</v>
      </c>
    </row>
    <row r="3459" customFormat="false" ht="12.75" hidden="false" customHeight="true" outlineLevel="0" collapsed="false">
      <c r="A3459" s="1" t="n">
        <v>3</v>
      </c>
      <c r="B3459" s="15" t="n">
        <v>46239</v>
      </c>
      <c r="C3459" s="15" t="n">
        <v>46302</v>
      </c>
      <c r="D3459" s="1" t="n">
        <v>1659</v>
      </c>
      <c r="E3459" s="1" t="s">
        <v>317</v>
      </c>
      <c r="F3459" s="1" t="n">
        <v>24</v>
      </c>
      <c r="G3459" s="1" t="s">
        <v>64</v>
      </c>
      <c r="H3459" s="1" t="n">
        <v>2110405</v>
      </c>
      <c r="I3459" s="1" t="s">
        <v>57</v>
      </c>
      <c r="J3459" s="1" t="n">
        <v>1509292</v>
      </c>
      <c r="L3459" s="1" t="n">
        <v>8893823</v>
      </c>
      <c r="M3459" s="1" t="s">
        <v>35</v>
      </c>
      <c r="N3459" s="1" t="s">
        <v>59</v>
      </c>
      <c r="P3459" s="1" t="n">
        <v>167</v>
      </c>
      <c r="Q3459" s="1" t="s">
        <v>119</v>
      </c>
      <c r="R3459" s="1" t="s">
        <v>66</v>
      </c>
      <c r="S3459" s="1" t="n">
        <v>1130101</v>
      </c>
      <c r="T3459" s="1" t="s">
        <v>67</v>
      </c>
      <c r="U3459" s="1" t="n">
        <v>710.92</v>
      </c>
      <c r="W3459" s="1" t="n">
        <v>0</v>
      </c>
      <c r="X3459" s="1" t="s">
        <v>2791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 t="str">
        <f aca="false">IFERROR(INDEX('Mov Entradas (Rel 10497)'!$L:$L,MATCH(AC3459,'Mov Entradas (Rel 10497)'!$I:$I,0)),"nao encontrado")</f>
        <v>SAND IPAN CL AZUL MASC 21307</v>
      </c>
      <c r="AC3459" s="1" t="n">
        <v>889382</v>
      </c>
    </row>
    <row r="3460" customFormat="false" ht="12.75" hidden="false" customHeight="true" outlineLevel="0" collapsed="false">
      <c r="A3460" s="1" t="n">
        <v>3</v>
      </c>
      <c r="B3460" s="15" t="n">
        <v>46184</v>
      </c>
      <c r="C3460" s="15" t="n">
        <v>46304</v>
      </c>
      <c r="D3460" s="1" t="n">
        <v>1611</v>
      </c>
      <c r="E3460" s="1" t="s">
        <v>582</v>
      </c>
      <c r="F3460" s="1" t="n">
        <v>24</v>
      </c>
      <c r="G3460" s="1" t="s">
        <v>64</v>
      </c>
      <c r="H3460" s="1" t="n">
        <v>2110101</v>
      </c>
      <c r="I3460" s="1" t="s">
        <v>53</v>
      </c>
      <c r="J3460" s="1" t="n">
        <v>1239691</v>
      </c>
      <c r="L3460" s="1" t="n">
        <v>17714754</v>
      </c>
      <c r="M3460" s="1" t="s">
        <v>35</v>
      </c>
      <c r="N3460" s="1" t="s">
        <v>59</v>
      </c>
      <c r="P3460" s="1" t="n">
        <v>128</v>
      </c>
      <c r="Q3460" s="1" t="s">
        <v>65</v>
      </c>
      <c r="R3460" s="1" t="s">
        <v>66</v>
      </c>
      <c r="S3460" s="1" t="n">
        <v>1130101</v>
      </c>
      <c r="T3460" s="1" t="s">
        <v>67</v>
      </c>
      <c r="U3460" s="1" t="n">
        <v>1718.76</v>
      </c>
      <c r="W3460" s="1" t="n">
        <v>0</v>
      </c>
      <c r="X3460" s="1" t="s">
        <v>2792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 t="str">
        <f aca="false">IFERROR(INDEX('Mov Entradas (Rel 10497)'!$L:$L,MATCH(AC3460,'Mov Entradas (Rel 10497)'!$I:$I,0)),"nao encontrado")</f>
        <v>SAND H COL PRT 43/44</v>
      </c>
      <c r="AC3460" s="1" t="n">
        <v>1771475</v>
      </c>
    </row>
    <row r="3461" customFormat="false" ht="12.75" hidden="false" customHeight="true" outlineLevel="0" collapsed="false">
      <c r="A3461" s="1" t="n">
        <v>3</v>
      </c>
      <c r="B3461" s="15" t="n">
        <v>46261</v>
      </c>
      <c r="C3461" s="15" t="n">
        <v>46304</v>
      </c>
      <c r="D3461" s="1" t="n">
        <v>10037</v>
      </c>
      <c r="E3461" s="1" t="s">
        <v>467</v>
      </c>
      <c r="F3461" s="1" t="n">
        <v>24</v>
      </c>
      <c r="G3461" s="1" t="s">
        <v>64</v>
      </c>
      <c r="H3461" s="1" t="n">
        <v>2110405</v>
      </c>
      <c r="I3461" s="1" t="s">
        <v>57</v>
      </c>
      <c r="J3461" s="1" t="n">
        <v>1618443</v>
      </c>
      <c r="L3461" s="1" t="n">
        <v>33574</v>
      </c>
      <c r="M3461" s="1" t="s">
        <v>35</v>
      </c>
      <c r="N3461" s="1" t="s">
        <v>59</v>
      </c>
      <c r="P3461" s="1" t="n">
        <v>167</v>
      </c>
      <c r="Q3461" s="1" t="s">
        <v>119</v>
      </c>
      <c r="R3461" s="1" t="s">
        <v>66</v>
      </c>
      <c r="S3461" s="1" t="n">
        <v>1130101</v>
      </c>
      <c r="T3461" s="1" t="s">
        <v>67</v>
      </c>
      <c r="U3461" s="1" t="n">
        <v>457.9</v>
      </c>
      <c r="W3461" s="1" t="n">
        <v>0</v>
      </c>
      <c r="X3461" s="1" t="s">
        <v>2793</v>
      </c>
      <c r="Z3461" s="1" t="str">
        <f aca="false">IF($T3461="","",IFERROR(INDEX('Resumo Grupos'!$AC$3:$AC$200,MATCH($T3461,'Resumo Grupos'!$AB$3:$AB$200,0)),"n/d"))</f>
        <v>Mercadoria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RACAO BOLT CAES KG</v>
      </c>
      <c r="AC3461" s="1" t="n">
        <v>3357</v>
      </c>
    </row>
    <row r="3462" customFormat="false" ht="12.75" hidden="false" customHeight="true" outlineLevel="0" collapsed="false">
      <c r="A3462" s="1" t="n">
        <v>3</v>
      </c>
      <c r="B3462" s="15" t="n">
        <v>46269</v>
      </c>
      <c r="C3462" s="15" t="n">
        <v>46304</v>
      </c>
      <c r="D3462" s="1" t="n">
        <v>616</v>
      </c>
      <c r="E3462" s="1" t="s">
        <v>2748</v>
      </c>
      <c r="F3462" s="1" t="n">
        <v>24</v>
      </c>
      <c r="G3462" s="1" t="s">
        <v>64</v>
      </c>
      <c r="H3462" s="1" t="n">
        <v>2110405</v>
      </c>
      <c r="I3462" s="1" t="s">
        <v>57</v>
      </c>
      <c r="J3462" s="1" t="n">
        <v>1653134</v>
      </c>
      <c r="L3462" s="1" t="n">
        <v>3755964</v>
      </c>
      <c r="M3462" s="1" t="s">
        <v>35</v>
      </c>
      <c r="N3462" s="1" t="s">
        <v>59</v>
      </c>
      <c r="P3462" s="1" t="n">
        <v>167</v>
      </c>
      <c r="Q3462" s="1" t="s">
        <v>119</v>
      </c>
      <c r="R3462" s="1" t="s">
        <v>66</v>
      </c>
      <c r="S3462" s="1" t="n">
        <v>1130101</v>
      </c>
      <c r="T3462" s="1" t="s">
        <v>67</v>
      </c>
      <c r="U3462" s="1" t="n">
        <v>375.44</v>
      </c>
      <c r="W3462" s="1" t="n">
        <v>0</v>
      </c>
      <c r="X3462" s="1" t="s">
        <v>2794</v>
      </c>
      <c r="Z3462" s="1" t="str">
        <f aca="false">IF($T3462="","",IFERROR(INDEX('Resumo Grupos'!$AC$3:$AC$200,MATCH($T3462,'Resumo Grupos'!$AB$3:$AB$200,0)),"n/d"))</f>
        <v>Mercadoria</v>
      </c>
      <c r="AA3462" s="1" t="str">
        <f aca="false">IF($T3462="","",IF(COUNTIF('Resumo Grupos'!$AE$3:$AE$40,$T3462)&gt;0,"NAO","SIM"))</f>
        <v>SIM</v>
      </c>
      <c r="AB3462" s="1" t="str">
        <f aca="false">IFERROR(INDEX('Mov Entradas (Rel 10497)'!$L:$L,MATCH(AC3462,'Mov Entradas (Rel 10497)'!$I:$I,0)),"nao encontrado")</f>
        <v>ANELINATUPY PRETO</v>
      </c>
      <c r="AC3462" s="1" t="n">
        <v>320421</v>
      </c>
    </row>
    <row r="3463" customFormat="false" ht="12.75" hidden="false" customHeight="true" outlineLevel="0" collapsed="false">
      <c r="A3463" s="1" t="n">
        <v>3</v>
      </c>
      <c r="B3463" s="15" t="n">
        <v>46269</v>
      </c>
      <c r="C3463" s="15" t="n">
        <v>46304</v>
      </c>
      <c r="D3463" s="1" t="n">
        <v>616</v>
      </c>
      <c r="E3463" s="1" t="s">
        <v>2748</v>
      </c>
      <c r="F3463" s="1" t="n">
        <v>24</v>
      </c>
      <c r="G3463" s="1" t="s">
        <v>64</v>
      </c>
      <c r="H3463" s="1" t="n">
        <v>2110405</v>
      </c>
      <c r="I3463" s="1" t="s">
        <v>57</v>
      </c>
      <c r="J3463" s="1" t="n">
        <v>1653158</v>
      </c>
      <c r="L3463" s="1" t="n">
        <v>3756444</v>
      </c>
      <c r="M3463" s="1" t="s">
        <v>35</v>
      </c>
      <c r="N3463" s="1" t="s">
        <v>59</v>
      </c>
      <c r="P3463" s="1" t="n">
        <v>167</v>
      </c>
      <c r="Q3463" s="1" t="s">
        <v>119</v>
      </c>
      <c r="R3463" s="1" t="s">
        <v>66</v>
      </c>
      <c r="S3463" s="1" t="n">
        <v>1130101</v>
      </c>
      <c r="T3463" s="1" t="s">
        <v>67</v>
      </c>
      <c r="U3463" s="1" t="n">
        <v>663.21</v>
      </c>
      <c r="W3463" s="1" t="n">
        <v>0</v>
      </c>
      <c r="X3463" s="1" t="s">
        <v>2795</v>
      </c>
      <c r="Z3463" s="1" t="str">
        <f aca="false">IF($T3463="","",IFERROR(INDEX('Resumo Grupos'!$AC$3:$AC$200,MATCH($T3463,'Resumo Grupos'!$AB$3:$AB$200,0)),"n/d"))</f>
        <v>Mercadoria</v>
      </c>
      <c r="AA3463" s="1" t="str">
        <f aca="false">IF($T3463="","",IF(COUNTIF('Resumo Grupos'!$AE$3:$AE$40,$T3463)&gt;0,"NAO","SIM"))</f>
        <v>SIM</v>
      </c>
      <c r="AB3463" s="1" t="str">
        <f aca="false">IFERROR(INDEX('Mov Entradas (Rel 10497)'!$L:$L,MATCH(AC3463,'Mov Entradas (Rel 10497)'!$I:$I,0)),"nao encontrado")</f>
        <v>COLA DE ISOPOR POLAR</v>
      </c>
      <c r="AC3463" s="1" t="n">
        <v>320422</v>
      </c>
    </row>
    <row r="3464" customFormat="false" ht="12.75" hidden="false" customHeight="true" outlineLevel="0" collapsed="false">
      <c r="A3464" s="1" t="n">
        <v>3</v>
      </c>
      <c r="B3464" s="15" t="n">
        <v>46122</v>
      </c>
      <c r="C3464" s="15" t="n">
        <v>46305</v>
      </c>
      <c r="D3464" s="1" t="n">
        <v>815</v>
      </c>
      <c r="E3464" s="1" t="s">
        <v>428</v>
      </c>
      <c r="F3464" s="1" t="n">
        <v>34</v>
      </c>
      <c r="G3464" s="1" t="s">
        <v>56</v>
      </c>
      <c r="H3464" s="1" t="n">
        <v>2110405</v>
      </c>
      <c r="I3464" s="1" t="s">
        <v>57</v>
      </c>
      <c r="J3464" s="1" t="n">
        <v>793794</v>
      </c>
      <c r="L3464" s="1" t="n">
        <v>100326</v>
      </c>
      <c r="M3464" s="1" t="s">
        <v>685</v>
      </c>
      <c r="N3464" s="1" t="s">
        <v>59</v>
      </c>
      <c r="P3464" s="1" t="n">
        <v>101</v>
      </c>
      <c r="Q3464" s="1" t="s">
        <v>60</v>
      </c>
      <c r="R3464" s="1" t="s">
        <v>166</v>
      </c>
      <c r="S3464" s="1" t="n">
        <v>2110901</v>
      </c>
      <c r="T3464" s="1" t="s">
        <v>167</v>
      </c>
      <c r="U3464" s="1" t="n">
        <v>1500</v>
      </c>
      <c r="W3464" s="1" t="n">
        <v>0</v>
      </c>
      <c r="X3464" s="1" t="s">
        <v>429</v>
      </c>
      <c r="Z3464" s="1" t="str">
        <f aca="false">IF($T3464="","",IFERROR(INDEX('Resumo Grupos'!$AC$3:$AC$200,MATCH($T3464,'Resumo Grupos'!$AB$3:$AB$200,0)),"n/d"))</f>
        <v>Empréstimo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46211</v>
      </c>
      <c r="C3465" s="12" t="n">
        <v>46305</v>
      </c>
      <c r="D3465" s="11" t="n">
        <v>33</v>
      </c>
      <c r="E3465" s="13" t="s">
        <v>91</v>
      </c>
      <c r="F3465" s="11" t="n">
        <v>34</v>
      </c>
      <c r="G3465" s="13" t="s">
        <v>56</v>
      </c>
      <c r="H3465" s="11" t="n">
        <v>2110405</v>
      </c>
      <c r="I3465" s="13" t="s">
        <v>57</v>
      </c>
      <c r="J3465" s="11" t="n">
        <v>1370731</v>
      </c>
      <c r="L3465" s="11" t="n">
        <v>213889</v>
      </c>
      <c r="M3465" s="13" t="s">
        <v>408</v>
      </c>
      <c r="N3465" s="13" t="s">
        <v>59</v>
      </c>
      <c r="P3465" s="11" t="n">
        <v>101</v>
      </c>
      <c r="Q3465" s="13" t="s">
        <v>60</v>
      </c>
      <c r="R3465" s="13" t="s">
        <v>41</v>
      </c>
      <c r="S3465" s="11" t="n">
        <v>4210222</v>
      </c>
      <c r="T3465" s="13" t="s">
        <v>1439</v>
      </c>
      <c r="U3465" s="14" t="n">
        <v>666.67</v>
      </c>
      <c r="W3465" s="14" t="n">
        <v>0</v>
      </c>
      <c r="X3465" s="13" t="s">
        <v>1440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</row>
    <row r="3466" customFormat="false" ht="63.75" hidden="false" customHeight="true" outlineLevel="0" collapsed="false">
      <c r="A3466" s="11" t="n">
        <v>3</v>
      </c>
      <c r="B3466" s="12" t="n">
        <v>46231</v>
      </c>
      <c r="C3466" s="12" t="n">
        <v>46305</v>
      </c>
      <c r="D3466" s="11" t="n">
        <v>1028</v>
      </c>
      <c r="E3466" s="13" t="s">
        <v>430</v>
      </c>
      <c r="F3466" s="11" t="n">
        <v>34</v>
      </c>
      <c r="G3466" s="13" t="s">
        <v>56</v>
      </c>
      <c r="H3466" s="11" t="n">
        <v>2110405</v>
      </c>
      <c r="I3466" s="13" t="s">
        <v>57</v>
      </c>
      <c r="J3466" s="11" t="n">
        <v>1464677</v>
      </c>
      <c r="L3466" s="11" t="n">
        <v>227872</v>
      </c>
      <c r="M3466" s="13" t="s">
        <v>35</v>
      </c>
      <c r="N3466" s="13" t="s">
        <v>59</v>
      </c>
      <c r="P3466" s="11" t="n">
        <v>101</v>
      </c>
      <c r="Q3466" s="13" t="s">
        <v>60</v>
      </c>
      <c r="R3466" s="13" t="s">
        <v>83</v>
      </c>
      <c r="S3466" s="11" t="n">
        <v>4210111</v>
      </c>
      <c r="T3466" s="13" t="s">
        <v>431</v>
      </c>
      <c r="U3466" s="14" t="n">
        <v>5500</v>
      </c>
      <c r="W3466" s="14" t="n">
        <v>0</v>
      </c>
      <c r="X3466" s="13" t="s">
        <v>2796</v>
      </c>
      <c r="Z3466" s="1" t="str">
        <f aca="false">IF($T3466="","",IFERROR(INDEX('Resumo Grupos'!$AC$3:$AC$200,MATCH($T3466,'Resumo Grupos'!$AB$3:$AB$200,0)),"n/d"))</f>
        <v>Despesa</v>
      </c>
      <c r="AA3466" s="1" t="str">
        <f aca="false">IF($T3466="","",IF(COUNTIF('Resumo Grupos'!$AE$3:$AE$40,$T3466)&gt;0,"NAO","SIM"))</f>
        <v>SIM</v>
      </c>
    </row>
    <row r="3467" customFormat="false" ht="36.75" hidden="false" customHeight="true" outlineLevel="0" collapsed="false">
      <c r="A3467" s="11" t="n">
        <v>3</v>
      </c>
      <c r="B3467" s="12" t="n">
        <v>46234</v>
      </c>
      <c r="C3467" s="12" t="n">
        <v>46305</v>
      </c>
      <c r="D3467" s="11" t="n">
        <v>815</v>
      </c>
      <c r="E3467" s="13" t="s">
        <v>428</v>
      </c>
      <c r="F3467" s="11" t="n">
        <v>34</v>
      </c>
      <c r="G3467" s="13" t="s">
        <v>56</v>
      </c>
      <c r="H3467" s="11" t="n">
        <v>2110405</v>
      </c>
      <c r="I3467" s="13" t="s">
        <v>57</v>
      </c>
      <c r="J3467" s="11" t="n">
        <v>1477448</v>
      </c>
      <c r="L3467" s="11" t="n">
        <v>229731</v>
      </c>
      <c r="M3467" s="13" t="s">
        <v>310</v>
      </c>
      <c r="N3467" s="13" t="s">
        <v>59</v>
      </c>
      <c r="P3467" s="11" t="n">
        <v>101</v>
      </c>
      <c r="Q3467" s="13" t="s">
        <v>60</v>
      </c>
      <c r="R3467" s="13" t="s">
        <v>311</v>
      </c>
      <c r="S3467" s="11" t="n">
        <v>2210203</v>
      </c>
      <c r="T3467" s="13" t="s">
        <v>2109</v>
      </c>
      <c r="U3467" s="14" t="n">
        <v>75000</v>
      </c>
      <c r="W3467" s="14" t="n">
        <v>0</v>
      </c>
      <c r="X3467" s="13" t="s">
        <v>2111</v>
      </c>
      <c r="Z3467" s="1" t="str">
        <f aca="false">IF($T3467="","",IFERROR(INDEX('Resumo Grupos'!$AC$3:$AC$200,MATCH($T3467,'Resumo Grupos'!$AB$3:$AB$200,0)),"n/d"))</f>
        <v>Empréstimo</v>
      </c>
      <c r="AA3467" s="1" t="str">
        <f aca="false">IF($T3467="","",IF(COUNTIF('Resumo Grupos'!$AE$3:$AE$40,$T3467)&gt;0,"NAO","SIM"))</f>
        <v>NAO</v>
      </c>
    </row>
    <row r="3468" customFormat="false" ht="36.75" hidden="false" customHeight="true" outlineLevel="0" collapsed="false">
      <c r="A3468" s="11" t="n">
        <v>3</v>
      </c>
      <c r="B3468" s="12" t="n">
        <v>46244</v>
      </c>
      <c r="C3468" s="12" t="n">
        <v>46305</v>
      </c>
      <c r="D3468" s="11" t="n">
        <v>33</v>
      </c>
      <c r="E3468" s="13" t="s">
        <v>91</v>
      </c>
      <c r="F3468" s="11" t="n">
        <v>34</v>
      </c>
      <c r="G3468" s="13" t="s">
        <v>56</v>
      </c>
      <c r="H3468" s="11" t="n">
        <v>2110405</v>
      </c>
      <c r="I3468" s="13" t="s">
        <v>57</v>
      </c>
      <c r="J3468" s="11" t="n">
        <v>1530150</v>
      </c>
      <c r="L3468" s="11" t="n">
        <v>237338</v>
      </c>
      <c r="M3468" s="13" t="s">
        <v>189</v>
      </c>
      <c r="N3468" s="13" t="s">
        <v>59</v>
      </c>
      <c r="P3468" s="11" t="n">
        <v>101</v>
      </c>
      <c r="Q3468" s="13" t="s">
        <v>60</v>
      </c>
      <c r="R3468" s="13" t="s">
        <v>38</v>
      </c>
      <c r="S3468" s="11" t="n">
        <v>4210301</v>
      </c>
      <c r="T3468" s="13" t="s">
        <v>291</v>
      </c>
      <c r="U3468" s="14" t="n">
        <v>329.09</v>
      </c>
      <c r="W3468" s="14" t="n">
        <v>0</v>
      </c>
      <c r="X3468" s="13" t="s">
        <v>410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</row>
    <row r="3469" customFormat="false" ht="45.75" hidden="false" customHeight="true" outlineLevel="0" collapsed="false">
      <c r="A3469" s="11" t="n">
        <v>3</v>
      </c>
      <c r="B3469" s="12" t="n">
        <v>46258</v>
      </c>
      <c r="C3469" s="12" t="n">
        <v>46307</v>
      </c>
      <c r="D3469" s="11" t="n">
        <v>10012</v>
      </c>
      <c r="E3469" s="13" t="s">
        <v>504</v>
      </c>
      <c r="F3469" s="11" t="n">
        <v>24</v>
      </c>
      <c r="G3469" s="13" t="s">
        <v>64</v>
      </c>
      <c r="H3469" s="11" t="n">
        <v>2110405</v>
      </c>
      <c r="I3469" s="13" t="s">
        <v>57</v>
      </c>
      <c r="J3469" s="11" t="n">
        <v>1608876</v>
      </c>
      <c r="L3469" s="11" t="n">
        <v>19672745</v>
      </c>
      <c r="M3469" s="13" t="s">
        <v>35</v>
      </c>
      <c r="N3469" s="13" t="s">
        <v>59</v>
      </c>
      <c r="P3469" s="11" t="n">
        <v>167</v>
      </c>
      <c r="Q3469" s="13" t="s">
        <v>119</v>
      </c>
      <c r="R3469" s="13" t="s">
        <v>66</v>
      </c>
      <c r="S3469" s="11" t="n">
        <v>1130101</v>
      </c>
      <c r="T3469" s="13" t="s">
        <v>67</v>
      </c>
      <c r="U3469" s="14" t="n">
        <v>524.87</v>
      </c>
      <c r="W3469" s="14" t="n">
        <v>0</v>
      </c>
      <c r="X3469" s="13" t="s">
        <v>2797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  <c r="AB3469" s="1" t="str">
        <f aca="false">IFERROR(INDEX('Mov Entradas (Rel 10497)'!$L:$L,MATCH(AC3469,'Mov Entradas (Rel 10497)'!$I:$I,0)),"nao encontrado")</f>
        <v>SAB PHEBO ODOR90G</v>
      </c>
      <c r="AC3469" s="1" t="n">
        <v>1967274</v>
      </c>
    </row>
    <row r="3470" customFormat="false" ht="54.75" hidden="false" customHeight="true" outlineLevel="0" collapsed="false">
      <c r="A3470" s="11" t="n">
        <v>3</v>
      </c>
      <c r="B3470" s="12" t="n">
        <v>46097</v>
      </c>
      <c r="C3470" s="12" t="n">
        <v>46310</v>
      </c>
      <c r="D3470" s="11" t="n">
        <v>1867</v>
      </c>
      <c r="E3470" s="13" t="s">
        <v>553</v>
      </c>
      <c r="F3470" s="11" t="n">
        <v>24</v>
      </c>
      <c r="G3470" s="13" t="s">
        <v>64</v>
      </c>
      <c r="H3470" s="11" t="n">
        <v>2110405</v>
      </c>
      <c r="I3470" s="13" t="s">
        <v>57</v>
      </c>
      <c r="J3470" s="11" t="n">
        <v>809440</v>
      </c>
      <c r="L3470" s="11" t="n">
        <v>777006512</v>
      </c>
      <c r="M3470" s="13" t="s">
        <v>1522</v>
      </c>
      <c r="N3470" s="13" t="s">
        <v>59</v>
      </c>
      <c r="P3470" s="11" t="n">
        <v>101</v>
      </c>
      <c r="Q3470" s="13" t="s">
        <v>60</v>
      </c>
      <c r="R3470" s="13" t="s">
        <v>554</v>
      </c>
      <c r="S3470" s="11" t="n">
        <v>4210401</v>
      </c>
      <c r="T3470" s="13" t="s">
        <v>555</v>
      </c>
      <c r="U3470" s="14" t="n">
        <v>225.2</v>
      </c>
      <c r="W3470" s="14" t="n">
        <v>0</v>
      </c>
      <c r="X3470" s="13" t="s">
        <v>2798</v>
      </c>
      <c r="Z3470" s="1" t="str">
        <f aca="false">IF($T3470="","",IFERROR(INDEX('Resumo Grupos'!$AC$3:$AC$200,MATCH($T3470,'Resumo Grupos'!$AB$3:$AB$200,0)),"n/d"))</f>
        <v>Impostos</v>
      </c>
      <c r="AA3470" s="1" t="str">
        <f aca="false">IF($T3470="","",IF(COUNTIF('Resumo Grupos'!$AE$3:$AE$40,$T3470)&gt;0,"NAO","SIM"))</f>
        <v>SIM</v>
      </c>
    </row>
    <row r="3471" customFormat="false" ht="45.75" hidden="false" customHeight="true" outlineLevel="0" collapsed="false">
      <c r="A3471" s="11" t="n">
        <v>3</v>
      </c>
      <c r="B3471" s="12" t="n">
        <v>46231</v>
      </c>
      <c r="C3471" s="12" t="n">
        <v>46310</v>
      </c>
      <c r="D3471" s="11" t="n">
        <v>1893</v>
      </c>
      <c r="E3471" s="13" t="s">
        <v>570</v>
      </c>
      <c r="F3471" s="11" t="n">
        <v>34</v>
      </c>
      <c r="G3471" s="13" t="s">
        <v>56</v>
      </c>
      <c r="H3471" s="11" t="n">
        <v>2110405</v>
      </c>
      <c r="I3471" s="13" t="s">
        <v>57</v>
      </c>
      <c r="J3471" s="11" t="n">
        <v>1464910</v>
      </c>
      <c r="L3471" s="11" t="n">
        <v>227905</v>
      </c>
      <c r="M3471" s="13" t="s">
        <v>310</v>
      </c>
      <c r="N3471" s="13" t="s">
        <v>59</v>
      </c>
      <c r="P3471" s="11" t="n">
        <v>101</v>
      </c>
      <c r="Q3471" s="13" t="s">
        <v>60</v>
      </c>
      <c r="R3471" s="13" t="s">
        <v>38</v>
      </c>
      <c r="S3471" s="11" t="n">
        <v>4210315</v>
      </c>
      <c r="T3471" s="13" t="s">
        <v>566</v>
      </c>
      <c r="U3471" s="14" t="n">
        <v>177.65</v>
      </c>
      <c r="W3471" s="14" t="n">
        <v>0</v>
      </c>
      <c r="X3471" s="13" t="s">
        <v>2132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</row>
    <row r="3472" customFormat="false" ht="54.75" hidden="false" customHeight="true" outlineLevel="0" collapsed="false">
      <c r="A3472" s="11" t="n">
        <v>3</v>
      </c>
      <c r="B3472" s="12" t="n">
        <v>46220</v>
      </c>
      <c r="C3472" s="12" t="n">
        <v>46312</v>
      </c>
      <c r="D3472" s="11" t="n">
        <v>16</v>
      </c>
      <c r="E3472" s="13" t="s">
        <v>303</v>
      </c>
      <c r="F3472" s="11" t="n">
        <v>34</v>
      </c>
      <c r="G3472" s="13" t="s">
        <v>56</v>
      </c>
      <c r="H3472" s="11" t="n">
        <v>2110405</v>
      </c>
      <c r="I3472" s="13" t="s">
        <v>57</v>
      </c>
      <c r="J3472" s="11" t="n">
        <v>1415325</v>
      </c>
      <c r="L3472" s="11" t="n">
        <v>220522</v>
      </c>
      <c r="M3472" s="13" t="s">
        <v>310</v>
      </c>
      <c r="N3472" s="13" t="s">
        <v>59</v>
      </c>
      <c r="P3472" s="11" t="n">
        <v>101</v>
      </c>
      <c r="Q3472" s="13" t="s">
        <v>60</v>
      </c>
      <c r="R3472" s="13" t="s">
        <v>311</v>
      </c>
      <c r="S3472" s="11" t="n">
        <v>2210202</v>
      </c>
      <c r="T3472" s="13" t="s">
        <v>311</v>
      </c>
      <c r="U3472" s="14" t="n">
        <v>1000</v>
      </c>
      <c r="W3472" s="14" t="n">
        <v>0</v>
      </c>
      <c r="X3472" s="13" t="s">
        <v>2145</v>
      </c>
      <c r="Z3472" s="1" t="str">
        <f aca="false">IF($T3472="","",IFERROR(INDEX('Resumo Grupos'!$AC$3:$AC$200,MATCH($T3472,'Resumo Grupos'!$AB$3:$AB$200,0)),"n/d"))</f>
        <v>Empréstimo</v>
      </c>
      <c r="AA3472" s="1" t="str">
        <f aca="false">IF($T3472="","",IF(COUNTIF('Resumo Grupos'!$AE$3:$AE$40,$T3472)&gt;0,"NAO","SIM"))</f>
        <v>SIM</v>
      </c>
    </row>
    <row r="3473" customFormat="false" ht="54.75" hidden="false" customHeight="true" outlineLevel="0" collapsed="false">
      <c r="A3473" s="11" t="n">
        <v>3</v>
      </c>
      <c r="B3473" s="12" t="n">
        <v>46224</v>
      </c>
      <c r="C3473" s="12" t="n">
        <v>46312</v>
      </c>
      <c r="D3473" s="11" t="n">
        <v>16</v>
      </c>
      <c r="E3473" s="13" t="s">
        <v>303</v>
      </c>
      <c r="F3473" s="11" t="n">
        <v>34</v>
      </c>
      <c r="G3473" s="13" t="s">
        <v>56</v>
      </c>
      <c r="H3473" s="11" t="n">
        <v>2110405</v>
      </c>
      <c r="I3473" s="13" t="s">
        <v>57</v>
      </c>
      <c r="J3473" s="11" t="n">
        <v>1428695</v>
      </c>
      <c r="L3473" s="11" t="n">
        <v>222991</v>
      </c>
      <c r="M3473" s="13" t="s">
        <v>310</v>
      </c>
      <c r="N3473" s="13" t="s">
        <v>59</v>
      </c>
      <c r="P3473" s="11" t="n">
        <v>101</v>
      </c>
      <c r="Q3473" s="13" t="s">
        <v>60</v>
      </c>
      <c r="R3473" s="13" t="s">
        <v>311</v>
      </c>
      <c r="S3473" s="11" t="n">
        <v>2210202</v>
      </c>
      <c r="T3473" s="13" t="s">
        <v>311</v>
      </c>
      <c r="U3473" s="14" t="n">
        <v>3000</v>
      </c>
      <c r="W3473" s="14" t="n">
        <v>0</v>
      </c>
      <c r="X3473" s="13" t="s">
        <v>2799</v>
      </c>
      <c r="Z3473" s="1" t="str">
        <f aca="false">IF($T3473="","",IFERROR(INDEX('Resumo Grupos'!$AC$3:$AC$200,MATCH($T3473,'Resumo Grupos'!$AB$3:$AB$200,0)),"n/d"))</f>
        <v>Empréstimo</v>
      </c>
      <c r="AA3473" s="1" t="str">
        <f aca="false">IF($T3473="","",IF(COUNTIF('Resumo Grupos'!$AE$3:$AE$40,$T3473)&gt;0,"NAO","SIM"))</f>
        <v>SIM</v>
      </c>
    </row>
    <row r="3474" customFormat="false" ht="54.75" hidden="false" customHeight="true" outlineLevel="0" collapsed="false">
      <c r="A3474" s="11" t="n">
        <v>3</v>
      </c>
      <c r="B3474" s="12" t="n">
        <v>46231</v>
      </c>
      <c r="C3474" s="12" t="n">
        <v>46312</v>
      </c>
      <c r="D3474" s="11" t="n">
        <v>1354</v>
      </c>
      <c r="E3474" s="13" t="s">
        <v>2149</v>
      </c>
      <c r="F3474" s="11" t="n">
        <v>60</v>
      </c>
      <c r="G3474" s="13" t="s">
        <v>2150</v>
      </c>
      <c r="H3474" s="11" t="n">
        <v>2110405</v>
      </c>
      <c r="I3474" s="13" t="s">
        <v>57</v>
      </c>
      <c r="J3474" s="11" t="n">
        <v>1468251</v>
      </c>
      <c r="L3474" s="11" t="n">
        <v>13391</v>
      </c>
      <c r="M3474" s="13" t="s">
        <v>35</v>
      </c>
      <c r="N3474" s="13" t="s">
        <v>59</v>
      </c>
      <c r="P3474" s="11" t="n">
        <v>167</v>
      </c>
      <c r="Q3474" s="13" t="s">
        <v>119</v>
      </c>
      <c r="R3474" s="13" t="s">
        <v>41</v>
      </c>
      <c r="S3474" s="11" t="n">
        <v>4210227</v>
      </c>
      <c r="T3474" s="13" t="s">
        <v>42</v>
      </c>
      <c r="U3474" s="14" t="n">
        <v>121.66</v>
      </c>
      <c r="W3474" s="14" t="n">
        <v>0</v>
      </c>
      <c r="X3474" s="13" t="s">
        <v>2800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ADUELA ANGELIM 13CM</v>
      </c>
      <c r="AC3474" s="1" t="n">
        <v>1339</v>
      </c>
    </row>
    <row r="3475" customFormat="false" ht="45.75" hidden="false" customHeight="true" outlineLevel="0" collapsed="false">
      <c r="A3475" s="11" t="n">
        <v>3</v>
      </c>
      <c r="B3475" s="12" t="n">
        <v>45950</v>
      </c>
      <c r="C3475" s="12" t="n">
        <v>46313</v>
      </c>
      <c r="D3475" s="11" t="n">
        <v>515</v>
      </c>
      <c r="E3475" s="13" t="s">
        <v>122</v>
      </c>
      <c r="F3475" s="11" t="n">
        <v>34</v>
      </c>
      <c r="G3475" s="13" t="s">
        <v>56</v>
      </c>
      <c r="H3475" s="11" t="n">
        <v>2110405</v>
      </c>
      <c r="I3475" s="13" t="s">
        <v>57</v>
      </c>
      <c r="J3475" s="11" t="n">
        <v>546000</v>
      </c>
      <c r="L3475" s="11" t="n">
        <v>85577</v>
      </c>
      <c r="M3475" s="13" t="s">
        <v>2801</v>
      </c>
      <c r="N3475" s="13" t="s">
        <v>59</v>
      </c>
      <c r="P3475" s="11" t="n">
        <v>101</v>
      </c>
      <c r="Q3475" s="13" t="s">
        <v>60</v>
      </c>
      <c r="R3475" s="13" t="s">
        <v>41</v>
      </c>
      <c r="S3475" s="11" t="n">
        <v>4210210</v>
      </c>
      <c r="T3475" s="13" t="s">
        <v>61</v>
      </c>
      <c r="U3475" s="14" t="n">
        <v>45.73</v>
      </c>
      <c r="W3475" s="14" t="n">
        <v>0</v>
      </c>
      <c r="X3475" s="13"/>
      <c r="Z3475" s="1" t="str">
        <f aca="false">IF($T3475="","",IFERROR(INDEX('Resumo Grupos'!$AC$3:$AC$200,MATCH($T3475,'Resumo Grupos'!$AB$3:$AB$200,0)),"n/d"))</f>
        <v>Despesa</v>
      </c>
      <c r="AA3475" s="1" t="str">
        <f aca="false">IF($T3475="","",IF(COUNTIF('Resumo Grupos'!$AE$3:$AE$40,$T3475)&gt;0,"NAO","SIM"))</f>
        <v>SIM</v>
      </c>
    </row>
    <row r="3476" customFormat="false" ht="36.75" hidden="false" customHeight="true" outlineLevel="0" collapsed="false">
      <c r="A3476" s="11" t="n">
        <v>3</v>
      </c>
      <c r="B3476" s="12" t="n">
        <v>46009</v>
      </c>
      <c r="C3476" s="12" t="n">
        <v>46313</v>
      </c>
      <c r="D3476" s="11" t="n">
        <v>515</v>
      </c>
      <c r="E3476" s="13" t="s">
        <v>122</v>
      </c>
      <c r="F3476" s="11" t="n">
        <v>34</v>
      </c>
      <c r="G3476" s="13" t="s">
        <v>56</v>
      </c>
      <c r="H3476" s="11" t="n">
        <v>2110405</v>
      </c>
      <c r="I3476" s="13" t="s">
        <v>57</v>
      </c>
      <c r="J3476" s="11" t="n">
        <v>818253</v>
      </c>
      <c r="L3476" s="11" t="n">
        <v>129421</v>
      </c>
      <c r="M3476" s="13" t="s">
        <v>2179</v>
      </c>
      <c r="N3476" s="13" t="s">
        <v>59</v>
      </c>
      <c r="P3476" s="11" t="n">
        <v>102</v>
      </c>
      <c r="Q3476" s="13" t="s">
        <v>225</v>
      </c>
      <c r="R3476" s="13" t="s">
        <v>166</v>
      </c>
      <c r="S3476" s="11" t="n">
        <v>2110901</v>
      </c>
      <c r="T3476" s="13" t="s">
        <v>167</v>
      </c>
      <c r="U3476" s="14" t="n">
        <v>2090.82</v>
      </c>
      <c r="W3476" s="14" t="n">
        <v>0</v>
      </c>
      <c r="X3476" s="13" t="s">
        <v>2802</v>
      </c>
      <c r="Z3476" s="1" t="str">
        <f aca="false">IF($T3476="","",IFERROR(INDEX('Resumo Grupos'!$AC$3:$AC$200,MATCH($T3476,'Resumo Grupos'!$AB$3:$AB$200,0)),"n/d"))</f>
        <v>Empréstimo</v>
      </c>
      <c r="AA3476" s="1" t="str">
        <f aca="false">IF($T3476="","",IF(COUNTIF('Resumo Grupos'!$AE$3:$AE$40,$T3476)&gt;0,"NAO","SIM"))</f>
        <v>SIM</v>
      </c>
    </row>
    <row r="3477" customFormat="false" ht="36.75" hidden="false" customHeight="true" outlineLevel="0" collapsed="false">
      <c r="A3477" s="11" t="n">
        <v>3</v>
      </c>
      <c r="B3477" s="12" t="n">
        <v>46206</v>
      </c>
      <c r="C3477" s="12" t="n">
        <v>46313</v>
      </c>
      <c r="D3477" s="11" t="n">
        <v>33</v>
      </c>
      <c r="E3477" s="13" t="s">
        <v>91</v>
      </c>
      <c r="F3477" s="11" t="n">
        <v>34</v>
      </c>
      <c r="G3477" s="13" t="s">
        <v>56</v>
      </c>
      <c r="H3477" s="11" t="n">
        <v>2110405</v>
      </c>
      <c r="I3477" s="13" t="s">
        <v>57</v>
      </c>
      <c r="J3477" s="11" t="n">
        <v>1345342</v>
      </c>
      <c r="L3477" s="11" t="n">
        <v>210000</v>
      </c>
      <c r="M3477" s="13" t="s">
        <v>408</v>
      </c>
      <c r="N3477" s="13" t="s">
        <v>59</v>
      </c>
      <c r="P3477" s="11" t="n">
        <v>101</v>
      </c>
      <c r="Q3477" s="13" t="s">
        <v>60</v>
      </c>
      <c r="R3477" s="13" t="s">
        <v>41</v>
      </c>
      <c r="S3477" s="11" t="n">
        <v>4210203</v>
      </c>
      <c r="T3477" s="13" t="s">
        <v>1062</v>
      </c>
      <c r="U3477" s="14" t="n">
        <v>373.79</v>
      </c>
      <c r="W3477" s="14" t="n">
        <v>0</v>
      </c>
      <c r="X3477" s="13" t="s">
        <v>1496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46011</v>
      </c>
      <c r="C3478" s="12" t="n">
        <v>46315</v>
      </c>
      <c r="D3478" s="11" t="n">
        <v>514</v>
      </c>
      <c r="E3478" s="13" t="s">
        <v>55</v>
      </c>
      <c r="F3478" s="11" t="n">
        <v>34</v>
      </c>
      <c r="G3478" s="13" t="s">
        <v>56</v>
      </c>
      <c r="H3478" s="11" t="n">
        <v>2110405</v>
      </c>
      <c r="I3478" s="13" t="s">
        <v>57</v>
      </c>
      <c r="J3478" s="11" t="n">
        <v>695960</v>
      </c>
      <c r="L3478" s="11" t="n">
        <v>3</v>
      </c>
      <c r="M3478" s="13" t="s">
        <v>2736</v>
      </c>
      <c r="N3478" s="13" t="s">
        <v>59</v>
      </c>
      <c r="P3478" s="11" t="n">
        <v>101</v>
      </c>
      <c r="Q3478" s="13" t="s">
        <v>60</v>
      </c>
      <c r="R3478" s="13" t="s">
        <v>41</v>
      </c>
      <c r="S3478" s="11" t="n">
        <v>4210210</v>
      </c>
      <c r="T3478" s="13" t="s">
        <v>61</v>
      </c>
      <c r="U3478" s="14" t="n">
        <v>807.37</v>
      </c>
      <c r="W3478" s="14" t="n">
        <v>0</v>
      </c>
      <c r="X3478" s="13" t="s">
        <v>2803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46223</v>
      </c>
      <c r="C3479" s="12" t="n">
        <v>46315</v>
      </c>
      <c r="D3479" s="11" t="n">
        <v>17</v>
      </c>
      <c r="E3479" s="13" t="s">
        <v>1724</v>
      </c>
      <c r="F3479" s="11" t="n">
        <v>34</v>
      </c>
      <c r="G3479" s="13" t="s">
        <v>56</v>
      </c>
      <c r="H3479" s="11" t="n">
        <v>2110405</v>
      </c>
      <c r="I3479" s="13" t="s">
        <v>57</v>
      </c>
      <c r="J3479" s="11" t="n">
        <v>1464473</v>
      </c>
      <c r="L3479" s="11" t="n">
        <v>227845</v>
      </c>
      <c r="M3479" s="13" t="s">
        <v>408</v>
      </c>
      <c r="N3479" s="13" t="s">
        <v>59</v>
      </c>
      <c r="P3479" s="11" t="n">
        <v>101</v>
      </c>
      <c r="Q3479" s="13" t="s">
        <v>60</v>
      </c>
      <c r="R3479" s="13" t="s">
        <v>264</v>
      </c>
      <c r="S3479" s="11" t="n">
        <v>4220199</v>
      </c>
      <c r="T3479" s="13" t="s">
        <v>265</v>
      </c>
      <c r="U3479" s="14" t="n">
        <v>2600</v>
      </c>
      <c r="W3479" s="14" t="n">
        <v>0</v>
      </c>
      <c r="X3479" s="13" t="s">
        <v>1725</v>
      </c>
      <c r="Z3479" s="1" t="str">
        <f aca="false">IF($T3479="","",IFERROR(INDEX('Resumo Grupos'!$AC$3:$AC$200,MATCH($T3479,'Resumo Grupos'!$AB$3:$AB$200,0)),"n/d"))</f>
        <v>Pagamentos outros não operacionais</v>
      </c>
      <c r="AA3479" s="1" t="str">
        <f aca="false">IF($T3479="","",IF(COUNTIF('Resumo Grupos'!$AE$3:$AE$40,$T3479)&gt;0,"NAO","SIM"))</f>
        <v>SIM</v>
      </c>
    </row>
    <row r="3480" customFormat="false" ht="27.75" hidden="false" customHeight="true" outlineLevel="0" collapsed="false">
      <c r="A3480" s="11" t="n">
        <v>3</v>
      </c>
      <c r="B3480" s="12" t="n">
        <v>46231</v>
      </c>
      <c r="C3480" s="12" t="n">
        <v>46315</v>
      </c>
      <c r="D3480" s="11" t="n">
        <v>10028</v>
      </c>
      <c r="E3480" s="13" t="s">
        <v>764</v>
      </c>
      <c r="F3480" s="11" t="n">
        <v>24</v>
      </c>
      <c r="G3480" s="13" t="s">
        <v>64</v>
      </c>
      <c r="H3480" s="11" t="n">
        <v>2110405</v>
      </c>
      <c r="I3480" s="13" t="s">
        <v>57</v>
      </c>
      <c r="J3480" s="11" t="n">
        <v>1464619</v>
      </c>
      <c r="L3480" s="11" t="n">
        <v>227869</v>
      </c>
      <c r="M3480" s="13" t="s">
        <v>310</v>
      </c>
      <c r="N3480" s="13" t="s">
        <v>59</v>
      </c>
      <c r="P3480" s="11" t="n">
        <v>101</v>
      </c>
      <c r="Q3480" s="13" t="s">
        <v>60</v>
      </c>
      <c r="R3480" s="13" t="s">
        <v>38</v>
      </c>
      <c r="S3480" s="11" t="n">
        <v>4210315</v>
      </c>
      <c r="T3480" s="13" t="s">
        <v>566</v>
      </c>
      <c r="U3480" s="14" t="n">
        <v>595.9</v>
      </c>
      <c r="W3480" s="14" t="n">
        <v>0</v>
      </c>
      <c r="X3480" s="13" t="s">
        <v>765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</row>
    <row r="3481" customFormat="false" ht="54.75" hidden="false" customHeight="true" outlineLevel="0" collapsed="false">
      <c r="A3481" s="11" t="n">
        <v>3</v>
      </c>
      <c r="B3481" s="12" t="n">
        <v>46044</v>
      </c>
      <c r="C3481" s="12" t="n">
        <v>46317</v>
      </c>
      <c r="D3481" s="11" t="n">
        <v>514</v>
      </c>
      <c r="E3481" s="13" t="s">
        <v>55</v>
      </c>
      <c r="F3481" s="11" t="n">
        <v>34</v>
      </c>
      <c r="G3481" s="13" t="s">
        <v>56</v>
      </c>
      <c r="H3481" s="11" t="n">
        <v>2110405</v>
      </c>
      <c r="I3481" s="13" t="s">
        <v>57</v>
      </c>
      <c r="J3481" s="11" t="n">
        <v>1306220</v>
      </c>
      <c r="L3481" s="11" t="n">
        <v>203991</v>
      </c>
      <c r="M3481" s="13" t="s">
        <v>2179</v>
      </c>
      <c r="N3481" s="13" t="s">
        <v>59</v>
      </c>
      <c r="P3481" s="11" t="n">
        <v>101</v>
      </c>
      <c r="Q3481" s="13" t="s">
        <v>60</v>
      </c>
      <c r="R3481" s="13" t="s">
        <v>166</v>
      </c>
      <c r="S3481" s="11" t="n">
        <v>2110901</v>
      </c>
      <c r="T3481" s="13" t="s">
        <v>167</v>
      </c>
      <c r="U3481" s="14" t="n">
        <v>6601.19</v>
      </c>
      <c r="W3481" s="14" t="n">
        <v>0</v>
      </c>
      <c r="X3481" s="13" t="s">
        <v>2804</v>
      </c>
      <c r="Z3481" s="1" t="str">
        <f aca="false">IF($T3481="","",IFERROR(INDEX('Resumo Grupos'!$AC$3:$AC$200,MATCH($T3481,'Resumo Grupos'!$AB$3:$AB$200,0)),"n/d"))</f>
        <v>Empréstimo</v>
      </c>
      <c r="AA3481" s="1" t="str">
        <f aca="false">IF($T3481="","",IF(COUNTIF('Resumo Grupos'!$AE$3:$AE$40,$T3481)&gt;0,"NAO","SIM"))</f>
        <v>SIM</v>
      </c>
    </row>
    <row r="3482" customFormat="false" ht="45.75" hidden="false" customHeight="true" outlineLevel="0" collapsed="false">
      <c r="A3482" s="11" t="n">
        <v>3</v>
      </c>
      <c r="B3482" s="12" t="n">
        <v>46224</v>
      </c>
      <c r="C3482" s="12" t="n">
        <v>46317</v>
      </c>
      <c r="D3482" s="11" t="n">
        <v>1929</v>
      </c>
      <c r="E3482" s="13" t="s">
        <v>2283</v>
      </c>
      <c r="F3482" s="11" t="n">
        <v>34</v>
      </c>
      <c r="G3482" s="13" t="s">
        <v>56</v>
      </c>
      <c r="H3482" s="11" t="n">
        <v>2110405</v>
      </c>
      <c r="I3482" s="13" t="s">
        <v>57</v>
      </c>
      <c r="J3482" s="11" t="n">
        <v>1428714</v>
      </c>
      <c r="L3482" s="11" t="n">
        <v>222992</v>
      </c>
      <c r="M3482" s="13" t="s">
        <v>310</v>
      </c>
      <c r="N3482" s="13" t="s">
        <v>59</v>
      </c>
      <c r="P3482" s="11" t="n">
        <v>101</v>
      </c>
      <c r="Q3482" s="13" t="s">
        <v>60</v>
      </c>
      <c r="R3482" s="13" t="s">
        <v>41</v>
      </c>
      <c r="S3482" s="11" t="n">
        <v>4210299</v>
      </c>
      <c r="T3482" s="13" t="s">
        <v>1423</v>
      </c>
      <c r="U3482" s="14" t="n">
        <v>95.43</v>
      </c>
      <c r="W3482" s="14" t="n">
        <v>0</v>
      </c>
      <c r="X3482" s="13" t="s">
        <v>2284</v>
      </c>
      <c r="Z3482" s="1" t="str">
        <f aca="false">IF($T3482="","",IFERROR(INDEX('Resumo Grupos'!$AC$3:$AC$200,MATCH($T3482,'Resumo Grupos'!$AB$3:$AB$200,0)),"n/d"))</f>
        <v>Despesa</v>
      </c>
      <c r="AA3482" s="1" t="str">
        <f aca="false">IF($T3482="","",IF(COUNTIF('Resumo Grupos'!$AE$3:$AE$40,$T3482)&gt;0,"NAO","SIM"))</f>
        <v>SIM</v>
      </c>
    </row>
    <row r="3483" customFormat="false" ht="54.75" hidden="false" customHeight="true" outlineLevel="0" collapsed="false">
      <c r="A3483" s="11" t="n">
        <v>3</v>
      </c>
      <c r="B3483" s="12" t="n">
        <v>46224</v>
      </c>
      <c r="C3483" s="12" t="n">
        <v>46317</v>
      </c>
      <c r="D3483" s="11" t="n">
        <v>1929</v>
      </c>
      <c r="E3483" s="13" t="s">
        <v>2283</v>
      </c>
      <c r="F3483" s="11" t="n">
        <v>34</v>
      </c>
      <c r="G3483" s="13" t="s">
        <v>56</v>
      </c>
      <c r="H3483" s="11" t="n">
        <v>2110405</v>
      </c>
      <c r="I3483" s="13" t="s">
        <v>57</v>
      </c>
      <c r="J3483" s="11" t="n">
        <v>1428721</v>
      </c>
      <c r="L3483" s="11" t="n">
        <v>222993</v>
      </c>
      <c r="M3483" s="13" t="s">
        <v>310</v>
      </c>
      <c r="N3483" s="13" t="s">
        <v>59</v>
      </c>
      <c r="P3483" s="11" t="n">
        <v>101</v>
      </c>
      <c r="Q3483" s="13" t="s">
        <v>60</v>
      </c>
      <c r="R3483" s="13" t="s">
        <v>41</v>
      </c>
      <c r="S3483" s="11" t="n">
        <v>4210299</v>
      </c>
      <c r="T3483" s="13" t="s">
        <v>1423</v>
      </c>
      <c r="U3483" s="14" t="n">
        <v>102.37</v>
      </c>
      <c r="W3483" s="14" t="n">
        <v>0</v>
      </c>
      <c r="X3483" s="13" t="s">
        <v>2285</v>
      </c>
      <c r="Z3483" s="1" t="str">
        <f aca="false">IF($T3483="","",IFERROR(INDEX('Resumo Grupos'!$AC$3:$AC$200,MATCH($T3483,'Resumo Grupos'!$AB$3:$AB$200,0)),"n/d"))</f>
        <v>Despesa</v>
      </c>
      <c r="AA3483" s="1" t="str">
        <f aca="false">IF($T3483="","",IF(COUNTIF('Resumo Grupos'!$AE$3:$AE$40,$T3483)&gt;0,"NAO","SIM"))</f>
        <v>SIM</v>
      </c>
    </row>
    <row r="3484" customFormat="false" ht="36.75" hidden="false" customHeight="true" outlineLevel="0" collapsed="false">
      <c r="A3484" s="11" t="n">
        <v>3</v>
      </c>
      <c r="B3484" s="12" t="n">
        <v>46224</v>
      </c>
      <c r="C3484" s="12" t="n">
        <v>46317</v>
      </c>
      <c r="D3484" s="11" t="n">
        <v>514</v>
      </c>
      <c r="E3484" s="13" t="s">
        <v>55</v>
      </c>
      <c r="F3484" s="11" t="n">
        <v>34</v>
      </c>
      <c r="G3484" s="13" t="s">
        <v>56</v>
      </c>
      <c r="H3484" s="11" t="n">
        <v>2110405</v>
      </c>
      <c r="I3484" s="13" t="s">
        <v>57</v>
      </c>
      <c r="J3484" s="11" t="n">
        <v>1428727</v>
      </c>
      <c r="L3484" s="11" t="n">
        <v>222994</v>
      </c>
      <c r="M3484" s="13" t="s">
        <v>310</v>
      </c>
      <c r="N3484" s="13" t="s">
        <v>59</v>
      </c>
      <c r="P3484" s="11" t="n">
        <v>101</v>
      </c>
      <c r="Q3484" s="13" t="s">
        <v>60</v>
      </c>
      <c r="R3484" s="13" t="s">
        <v>104</v>
      </c>
      <c r="S3484" s="11" t="n">
        <v>4210504</v>
      </c>
      <c r="T3484" s="13" t="s">
        <v>169</v>
      </c>
      <c r="U3484" s="14" t="n">
        <v>240</v>
      </c>
      <c r="W3484" s="14" t="n">
        <v>0</v>
      </c>
      <c r="X3484" s="13" t="s">
        <v>2286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</row>
    <row r="3485" customFormat="false" ht="45.75" hidden="false" customHeight="true" outlineLevel="0" collapsed="false">
      <c r="A3485" s="11" t="n">
        <v>3</v>
      </c>
      <c r="B3485" s="12" t="n">
        <v>46224</v>
      </c>
      <c r="C3485" s="12" t="n">
        <v>46317</v>
      </c>
      <c r="D3485" s="11" t="n">
        <v>1000036</v>
      </c>
      <c r="E3485" s="13" t="s">
        <v>2287</v>
      </c>
      <c r="F3485" s="11" t="n">
        <v>34</v>
      </c>
      <c r="G3485" s="13" t="s">
        <v>56</v>
      </c>
      <c r="H3485" s="11" t="n">
        <v>2110405</v>
      </c>
      <c r="I3485" s="13" t="s">
        <v>57</v>
      </c>
      <c r="J3485" s="11" t="n">
        <v>1428747</v>
      </c>
      <c r="L3485" s="11" t="n">
        <v>222995</v>
      </c>
      <c r="M3485" s="13" t="s">
        <v>310</v>
      </c>
      <c r="N3485" s="13" t="s">
        <v>59</v>
      </c>
      <c r="P3485" s="11" t="n">
        <v>101</v>
      </c>
      <c r="Q3485" s="13" t="s">
        <v>60</v>
      </c>
      <c r="R3485" s="13" t="s">
        <v>41</v>
      </c>
      <c r="S3485" s="11" t="n">
        <v>4210299</v>
      </c>
      <c r="T3485" s="13" t="s">
        <v>1423</v>
      </c>
      <c r="U3485" s="14" t="n">
        <v>2929.65</v>
      </c>
      <c r="W3485" s="14" t="n">
        <v>0</v>
      </c>
      <c r="X3485" s="13" t="s">
        <v>2288</v>
      </c>
      <c r="Z3485" s="1" t="str">
        <f aca="false">IF($T3485="","",IFERROR(INDEX('Resumo Grupos'!$AC$3:$AC$200,MATCH($T3485,'Resumo Grupos'!$AB$3:$AB$200,0)),"n/d"))</f>
        <v>Despesa</v>
      </c>
      <c r="AA3485" s="1" t="str">
        <f aca="false">IF($T3485="","",IF(COUNTIF('Resumo Grupos'!$AE$3:$AE$40,$T3485)&gt;0,"NAO","SIM"))</f>
        <v>SIM</v>
      </c>
    </row>
    <row r="3486" customFormat="false" ht="54.75" hidden="false" customHeight="true" outlineLevel="0" collapsed="false">
      <c r="A3486" s="11" t="n">
        <v>3</v>
      </c>
      <c r="B3486" s="12" t="n">
        <v>46224</v>
      </c>
      <c r="C3486" s="12" t="n">
        <v>46317</v>
      </c>
      <c r="D3486" s="11" t="n">
        <v>1929</v>
      </c>
      <c r="E3486" s="13" t="s">
        <v>2283</v>
      </c>
      <c r="F3486" s="11" t="n">
        <v>34</v>
      </c>
      <c r="G3486" s="13" t="s">
        <v>56</v>
      </c>
      <c r="H3486" s="11" t="n">
        <v>2110405</v>
      </c>
      <c r="I3486" s="13" t="s">
        <v>57</v>
      </c>
      <c r="J3486" s="11" t="n">
        <v>1428753</v>
      </c>
      <c r="L3486" s="11" t="n">
        <v>222996</v>
      </c>
      <c r="M3486" s="13" t="s">
        <v>310</v>
      </c>
      <c r="N3486" s="13" t="s">
        <v>59</v>
      </c>
      <c r="P3486" s="11" t="n">
        <v>101</v>
      </c>
      <c r="Q3486" s="13" t="s">
        <v>60</v>
      </c>
      <c r="R3486" s="13" t="s">
        <v>104</v>
      </c>
      <c r="S3486" s="11" t="n">
        <v>4210504</v>
      </c>
      <c r="T3486" s="13" t="s">
        <v>169</v>
      </c>
      <c r="U3486" s="14" t="n">
        <v>420</v>
      </c>
      <c r="W3486" s="14" t="n">
        <v>0</v>
      </c>
      <c r="X3486" s="13" t="s">
        <v>2289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46231</v>
      </c>
      <c r="C3487" s="12" t="n">
        <v>46320</v>
      </c>
      <c r="D3487" s="11" t="n">
        <v>875</v>
      </c>
      <c r="E3487" s="13" t="s">
        <v>820</v>
      </c>
      <c r="F3487" s="11" t="n">
        <v>59</v>
      </c>
      <c r="G3487" s="13" t="s">
        <v>1664</v>
      </c>
      <c r="H3487" s="11" t="n">
        <v>2110405</v>
      </c>
      <c r="I3487" s="13" t="s">
        <v>57</v>
      </c>
      <c r="J3487" s="11" t="n">
        <v>1472843</v>
      </c>
      <c r="L3487" s="11" t="n">
        <v>18873</v>
      </c>
      <c r="M3487" s="13" t="s">
        <v>35</v>
      </c>
      <c r="N3487" s="13" t="s">
        <v>59</v>
      </c>
      <c r="P3487" s="11" t="n">
        <v>167</v>
      </c>
      <c r="Q3487" s="13" t="s">
        <v>119</v>
      </c>
      <c r="R3487" s="13" t="s">
        <v>66</v>
      </c>
      <c r="S3487" s="11" t="n">
        <v>1130101</v>
      </c>
      <c r="T3487" s="13" t="s">
        <v>67</v>
      </c>
      <c r="U3487" s="14" t="n">
        <v>1615.17</v>
      </c>
      <c r="W3487" s="14" t="n">
        <v>0</v>
      </c>
      <c r="X3487" s="13" t="s">
        <v>2347</v>
      </c>
      <c r="Z3487" s="1" t="str">
        <f aca="false">IF($T3487="","",IFERROR(INDEX('Resumo Grupos'!$AC$3:$AC$200,MATCH($T3487,'Resumo Grupos'!$AB$3:$AB$200,0)),"n/d"))</f>
        <v>Mercadoria</v>
      </c>
      <c r="AA3487" s="1" t="str">
        <f aca="false">IF($T3487="","",IF(COUNTIF('Resumo Grupos'!$AE$3:$AE$40,$T3487)&gt;0,"NAO","SIM"))</f>
        <v>SIM</v>
      </c>
      <c r="AB3487" s="1" t="str">
        <f aca="false">IFERROR(INDEX('Mov Entradas (Rel 10497)'!$L:$L,MATCH(AC3487,'Mov Entradas (Rel 10497)'!$I:$I,0)),"nao encontrado")</f>
        <v>FONE OUVIDO BASIKE F</v>
      </c>
      <c r="AC3487" s="1" t="n">
        <v>1887</v>
      </c>
    </row>
    <row r="3488" customFormat="false" ht="27.75" hidden="false" customHeight="true" outlineLevel="0" collapsed="false">
      <c r="A3488" s="11" t="n">
        <v>3</v>
      </c>
      <c r="B3488" s="12" t="n">
        <v>46237</v>
      </c>
      <c r="C3488" s="12" t="n">
        <v>46320</v>
      </c>
      <c r="D3488" s="11" t="n">
        <v>10101</v>
      </c>
      <c r="E3488" s="13" t="s">
        <v>2348</v>
      </c>
      <c r="F3488" s="11" t="n">
        <v>59</v>
      </c>
      <c r="G3488" s="13" t="s">
        <v>1664</v>
      </c>
      <c r="H3488" s="11" t="n">
        <v>2110405</v>
      </c>
      <c r="I3488" s="13" t="s">
        <v>57</v>
      </c>
      <c r="J3488" s="11" t="n">
        <v>1498495</v>
      </c>
      <c r="L3488" s="11" t="n">
        <v>232742</v>
      </c>
      <c r="M3488" s="13" t="s">
        <v>35</v>
      </c>
      <c r="N3488" s="13" t="s">
        <v>59</v>
      </c>
      <c r="P3488" s="11" t="n">
        <v>167</v>
      </c>
      <c r="Q3488" s="13" t="s">
        <v>119</v>
      </c>
      <c r="R3488" s="13" t="s">
        <v>41</v>
      </c>
      <c r="S3488" s="11" t="n">
        <v>4210227</v>
      </c>
      <c r="T3488" s="13" t="s">
        <v>42</v>
      </c>
      <c r="U3488" s="14" t="n">
        <v>256.8</v>
      </c>
      <c r="W3488" s="14" t="n">
        <v>0</v>
      </c>
      <c r="X3488" s="13" t="s">
        <v>2805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 t="str">
        <f aca="false">IFERROR(INDEX('Mov Entradas (Rel 10497)'!$L:$L,MATCH(AC3488,'Mov Entradas (Rel 10497)'!$I:$I,0)),"nao encontrado")</f>
        <v>SMARTPHONE MOTOROLA G06 4/128GB AZ</v>
      </c>
      <c r="AC3488" s="1" t="n">
        <v>259616</v>
      </c>
    </row>
    <row r="3489" customFormat="false" ht="45.75" hidden="false" customHeight="true" outlineLevel="0" collapsed="false">
      <c r="A3489" s="11" t="n">
        <v>3</v>
      </c>
      <c r="B3489" s="12" t="n">
        <v>46231</v>
      </c>
      <c r="C3489" s="12" t="n">
        <v>46328</v>
      </c>
      <c r="D3489" s="11" t="n">
        <v>1778</v>
      </c>
      <c r="E3489" s="13" t="s">
        <v>143</v>
      </c>
      <c r="F3489" s="11" t="n">
        <v>24</v>
      </c>
      <c r="G3489" s="13" t="s">
        <v>64</v>
      </c>
      <c r="H3489" s="11" t="n">
        <v>2110405</v>
      </c>
      <c r="I3489" s="13" t="s">
        <v>57</v>
      </c>
      <c r="J3489" s="11" t="n">
        <v>1464589</v>
      </c>
      <c r="L3489" s="11" t="n">
        <v>227862</v>
      </c>
      <c r="M3489" s="13" t="s">
        <v>310</v>
      </c>
      <c r="N3489" s="13" t="s">
        <v>59</v>
      </c>
      <c r="P3489" s="11" t="n">
        <v>101</v>
      </c>
      <c r="Q3489" s="13" t="s">
        <v>60</v>
      </c>
      <c r="R3489" s="13" t="s">
        <v>41</v>
      </c>
      <c r="S3489" s="11" t="n">
        <v>4210207</v>
      </c>
      <c r="T3489" s="13" t="s">
        <v>144</v>
      </c>
      <c r="U3489" s="14" t="n">
        <v>337.29</v>
      </c>
      <c r="W3489" s="14" t="n">
        <v>0</v>
      </c>
      <c r="X3489" s="13" t="s">
        <v>2782</v>
      </c>
      <c r="Z3489" s="1" t="str">
        <f aca="false">IF($T3489="","",IFERROR(INDEX('Resumo Grupos'!$AC$3:$AC$200,MATCH($T3489,'Resumo Grupos'!$AB$3:$AB$200,0)),"n/d"))</f>
        <v>Despesa</v>
      </c>
      <c r="AA3489" s="1" t="str">
        <f aca="false">IF($T3489="","",IF(COUNTIF('Resumo Grupos'!$AE$3:$AE$40,$T3489)&gt;0,"NAO","SIM"))</f>
        <v>SIM</v>
      </c>
    </row>
    <row r="3490" customFormat="false" ht="36.75" hidden="false" customHeight="true" outlineLevel="0" collapsed="false">
      <c r="A3490" s="11" t="n">
        <v>3</v>
      </c>
      <c r="B3490" s="12" t="n">
        <v>46205</v>
      </c>
      <c r="C3490" s="12" t="n">
        <v>46328</v>
      </c>
      <c r="D3490" s="11" t="n">
        <v>1789</v>
      </c>
      <c r="E3490" s="13" t="s">
        <v>82</v>
      </c>
      <c r="F3490" s="11" t="n">
        <v>24</v>
      </c>
      <c r="G3490" s="13" t="s">
        <v>64</v>
      </c>
      <c r="H3490" s="11" t="n">
        <v>2110405</v>
      </c>
      <c r="I3490" s="13" t="s">
        <v>57</v>
      </c>
      <c r="J3490" s="11" t="n">
        <v>1464602</v>
      </c>
      <c r="L3490" s="11" t="n">
        <v>227866</v>
      </c>
      <c r="M3490" s="13" t="s">
        <v>310</v>
      </c>
      <c r="N3490" s="13" t="s">
        <v>59</v>
      </c>
      <c r="P3490" s="11" t="n">
        <v>101</v>
      </c>
      <c r="Q3490" s="13" t="s">
        <v>60</v>
      </c>
      <c r="R3490" s="13" t="s">
        <v>83</v>
      </c>
      <c r="S3490" s="11" t="n">
        <v>4210112</v>
      </c>
      <c r="T3490" s="13" t="s">
        <v>84</v>
      </c>
      <c r="U3490" s="14" t="n">
        <v>5500</v>
      </c>
      <c r="W3490" s="14" t="n">
        <v>0</v>
      </c>
      <c r="X3490" s="13" t="s">
        <v>2616</v>
      </c>
      <c r="Z3490" s="1" t="str">
        <f aca="false">IF($T3490="","",IFERROR(INDEX('Resumo Grupos'!$AC$3:$AC$200,MATCH($T3490,'Resumo Grupos'!$AB$3:$AB$200,0)),"n/d"))</f>
        <v>Despesa</v>
      </c>
      <c r="AA3490" s="1" t="str">
        <f aca="false">IF($T3490="","",IF(COUNTIF('Resumo Grupos'!$AE$3:$AE$40,$T3490)&gt;0,"NAO","SIM"))</f>
        <v>SIM</v>
      </c>
    </row>
    <row r="3491" customFormat="false" ht="45.75" hidden="false" customHeight="true" outlineLevel="0" collapsed="false">
      <c r="A3491" s="11" t="n">
        <v>3</v>
      </c>
      <c r="B3491" s="12" t="n">
        <v>46231</v>
      </c>
      <c r="C3491" s="12" t="n">
        <v>46328</v>
      </c>
      <c r="D3491" s="11" t="n">
        <v>49</v>
      </c>
      <c r="E3491" s="13" t="s">
        <v>165</v>
      </c>
      <c r="F3491" s="11" t="n">
        <v>34</v>
      </c>
      <c r="G3491" s="13" t="s">
        <v>56</v>
      </c>
      <c r="H3491" s="11" t="n">
        <v>2110405</v>
      </c>
      <c r="I3491" s="13" t="s">
        <v>57</v>
      </c>
      <c r="J3491" s="11" t="n">
        <v>1464754</v>
      </c>
      <c r="L3491" s="11" t="n">
        <v>227889</v>
      </c>
      <c r="M3491" s="13" t="s">
        <v>408</v>
      </c>
      <c r="N3491" s="13" t="s">
        <v>59</v>
      </c>
      <c r="P3491" s="11" t="n">
        <v>101</v>
      </c>
      <c r="Q3491" s="13" t="s">
        <v>60</v>
      </c>
      <c r="R3491" s="13" t="s">
        <v>166</v>
      </c>
      <c r="S3491" s="11" t="n">
        <v>2110901</v>
      </c>
      <c r="T3491" s="13" t="s">
        <v>167</v>
      </c>
      <c r="U3491" s="14" t="n">
        <v>4000</v>
      </c>
      <c r="W3491" s="14" t="n">
        <v>0</v>
      </c>
      <c r="X3491" s="13" t="s">
        <v>2806</v>
      </c>
      <c r="Z3491" s="1" t="str">
        <f aca="false">IF($T3491="","",IFERROR(INDEX('Resumo Grupos'!$AC$3:$AC$200,MATCH($T3491,'Resumo Grupos'!$AB$3:$AB$200,0)),"n/d"))</f>
        <v>Empréstimo</v>
      </c>
      <c r="AA3491" s="1" t="str">
        <f aca="false">IF($T3491="","",IF(COUNTIF('Resumo Grupos'!$AE$3:$AE$40,$T3491)&gt;0,"NAO","SIM"))</f>
        <v>SIM</v>
      </c>
    </row>
    <row r="3492" customFormat="false" ht="45.75" hidden="false" customHeight="true" outlineLevel="0" collapsed="false">
      <c r="A3492" s="11" t="n">
        <v>3</v>
      </c>
      <c r="B3492" s="12" t="n">
        <v>46231</v>
      </c>
      <c r="C3492" s="12" t="n">
        <v>46330</v>
      </c>
      <c r="D3492" s="11" t="n">
        <v>33</v>
      </c>
      <c r="E3492" s="13" t="s">
        <v>91</v>
      </c>
      <c r="F3492" s="11" t="n">
        <v>34</v>
      </c>
      <c r="G3492" s="13" t="s">
        <v>56</v>
      </c>
      <c r="H3492" s="11" t="n">
        <v>2110405</v>
      </c>
      <c r="I3492" s="13" t="s">
        <v>57</v>
      </c>
      <c r="J3492" s="11" t="n">
        <v>1464721</v>
      </c>
      <c r="L3492" s="11" t="n">
        <v>227878</v>
      </c>
      <c r="M3492" s="13" t="s">
        <v>310</v>
      </c>
      <c r="N3492" s="13" t="s">
        <v>59</v>
      </c>
      <c r="P3492" s="11" t="n">
        <v>101</v>
      </c>
      <c r="Q3492" s="13" t="s">
        <v>60</v>
      </c>
      <c r="R3492" s="13" t="s">
        <v>311</v>
      </c>
      <c r="S3492" s="11" t="n">
        <v>2210202</v>
      </c>
      <c r="T3492" s="13" t="s">
        <v>311</v>
      </c>
      <c r="U3492" s="14" t="n">
        <v>1000</v>
      </c>
      <c r="W3492" s="14" t="n">
        <v>0</v>
      </c>
      <c r="X3492" s="13" t="s">
        <v>312</v>
      </c>
      <c r="Z3492" s="1" t="str">
        <f aca="false">IF($T3492="","",IFERROR(INDEX('Resumo Grupos'!$AC$3:$AC$200,MATCH($T3492,'Resumo Grupos'!$AB$3:$AB$200,0)),"n/d"))</f>
        <v>Empréstimo</v>
      </c>
      <c r="AA3492" s="1" t="str">
        <f aca="false">IF($T3492="","",IF(COUNTIF('Resumo Grupos'!$AE$3:$AE$40,$T3492)&gt;0,"NAO","SIM"))</f>
        <v>SIM</v>
      </c>
    </row>
    <row r="3493" customFormat="false" ht="27.75" hidden="false" customHeight="true" outlineLevel="0" collapsed="false">
      <c r="A3493" s="11" t="n">
        <v>3</v>
      </c>
      <c r="B3493" s="12" t="n">
        <v>46234</v>
      </c>
      <c r="C3493" s="12" t="n">
        <v>46330</v>
      </c>
      <c r="D3493" s="11" t="n">
        <v>519</v>
      </c>
      <c r="E3493" s="13" t="s">
        <v>303</v>
      </c>
      <c r="F3493" s="11" t="n">
        <v>34</v>
      </c>
      <c r="G3493" s="13" t="s">
        <v>56</v>
      </c>
      <c r="H3493" s="11" t="n">
        <v>2110405</v>
      </c>
      <c r="I3493" s="13" t="s">
        <v>57</v>
      </c>
      <c r="J3493" s="11" t="n">
        <v>1477410</v>
      </c>
      <c r="L3493" s="11" t="n">
        <v>229713</v>
      </c>
      <c r="M3493" s="13" t="s">
        <v>408</v>
      </c>
      <c r="N3493" s="13" t="s">
        <v>59</v>
      </c>
      <c r="P3493" s="11" t="n">
        <v>101</v>
      </c>
      <c r="Q3493" s="13" t="s">
        <v>60</v>
      </c>
      <c r="R3493" s="13" t="s">
        <v>311</v>
      </c>
      <c r="S3493" s="11" t="n">
        <v>2210203</v>
      </c>
      <c r="T3493" s="13" t="s">
        <v>2109</v>
      </c>
      <c r="U3493" s="14" t="n">
        <v>50000</v>
      </c>
      <c r="W3493" s="14" t="n">
        <v>0</v>
      </c>
      <c r="X3493" s="13" t="s">
        <v>2110</v>
      </c>
      <c r="Z3493" s="1" t="str">
        <f aca="false">IF($T3493="","",IFERROR(INDEX('Resumo Grupos'!$AC$3:$AC$200,MATCH($T3493,'Resumo Grupos'!$AB$3:$AB$200,0)),"n/d"))</f>
        <v>Empréstimo</v>
      </c>
      <c r="AA3493" s="1" t="str">
        <f aca="false">IF($T3493="","",IF(COUNTIF('Resumo Grupos'!$AE$3:$AE$40,$T3493)&gt;0,"NAO","SIM"))</f>
        <v>NAO</v>
      </c>
    </row>
    <row r="3494" customFormat="false" ht="63.75" hidden="false" customHeight="true" outlineLevel="0" collapsed="false">
      <c r="A3494" s="11" t="n">
        <v>3</v>
      </c>
      <c r="B3494" s="12" t="n">
        <v>46147</v>
      </c>
      <c r="C3494" s="12" t="n">
        <v>46331</v>
      </c>
      <c r="D3494" s="11" t="n">
        <v>515</v>
      </c>
      <c r="E3494" s="13" t="s">
        <v>122</v>
      </c>
      <c r="F3494" s="11" t="n">
        <v>34</v>
      </c>
      <c r="G3494" s="13" t="s">
        <v>56</v>
      </c>
      <c r="H3494" s="11" t="n">
        <v>2110405</v>
      </c>
      <c r="I3494" s="13" t="s">
        <v>57</v>
      </c>
      <c r="J3494" s="11" t="n">
        <v>1157461</v>
      </c>
      <c r="L3494" s="11" t="n">
        <v>181615</v>
      </c>
      <c r="M3494" s="13" t="s">
        <v>685</v>
      </c>
      <c r="N3494" s="13" t="s">
        <v>59</v>
      </c>
      <c r="P3494" s="11" t="n">
        <v>101</v>
      </c>
      <c r="Q3494" s="13" t="s">
        <v>60</v>
      </c>
      <c r="R3494" s="13" t="s">
        <v>104</v>
      </c>
      <c r="S3494" s="11" t="n">
        <v>4210508</v>
      </c>
      <c r="T3494" s="13" t="s">
        <v>123</v>
      </c>
      <c r="U3494" s="14" t="n">
        <v>151.61</v>
      </c>
      <c r="W3494" s="14" t="n">
        <v>0</v>
      </c>
      <c r="X3494" s="13" t="s">
        <v>2807</v>
      </c>
      <c r="Z3494" s="1" t="str">
        <f aca="false">IF($T3494="","",IFERROR(INDEX('Resumo Grupos'!$AC$3:$AC$200,MATCH($T3494,'Resumo Grupos'!$AB$3:$AB$200,0)),"n/d"))</f>
        <v>Despesa</v>
      </c>
      <c r="AA3494" s="1" t="str">
        <f aca="false">IF($T3494="","",IF(COUNTIF('Resumo Grupos'!$AE$3:$AE$40,$T3494)&gt;0,"NAO","SIM"))</f>
        <v>SIM</v>
      </c>
    </row>
    <row r="3495" customFormat="false" ht="27.75" hidden="false" customHeight="true" outlineLevel="0" collapsed="false">
      <c r="A3495" s="11" t="n">
        <v>3</v>
      </c>
      <c r="B3495" s="12" t="n">
        <v>46231</v>
      </c>
      <c r="C3495" s="12" t="n">
        <v>46331</v>
      </c>
      <c r="D3495" s="11" t="n">
        <v>1040</v>
      </c>
      <c r="E3495" s="13" t="s">
        <v>276</v>
      </c>
      <c r="F3495" s="11" t="n">
        <v>24</v>
      </c>
      <c r="G3495" s="13" t="s">
        <v>64</v>
      </c>
      <c r="H3495" s="11" t="n">
        <v>2110405</v>
      </c>
      <c r="I3495" s="13" t="s">
        <v>57</v>
      </c>
      <c r="J3495" s="11" t="n">
        <v>1464735</v>
      </c>
      <c r="L3495" s="11" t="n">
        <v>227881</v>
      </c>
      <c r="M3495" s="13" t="s">
        <v>310</v>
      </c>
      <c r="N3495" s="13" t="s">
        <v>59</v>
      </c>
      <c r="P3495" s="11" t="n">
        <v>101</v>
      </c>
      <c r="Q3495" s="13" t="s">
        <v>60</v>
      </c>
      <c r="R3495" s="13" t="s">
        <v>41</v>
      </c>
      <c r="S3495" s="11" t="n">
        <v>4210201</v>
      </c>
      <c r="T3495" s="13" t="s">
        <v>277</v>
      </c>
      <c r="U3495" s="14" t="n">
        <v>286</v>
      </c>
      <c r="W3495" s="14" t="n">
        <v>0</v>
      </c>
      <c r="X3495" s="13" t="s">
        <v>1906</v>
      </c>
      <c r="Z3495" s="1" t="str">
        <f aca="false">IF($T3495="","",IFERROR(INDEX('Resumo Grupos'!$AC$3:$AC$200,MATCH($T3495,'Resumo Grupos'!$AB$3:$AB$200,0)),"n/d"))</f>
        <v>Despesa</v>
      </c>
      <c r="AA3495" s="1" t="str">
        <f aca="false">IF($T3495="","",IF(COUNTIF('Resumo Grupos'!$AE$3:$AE$40,$T3495)&gt;0,"NAO","SIM"))</f>
        <v>SIM</v>
      </c>
    </row>
    <row r="3496" customFormat="false" ht="63.75" hidden="false" customHeight="true" outlineLevel="0" collapsed="false">
      <c r="A3496" s="11" t="n">
        <v>3</v>
      </c>
      <c r="B3496" s="12" t="n">
        <v>46122</v>
      </c>
      <c r="C3496" s="12" t="n">
        <v>46336</v>
      </c>
      <c r="D3496" s="11" t="n">
        <v>815</v>
      </c>
      <c r="E3496" s="13" t="s">
        <v>428</v>
      </c>
      <c r="F3496" s="11" t="n">
        <v>34</v>
      </c>
      <c r="G3496" s="13" t="s">
        <v>56</v>
      </c>
      <c r="H3496" s="11" t="n">
        <v>2110405</v>
      </c>
      <c r="I3496" s="13" t="s">
        <v>57</v>
      </c>
      <c r="J3496" s="11" t="n">
        <v>793794</v>
      </c>
      <c r="L3496" s="11" t="n">
        <v>100326</v>
      </c>
      <c r="M3496" s="13" t="s">
        <v>1522</v>
      </c>
      <c r="N3496" s="13" t="s">
        <v>59</v>
      </c>
      <c r="P3496" s="11" t="n">
        <v>101</v>
      </c>
      <c r="Q3496" s="13" t="s">
        <v>60</v>
      </c>
      <c r="R3496" s="13" t="s">
        <v>166</v>
      </c>
      <c r="S3496" s="11" t="n">
        <v>2110901</v>
      </c>
      <c r="T3496" s="13" t="s">
        <v>167</v>
      </c>
      <c r="U3496" s="14" t="n">
        <v>1500</v>
      </c>
      <c r="W3496" s="14" t="n">
        <v>0</v>
      </c>
      <c r="X3496" s="13" t="s">
        <v>429</v>
      </c>
      <c r="Z3496" s="1" t="str">
        <f aca="false">IF($T3496="","",IFERROR(INDEX('Resumo Grupos'!$AC$3:$AC$200,MATCH($T3496,'Resumo Grupos'!$AB$3:$AB$200,0)),"n/d"))</f>
        <v>Empréstimo</v>
      </c>
      <c r="AA3496" s="1" t="str">
        <f aca="false">IF($T3496="","",IF(COUNTIF('Resumo Grupos'!$AE$3:$AE$40,$T3496)&gt;0,"NAO","SIM"))</f>
        <v>SIM</v>
      </c>
    </row>
    <row r="3497" customFormat="false" ht="36.75" hidden="false" customHeight="true" outlineLevel="0" collapsed="false">
      <c r="A3497" s="11" t="n">
        <v>3</v>
      </c>
      <c r="B3497" s="12" t="n">
        <v>46211</v>
      </c>
      <c r="C3497" s="12" t="n">
        <v>46336</v>
      </c>
      <c r="D3497" s="11" t="n">
        <v>33</v>
      </c>
      <c r="E3497" s="13" t="s">
        <v>91</v>
      </c>
      <c r="F3497" s="11" t="n">
        <v>34</v>
      </c>
      <c r="G3497" s="13" t="s">
        <v>56</v>
      </c>
      <c r="H3497" s="11" t="n">
        <v>2110405</v>
      </c>
      <c r="I3497" s="13" t="s">
        <v>57</v>
      </c>
      <c r="J3497" s="11" t="n">
        <v>1370731</v>
      </c>
      <c r="L3497" s="11" t="n">
        <v>213889</v>
      </c>
      <c r="M3497" s="13" t="s">
        <v>488</v>
      </c>
      <c r="N3497" s="13" t="s">
        <v>59</v>
      </c>
      <c r="P3497" s="11" t="n">
        <v>101</v>
      </c>
      <c r="Q3497" s="13" t="s">
        <v>60</v>
      </c>
      <c r="R3497" s="13" t="s">
        <v>41</v>
      </c>
      <c r="S3497" s="11" t="n">
        <v>4210222</v>
      </c>
      <c r="T3497" s="13" t="s">
        <v>1439</v>
      </c>
      <c r="U3497" s="14" t="n">
        <v>666.67</v>
      </c>
      <c r="W3497" s="14" t="n">
        <v>0</v>
      </c>
      <c r="X3497" s="13" t="s">
        <v>1440</v>
      </c>
      <c r="Z3497" s="1" t="str">
        <f aca="false">IF($T3497="","",IFERROR(INDEX('Resumo Grupos'!$AC$3:$AC$200,MATCH($T3497,'Resumo Grupos'!$AB$3:$AB$200,0)),"n/d"))</f>
        <v>Despesa</v>
      </c>
      <c r="AA3497" s="1" t="str">
        <f aca="false">IF($T3497="","",IF(COUNTIF('Resumo Grupos'!$AE$3:$AE$40,$T3497)&gt;0,"NAO","SIM"))</f>
        <v>SIM</v>
      </c>
    </row>
    <row r="3498" customFormat="false" ht="36.75" hidden="false" customHeight="true" outlineLevel="0" collapsed="false">
      <c r="A3498" s="11" t="n">
        <v>3</v>
      </c>
      <c r="B3498" s="12" t="n">
        <v>46231</v>
      </c>
      <c r="C3498" s="12" t="n">
        <v>46336</v>
      </c>
      <c r="D3498" s="11" t="n">
        <v>1028</v>
      </c>
      <c r="E3498" s="13" t="s">
        <v>430</v>
      </c>
      <c r="F3498" s="11" t="n">
        <v>34</v>
      </c>
      <c r="G3498" s="13" t="s">
        <v>56</v>
      </c>
      <c r="H3498" s="11" t="n">
        <v>2110405</v>
      </c>
      <c r="I3498" s="13" t="s">
        <v>57</v>
      </c>
      <c r="J3498" s="11" t="n">
        <v>1464677</v>
      </c>
      <c r="L3498" s="11" t="n">
        <v>227872</v>
      </c>
      <c r="M3498" s="13" t="s">
        <v>189</v>
      </c>
      <c r="N3498" s="13" t="s">
        <v>59</v>
      </c>
      <c r="P3498" s="11" t="n">
        <v>101</v>
      </c>
      <c r="Q3498" s="13" t="s">
        <v>60</v>
      </c>
      <c r="R3498" s="13" t="s">
        <v>83</v>
      </c>
      <c r="S3498" s="11" t="n">
        <v>4210111</v>
      </c>
      <c r="T3498" s="13" t="s">
        <v>431</v>
      </c>
      <c r="U3498" s="14" t="n">
        <v>5500</v>
      </c>
      <c r="W3498" s="14" t="n">
        <v>0</v>
      </c>
      <c r="X3498" s="13" t="s">
        <v>2796</v>
      </c>
      <c r="Z3498" s="1" t="str">
        <f aca="false">IF($T3498="","",IFERROR(INDEX('Resumo Grupos'!$AC$3:$AC$200,MATCH($T3498,'Resumo Grupos'!$AB$3:$AB$200,0)),"n/d"))</f>
        <v>Despesa</v>
      </c>
      <c r="AA3498" s="1" t="str">
        <f aca="false">IF($T3498="","",IF(COUNTIF('Resumo Grupos'!$AE$3:$AE$40,$T3498)&gt;0,"NAO","SIM"))</f>
        <v>SIM</v>
      </c>
    </row>
    <row r="3499" customFormat="false" ht="45.75" hidden="false" customHeight="true" outlineLevel="0" collapsed="false">
      <c r="A3499" s="11" t="n">
        <v>3</v>
      </c>
      <c r="B3499" s="12" t="n">
        <v>46234</v>
      </c>
      <c r="C3499" s="12" t="n">
        <v>46336</v>
      </c>
      <c r="D3499" s="11" t="n">
        <v>815</v>
      </c>
      <c r="E3499" s="13" t="s">
        <v>428</v>
      </c>
      <c r="F3499" s="11" t="n">
        <v>34</v>
      </c>
      <c r="G3499" s="13" t="s">
        <v>56</v>
      </c>
      <c r="H3499" s="11" t="n">
        <v>2110405</v>
      </c>
      <c r="I3499" s="13" t="s">
        <v>57</v>
      </c>
      <c r="J3499" s="11" t="n">
        <v>1477448</v>
      </c>
      <c r="L3499" s="11" t="n">
        <v>229731</v>
      </c>
      <c r="M3499" s="13" t="s">
        <v>408</v>
      </c>
      <c r="N3499" s="13" t="s">
        <v>59</v>
      </c>
      <c r="P3499" s="11" t="n">
        <v>101</v>
      </c>
      <c r="Q3499" s="13" t="s">
        <v>60</v>
      </c>
      <c r="R3499" s="13" t="s">
        <v>311</v>
      </c>
      <c r="S3499" s="11" t="n">
        <v>2210203</v>
      </c>
      <c r="T3499" s="13" t="s">
        <v>2109</v>
      </c>
      <c r="U3499" s="14" t="n">
        <v>75000</v>
      </c>
      <c r="W3499" s="14" t="n">
        <v>0</v>
      </c>
      <c r="X3499" s="13" t="s">
        <v>2111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NAO</v>
      </c>
    </row>
    <row r="3500" customFormat="false" ht="54.75" hidden="false" customHeight="true" outlineLevel="0" collapsed="false">
      <c r="A3500" s="11" t="n">
        <v>3</v>
      </c>
      <c r="B3500" s="12" t="n">
        <v>46244</v>
      </c>
      <c r="C3500" s="12" t="n">
        <v>46336</v>
      </c>
      <c r="D3500" s="11" t="n">
        <v>33</v>
      </c>
      <c r="E3500" s="13" t="s">
        <v>91</v>
      </c>
      <c r="F3500" s="11" t="n">
        <v>34</v>
      </c>
      <c r="G3500" s="13" t="s">
        <v>56</v>
      </c>
      <c r="H3500" s="11" t="n">
        <v>2110405</v>
      </c>
      <c r="I3500" s="13" t="s">
        <v>57</v>
      </c>
      <c r="J3500" s="11" t="n">
        <v>1530150</v>
      </c>
      <c r="L3500" s="11" t="n">
        <v>237338</v>
      </c>
      <c r="M3500" s="13" t="s">
        <v>310</v>
      </c>
      <c r="N3500" s="13" t="s">
        <v>59</v>
      </c>
      <c r="P3500" s="11" t="n">
        <v>101</v>
      </c>
      <c r="Q3500" s="13" t="s">
        <v>60</v>
      </c>
      <c r="R3500" s="13" t="s">
        <v>38</v>
      </c>
      <c r="S3500" s="11" t="n">
        <v>4210301</v>
      </c>
      <c r="T3500" s="13" t="s">
        <v>291</v>
      </c>
      <c r="U3500" s="14" t="n">
        <v>329.09</v>
      </c>
      <c r="W3500" s="14" t="n">
        <v>0</v>
      </c>
      <c r="X3500" s="13" t="s">
        <v>410</v>
      </c>
      <c r="Z3500" s="1" t="str">
        <f aca="false">IF($T3500="","",IFERROR(INDEX('Resumo Grupos'!$AC$3:$AC$200,MATCH($T3500,'Resumo Grupos'!$AB$3:$AB$200,0)),"n/d"))</f>
        <v>Salários</v>
      </c>
      <c r="AA3500" s="1" t="str">
        <f aca="false">IF($T3500="","",IF(COUNTIF('Resumo Grupos'!$AE$3:$AE$40,$T3500)&gt;0,"NAO","SIM"))</f>
        <v>SIM</v>
      </c>
    </row>
    <row r="3501" customFormat="false" ht="45.75" hidden="false" customHeight="true" outlineLevel="0" collapsed="false">
      <c r="A3501" s="11" t="n">
        <v>3</v>
      </c>
      <c r="B3501" s="12" t="n">
        <v>46254</v>
      </c>
      <c r="C3501" s="12" t="n">
        <v>46339</v>
      </c>
      <c r="D3501" s="11" t="n">
        <v>33</v>
      </c>
      <c r="E3501" s="13" t="s">
        <v>91</v>
      </c>
      <c r="F3501" s="11" t="n">
        <v>34</v>
      </c>
      <c r="G3501" s="13" t="s">
        <v>56</v>
      </c>
      <c r="H3501" s="11" t="n">
        <v>2110405</v>
      </c>
      <c r="I3501" s="13" t="s">
        <v>57</v>
      </c>
      <c r="J3501" s="11" t="n">
        <v>1577431</v>
      </c>
      <c r="L3501" s="11" t="n">
        <v>243698</v>
      </c>
      <c r="M3501" s="13" t="s">
        <v>35</v>
      </c>
      <c r="N3501" s="13" t="s">
        <v>59</v>
      </c>
      <c r="P3501" s="11" t="n">
        <v>101</v>
      </c>
      <c r="Q3501" s="13" t="s">
        <v>60</v>
      </c>
      <c r="R3501" s="13" t="s">
        <v>41</v>
      </c>
      <c r="S3501" s="11" t="n">
        <v>4210222</v>
      </c>
      <c r="T3501" s="13" t="s">
        <v>1439</v>
      </c>
      <c r="U3501" s="14" t="n">
        <v>522.5</v>
      </c>
      <c r="W3501" s="14" t="n">
        <v>0</v>
      </c>
      <c r="X3501" s="13" t="s">
        <v>2808</v>
      </c>
      <c r="Z3501" s="1" t="str">
        <f aca="false">IF($T3501="","",IFERROR(INDEX('Resumo Grupos'!$AC$3:$AC$200,MATCH($T3501,'Resumo Grupos'!$AB$3:$AB$200,0)),"n/d"))</f>
        <v>Despesa</v>
      </c>
      <c r="AA3501" s="1" t="str">
        <f aca="false">IF($T3501="","",IF(COUNTIF('Resumo Grupos'!$AE$3:$AE$40,$T3501)&gt;0,"NAO","SIM"))</f>
        <v>SIM</v>
      </c>
    </row>
    <row r="3502" customFormat="false" ht="54.75" hidden="false" customHeight="true" outlineLevel="0" collapsed="false">
      <c r="A3502" s="11" t="n">
        <v>3</v>
      </c>
      <c r="B3502" s="12" t="n">
        <v>46097</v>
      </c>
      <c r="C3502" s="12" t="n">
        <v>46341</v>
      </c>
      <c r="D3502" s="11" t="n">
        <v>1867</v>
      </c>
      <c r="E3502" s="13" t="s">
        <v>553</v>
      </c>
      <c r="F3502" s="11" t="n">
        <v>24</v>
      </c>
      <c r="G3502" s="13" t="s">
        <v>64</v>
      </c>
      <c r="H3502" s="11" t="n">
        <v>2110405</v>
      </c>
      <c r="I3502" s="13" t="s">
        <v>57</v>
      </c>
      <c r="J3502" s="11" t="n">
        <v>809440</v>
      </c>
      <c r="L3502" s="11" t="n">
        <v>777006512</v>
      </c>
      <c r="M3502" s="13" t="s">
        <v>1492</v>
      </c>
      <c r="N3502" s="13" t="s">
        <v>59</v>
      </c>
      <c r="P3502" s="11" t="n">
        <v>101</v>
      </c>
      <c r="Q3502" s="13" t="s">
        <v>60</v>
      </c>
      <c r="R3502" s="13" t="s">
        <v>554</v>
      </c>
      <c r="S3502" s="11" t="n">
        <v>4210401</v>
      </c>
      <c r="T3502" s="13" t="s">
        <v>555</v>
      </c>
      <c r="U3502" s="14" t="n">
        <v>225.2</v>
      </c>
      <c r="W3502" s="14" t="n">
        <v>0</v>
      </c>
      <c r="X3502" s="13" t="s">
        <v>2809</v>
      </c>
      <c r="Z3502" s="1" t="str">
        <f aca="false">IF($T3502="","",IFERROR(INDEX('Resumo Grupos'!$AC$3:$AC$200,MATCH($T3502,'Resumo Grupos'!$AB$3:$AB$200,0)),"n/d"))</f>
        <v>Impostos</v>
      </c>
      <c r="AA3502" s="1" t="str">
        <f aca="false">IF($T3502="","",IF(COUNTIF('Resumo Grupos'!$AE$3:$AE$40,$T3502)&gt;0,"NAO","SIM"))</f>
        <v>SIM</v>
      </c>
    </row>
    <row r="3503" customFormat="false" ht="54.75" hidden="false" customHeight="true" outlineLevel="0" collapsed="false">
      <c r="A3503" s="11" t="n">
        <v>3</v>
      </c>
      <c r="B3503" s="12" t="n">
        <v>46231</v>
      </c>
      <c r="C3503" s="12" t="n">
        <v>46341</v>
      </c>
      <c r="D3503" s="11" t="n">
        <v>1893</v>
      </c>
      <c r="E3503" s="13" t="s">
        <v>570</v>
      </c>
      <c r="F3503" s="11" t="n">
        <v>34</v>
      </c>
      <c r="G3503" s="13" t="s">
        <v>56</v>
      </c>
      <c r="H3503" s="11" t="n">
        <v>2110405</v>
      </c>
      <c r="I3503" s="13" t="s">
        <v>57</v>
      </c>
      <c r="J3503" s="11" t="n">
        <v>1464910</v>
      </c>
      <c r="L3503" s="11" t="n">
        <v>227905</v>
      </c>
      <c r="M3503" s="13" t="s">
        <v>408</v>
      </c>
      <c r="N3503" s="13" t="s">
        <v>59</v>
      </c>
      <c r="P3503" s="11" t="n">
        <v>101</v>
      </c>
      <c r="Q3503" s="13" t="s">
        <v>60</v>
      </c>
      <c r="R3503" s="13" t="s">
        <v>38</v>
      </c>
      <c r="S3503" s="11" t="n">
        <v>4210315</v>
      </c>
      <c r="T3503" s="13" t="s">
        <v>566</v>
      </c>
      <c r="U3503" s="14" t="n">
        <v>177.65</v>
      </c>
      <c r="W3503" s="14" t="n">
        <v>0</v>
      </c>
      <c r="X3503" s="13" t="s">
        <v>2132</v>
      </c>
      <c r="Z3503" s="1" t="str">
        <f aca="false">IF($T3503="","",IFERROR(INDEX('Resumo Grupos'!$AC$3:$AC$200,MATCH($T3503,'Resumo Grupos'!$AB$3:$AB$200,0)),"n/d"))</f>
        <v>Despesa</v>
      </c>
      <c r="AA3503" s="1" t="str">
        <f aca="false">IF($T3503="","",IF(COUNTIF('Resumo Grupos'!$AE$3:$AE$40,$T3503)&gt;0,"NAO","SIM"))</f>
        <v>SIM</v>
      </c>
    </row>
    <row r="3504" customFormat="false" ht="54.75" hidden="false" customHeight="true" outlineLevel="0" collapsed="false">
      <c r="A3504" s="11" t="n">
        <v>3</v>
      </c>
      <c r="B3504" s="12" t="n">
        <v>46224</v>
      </c>
      <c r="C3504" s="12" t="n">
        <v>46343</v>
      </c>
      <c r="D3504" s="11" t="n">
        <v>16</v>
      </c>
      <c r="E3504" s="13" t="s">
        <v>303</v>
      </c>
      <c r="F3504" s="11" t="n">
        <v>34</v>
      </c>
      <c r="G3504" s="13" t="s">
        <v>56</v>
      </c>
      <c r="H3504" s="11" t="n">
        <v>2110405</v>
      </c>
      <c r="I3504" s="13" t="s">
        <v>57</v>
      </c>
      <c r="J3504" s="11" t="n">
        <v>1428695</v>
      </c>
      <c r="L3504" s="11" t="n">
        <v>222991</v>
      </c>
      <c r="M3504" s="13" t="s">
        <v>408</v>
      </c>
      <c r="N3504" s="13" t="s">
        <v>59</v>
      </c>
      <c r="P3504" s="11" t="n">
        <v>101</v>
      </c>
      <c r="Q3504" s="13" t="s">
        <v>60</v>
      </c>
      <c r="R3504" s="13" t="s">
        <v>311</v>
      </c>
      <c r="S3504" s="11" t="n">
        <v>2210202</v>
      </c>
      <c r="T3504" s="13" t="s">
        <v>311</v>
      </c>
      <c r="U3504" s="14" t="n">
        <v>3000</v>
      </c>
      <c r="W3504" s="14" t="n">
        <v>0</v>
      </c>
      <c r="X3504" s="13" t="s">
        <v>2810</v>
      </c>
      <c r="Z3504" s="1" t="str">
        <f aca="false">IF($T3504="","",IFERROR(INDEX('Resumo Grupos'!$AC$3:$AC$200,MATCH($T3504,'Resumo Grupos'!$AB$3:$AB$200,0)),"n/d"))</f>
        <v>Empréstimo</v>
      </c>
      <c r="AA3504" s="1" t="str">
        <f aca="false">IF($T3504="","",IF(COUNTIF('Resumo Grupos'!$AE$3:$AE$40,$T3504)&gt;0,"NAO","SIM"))</f>
        <v>SIM</v>
      </c>
    </row>
    <row r="3505" customFormat="false" ht="45.75" hidden="false" customHeight="true" outlineLevel="0" collapsed="false">
      <c r="A3505" s="11" t="n">
        <v>3</v>
      </c>
      <c r="B3505" s="12" t="n">
        <v>45950</v>
      </c>
      <c r="C3505" s="12" t="n">
        <v>46344</v>
      </c>
      <c r="D3505" s="11" t="n">
        <v>515</v>
      </c>
      <c r="E3505" s="13" t="s">
        <v>122</v>
      </c>
      <c r="F3505" s="11" t="n">
        <v>34</v>
      </c>
      <c r="G3505" s="13" t="s">
        <v>56</v>
      </c>
      <c r="H3505" s="11" t="n">
        <v>2110405</v>
      </c>
      <c r="I3505" s="13" t="s">
        <v>57</v>
      </c>
      <c r="J3505" s="11" t="n">
        <v>546000</v>
      </c>
      <c r="L3505" s="11" t="n">
        <v>85577</v>
      </c>
      <c r="M3505" s="13" t="s">
        <v>2811</v>
      </c>
      <c r="N3505" s="13" t="s">
        <v>59</v>
      </c>
      <c r="P3505" s="11" t="n">
        <v>101</v>
      </c>
      <c r="Q3505" s="13" t="s">
        <v>60</v>
      </c>
      <c r="R3505" s="13" t="s">
        <v>41</v>
      </c>
      <c r="S3505" s="11" t="n">
        <v>4210210</v>
      </c>
      <c r="T3505" s="13" t="s">
        <v>61</v>
      </c>
      <c r="U3505" s="14" t="n">
        <v>45.73</v>
      </c>
      <c r="W3505" s="14" t="n">
        <v>0</v>
      </c>
      <c r="X3505" s="13"/>
      <c r="Z3505" s="1" t="str">
        <f aca="false">IF($T3505="","",IFERROR(INDEX('Resumo Grupos'!$AC$3:$AC$200,MATCH($T3505,'Resumo Grupos'!$AB$3:$AB$200,0)),"n/d"))</f>
        <v>Despesa</v>
      </c>
      <c r="AA3505" s="1" t="str">
        <f aca="false">IF($T3505="","",IF(COUNTIF('Resumo Grupos'!$AE$3:$AE$40,$T3505)&gt;0,"NAO","SIM"))</f>
        <v>SIM</v>
      </c>
    </row>
    <row r="3506" customFormat="false" ht="36.75" hidden="false" customHeight="true" outlineLevel="0" collapsed="false">
      <c r="A3506" s="11" t="n">
        <v>3</v>
      </c>
      <c r="B3506" s="12" t="n">
        <v>46009</v>
      </c>
      <c r="C3506" s="12" t="n">
        <v>46344</v>
      </c>
      <c r="D3506" s="11" t="n">
        <v>515</v>
      </c>
      <c r="E3506" s="13" t="s">
        <v>122</v>
      </c>
      <c r="F3506" s="11" t="n">
        <v>34</v>
      </c>
      <c r="G3506" s="13" t="s">
        <v>56</v>
      </c>
      <c r="H3506" s="11" t="n">
        <v>2110405</v>
      </c>
      <c r="I3506" s="13" t="s">
        <v>57</v>
      </c>
      <c r="J3506" s="11" t="n">
        <v>818253</v>
      </c>
      <c r="L3506" s="11" t="n">
        <v>129421</v>
      </c>
      <c r="M3506" s="13" t="s">
        <v>2736</v>
      </c>
      <c r="N3506" s="13" t="s">
        <v>59</v>
      </c>
      <c r="P3506" s="11" t="n">
        <v>102</v>
      </c>
      <c r="Q3506" s="13" t="s">
        <v>225</v>
      </c>
      <c r="R3506" s="13" t="s">
        <v>166</v>
      </c>
      <c r="S3506" s="11" t="n">
        <v>2110901</v>
      </c>
      <c r="T3506" s="13" t="s">
        <v>167</v>
      </c>
      <c r="U3506" s="14" t="n">
        <v>2090.82</v>
      </c>
      <c r="W3506" s="14" t="n">
        <v>0</v>
      </c>
      <c r="X3506" s="13" t="s">
        <v>2812</v>
      </c>
      <c r="Z3506" s="1" t="str">
        <f aca="false">IF($T3506="","",IFERROR(INDEX('Resumo Grupos'!$AC$3:$AC$200,MATCH($T3506,'Resumo Grupos'!$AB$3:$AB$200,0)),"n/d"))</f>
        <v>Empréstimo</v>
      </c>
      <c r="AA3506" s="1" t="str">
        <f aca="false">IF($T3506="","",IF(COUNTIF('Resumo Grupos'!$AE$3:$AE$40,$T3506)&gt;0,"NAO","SIM"))</f>
        <v>SIM</v>
      </c>
    </row>
    <row r="3507" customFormat="false" ht="63.75" hidden="false" customHeight="true" outlineLevel="0" collapsed="false">
      <c r="A3507" s="11" t="n">
        <v>3</v>
      </c>
      <c r="B3507" s="12" t="n">
        <v>46206</v>
      </c>
      <c r="C3507" s="12" t="n">
        <v>46344</v>
      </c>
      <c r="D3507" s="11" t="n">
        <v>33</v>
      </c>
      <c r="E3507" s="13" t="s">
        <v>91</v>
      </c>
      <c r="F3507" s="11" t="n">
        <v>34</v>
      </c>
      <c r="G3507" s="13" t="s">
        <v>56</v>
      </c>
      <c r="H3507" s="11" t="n">
        <v>2110405</v>
      </c>
      <c r="I3507" s="13" t="s">
        <v>57</v>
      </c>
      <c r="J3507" s="11" t="n">
        <v>1345342</v>
      </c>
      <c r="L3507" s="11" t="n">
        <v>210000</v>
      </c>
      <c r="M3507" s="13" t="s">
        <v>488</v>
      </c>
      <c r="N3507" s="13" t="s">
        <v>59</v>
      </c>
      <c r="P3507" s="11" t="n">
        <v>101</v>
      </c>
      <c r="Q3507" s="13" t="s">
        <v>60</v>
      </c>
      <c r="R3507" s="13" t="s">
        <v>41</v>
      </c>
      <c r="S3507" s="11" t="n">
        <v>4210203</v>
      </c>
      <c r="T3507" s="13" t="s">
        <v>1062</v>
      </c>
      <c r="U3507" s="14" t="n">
        <v>373.79</v>
      </c>
      <c r="W3507" s="14" t="n">
        <v>0</v>
      </c>
      <c r="X3507" s="13" t="s">
        <v>1496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46011</v>
      </c>
      <c r="C3508" s="12" t="n">
        <v>46346</v>
      </c>
      <c r="D3508" s="11" t="n">
        <v>514</v>
      </c>
      <c r="E3508" s="13" t="s">
        <v>55</v>
      </c>
      <c r="F3508" s="11" t="n">
        <v>34</v>
      </c>
      <c r="G3508" s="13" t="s">
        <v>56</v>
      </c>
      <c r="H3508" s="11" t="n">
        <v>2110405</v>
      </c>
      <c r="I3508" s="13" t="s">
        <v>57</v>
      </c>
      <c r="J3508" s="11" t="n">
        <v>695960</v>
      </c>
      <c r="L3508" s="11" t="n">
        <v>3</v>
      </c>
      <c r="M3508" s="13" t="s">
        <v>2801</v>
      </c>
      <c r="N3508" s="13" t="s">
        <v>59</v>
      </c>
      <c r="P3508" s="11" t="n">
        <v>101</v>
      </c>
      <c r="Q3508" s="13" t="s">
        <v>60</v>
      </c>
      <c r="R3508" s="13" t="s">
        <v>41</v>
      </c>
      <c r="S3508" s="11" t="n">
        <v>4210210</v>
      </c>
      <c r="T3508" s="13" t="s">
        <v>61</v>
      </c>
      <c r="U3508" s="14" t="n">
        <v>807.37</v>
      </c>
      <c r="W3508" s="14" t="n">
        <v>0</v>
      </c>
      <c r="X3508" s="13" t="s">
        <v>2813</v>
      </c>
      <c r="Z3508" s="1" t="str">
        <f aca="false">IF($T3508="","",IFERROR(INDEX('Resumo Grupos'!$AC$3:$AC$200,MATCH($T3508,'Resumo Grupos'!$AB$3:$AB$200,0)),"n/d"))</f>
        <v>Despesa</v>
      </c>
      <c r="AA3508" s="1" t="str">
        <f aca="false">IF($T3508="","",IF(COUNTIF('Resumo Grupos'!$AE$3:$AE$40,$T3508)&gt;0,"NAO","SIM"))</f>
        <v>SIM</v>
      </c>
    </row>
    <row r="3509" customFormat="false" ht="27.75" hidden="false" customHeight="true" outlineLevel="0" collapsed="false">
      <c r="A3509" s="11" t="n">
        <v>3</v>
      </c>
      <c r="B3509" s="12" t="n">
        <v>46223</v>
      </c>
      <c r="C3509" s="12" t="n">
        <v>46346</v>
      </c>
      <c r="D3509" s="11" t="n">
        <v>17</v>
      </c>
      <c r="E3509" s="13" t="s">
        <v>1724</v>
      </c>
      <c r="F3509" s="11" t="n">
        <v>34</v>
      </c>
      <c r="G3509" s="13" t="s">
        <v>56</v>
      </c>
      <c r="H3509" s="11" t="n">
        <v>2110405</v>
      </c>
      <c r="I3509" s="13" t="s">
        <v>57</v>
      </c>
      <c r="J3509" s="11" t="n">
        <v>1464473</v>
      </c>
      <c r="L3509" s="11" t="n">
        <v>227845</v>
      </c>
      <c r="M3509" s="13" t="s">
        <v>488</v>
      </c>
      <c r="N3509" s="13" t="s">
        <v>59</v>
      </c>
      <c r="P3509" s="11" t="n">
        <v>101</v>
      </c>
      <c r="Q3509" s="13" t="s">
        <v>60</v>
      </c>
      <c r="R3509" s="13" t="s">
        <v>264</v>
      </c>
      <c r="S3509" s="11" t="n">
        <v>4220199</v>
      </c>
      <c r="T3509" s="13" t="s">
        <v>265</v>
      </c>
      <c r="U3509" s="14" t="n">
        <v>2600</v>
      </c>
      <c r="W3509" s="14" t="n">
        <v>0</v>
      </c>
      <c r="X3509" s="13" t="s">
        <v>1725</v>
      </c>
      <c r="Z3509" s="1" t="str">
        <f aca="false">IF($T3509="","",IFERROR(INDEX('Resumo Grupos'!$AC$3:$AC$200,MATCH($T3509,'Resumo Grupos'!$AB$3:$AB$200,0)),"n/d"))</f>
        <v>Pagamentos outros não operacionais</v>
      </c>
      <c r="AA3509" s="1" t="str">
        <f aca="false">IF($T3509="","",IF(COUNTIF('Resumo Grupos'!$AE$3:$AE$40,$T3509)&gt;0,"NAO","SIM"))</f>
        <v>SIM</v>
      </c>
    </row>
    <row r="3510" customFormat="false" ht="54.75" hidden="false" customHeight="true" outlineLevel="0" collapsed="false">
      <c r="A3510" s="11" t="n">
        <v>3</v>
      </c>
      <c r="B3510" s="12" t="n">
        <v>46231</v>
      </c>
      <c r="C3510" s="12" t="n">
        <v>46346</v>
      </c>
      <c r="D3510" s="11" t="n">
        <v>10028</v>
      </c>
      <c r="E3510" s="13" t="s">
        <v>764</v>
      </c>
      <c r="F3510" s="11" t="n">
        <v>24</v>
      </c>
      <c r="G3510" s="13" t="s">
        <v>64</v>
      </c>
      <c r="H3510" s="11" t="n">
        <v>2110405</v>
      </c>
      <c r="I3510" s="13" t="s">
        <v>57</v>
      </c>
      <c r="J3510" s="11" t="n">
        <v>1464619</v>
      </c>
      <c r="L3510" s="11" t="n">
        <v>227869</v>
      </c>
      <c r="M3510" s="13" t="s">
        <v>408</v>
      </c>
      <c r="N3510" s="13" t="s">
        <v>59</v>
      </c>
      <c r="P3510" s="11" t="n">
        <v>101</v>
      </c>
      <c r="Q3510" s="13" t="s">
        <v>60</v>
      </c>
      <c r="R3510" s="13" t="s">
        <v>38</v>
      </c>
      <c r="S3510" s="11" t="n">
        <v>4210315</v>
      </c>
      <c r="T3510" s="13" t="s">
        <v>566</v>
      </c>
      <c r="U3510" s="14" t="n">
        <v>595.9</v>
      </c>
      <c r="W3510" s="14" t="n">
        <v>0</v>
      </c>
      <c r="X3510" s="13" t="s">
        <v>765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</row>
    <row r="3511" customFormat="false" ht="45.75" hidden="false" customHeight="true" outlineLevel="0" collapsed="false">
      <c r="A3511" s="11" t="n">
        <v>3</v>
      </c>
      <c r="B3511" s="12" t="n">
        <v>46044</v>
      </c>
      <c r="C3511" s="12" t="n">
        <v>46348</v>
      </c>
      <c r="D3511" s="11" t="n">
        <v>514</v>
      </c>
      <c r="E3511" s="13" t="s">
        <v>55</v>
      </c>
      <c r="F3511" s="11" t="n">
        <v>34</v>
      </c>
      <c r="G3511" s="13" t="s">
        <v>56</v>
      </c>
      <c r="H3511" s="11" t="n">
        <v>2110405</v>
      </c>
      <c r="I3511" s="13" t="s">
        <v>57</v>
      </c>
      <c r="J3511" s="11" t="n">
        <v>1306220</v>
      </c>
      <c r="L3511" s="11" t="n">
        <v>203991</v>
      </c>
      <c r="M3511" s="13" t="s">
        <v>2736</v>
      </c>
      <c r="N3511" s="13" t="s">
        <v>59</v>
      </c>
      <c r="P3511" s="11" t="n">
        <v>101</v>
      </c>
      <c r="Q3511" s="13" t="s">
        <v>60</v>
      </c>
      <c r="R3511" s="13" t="s">
        <v>166</v>
      </c>
      <c r="S3511" s="11" t="n">
        <v>2110901</v>
      </c>
      <c r="T3511" s="13" t="s">
        <v>167</v>
      </c>
      <c r="U3511" s="14" t="n">
        <v>6601.19</v>
      </c>
      <c r="W3511" s="14" t="n">
        <v>0</v>
      </c>
      <c r="X3511" s="13" t="s">
        <v>2814</v>
      </c>
      <c r="Z3511" s="1" t="str">
        <f aca="false">IF($T3511="","",IFERROR(INDEX('Resumo Grupos'!$AC$3:$AC$200,MATCH($T3511,'Resumo Grupos'!$AB$3:$AB$200,0)),"n/d"))</f>
        <v>Empréstimo</v>
      </c>
      <c r="AA3511" s="1" t="str">
        <f aca="false">IF($T3511="","",IF(COUNTIF('Resumo Grupos'!$AE$3:$AE$40,$T3511)&gt;0,"NAO","SIM"))</f>
        <v>SIM</v>
      </c>
    </row>
    <row r="3512" customFormat="false" ht="54.75" hidden="false" customHeight="true" outlineLevel="0" collapsed="false">
      <c r="A3512" s="11" t="n">
        <v>3</v>
      </c>
      <c r="B3512" s="12" t="n">
        <v>46224</v>
      </c>
      <c r="C3512" s="12" t="n">
        <v>46348</v>
      </c>
      <c r="D3512" s="11" t="n">
        <v>1929</v>
      </c>
      <c r="E3512" s="13" t="s">
        <v>2283</v>
      </c>
      <c r="F3512" s="11" t="n">
        <v>34</v>
      </c>
      <c r="G3512" s="13" t="s">
        <v>56</v>
      </c>
      <c r="H3512" s="11" t="n">
        <v>2110405</v>
      </c>
      <c r="I3512" s="13" t="s">
        <v>57</v>
      </c>
      <c r="J3512" s="11" t="n">
        <v>1428714</v>
      </c>
      <c r="L3512" s="11" t="n">
        <v>222992</v>
      </c>
      <c r="M3512" s="13" t="s">
        <v>408</v>
      </c>
      <c r="N3512" s="13" t="s">
        <v>59</v>
      </c>
      <c r="P3512" s="11" t="n">
        <v>101</v>
      </c>
      <c r="Q3512" s="13" t="s">
        <v>60</v>
      </c>
      <c r="R3512" s="13" t="s">
        <v>41</v>
      </c>
      <c r="S3512" s="11" t="n">
        <v>4210299</v>
      </c>
      <c r="T3512" s="13" t="s">
        <v>1423</v>
      </c>
      <c r="U3512" s="14" t="n">
        <v>95.43</v>
      </c>
      <c r="W3512" s="14" t="n">
        <v>0</v>
      </c>
      <c r="X3512" s="13" t="s">
        <v>2284</v>
      </c>
      <c r="Z3512" s="1" t="str">
        <f aca="false">IF($T3512="","",IFERROR(INDEX('Resumo Grupos'!$AC$3:$AC$200,MATCH($T3512,'Resumo Grupos'!$AB$3:$AB$200,0)),"n/d"))</f>
        <v>Despesa</v>
      </c>
      <c r="AA3512" s="1" t="str">
        <f aca="false">IF($T3512="","",IF(COUNTIF('Resumo Grupos'!$AE$3:$AE$40,$T3512)&gt;0,"NAO","SIM"))</f>
        <v>SIM</v>
      </c>
    </row>
    <row r="3513" customFormat="false" ht="36.75" hidden="false" customHeight="true" outlineLevel="0" collapsed="false">
      <c r="A3513" s="11" t="n">
        <v>3</v>
      </c>
      <c r="B3513" s="12" t="n">
        <v>46224</v>
      </c>
      <c r="C3513" s="12" t="n">
        <v>46348</v>
      </c>
      <c r="D3513" s="11" t="n">
        <v>1929</v>
      </c>
      <c r="E3513" s="13" t="s">
        <v>2283</v>
      </c>
      <c r="F3513" s="11" t="n">
        <v>34</v>
      </c>
      <c r="G3513" s="13" t="s">
        <v>56</v>
      </c>
      <c r="H3513" s="11" t="n">
        <v>2110405</v>
      </c>
      <c r="I3513" s="13" t="s">
        <v>57</v>
      </c>
      <c r="J3513" s="11" t="n">
        <v>1428721</v>
      </c>
      <c r="L3513" s="11" t="n">
        <v>222993</v>
      </c>
      <c r="M3513" s="13" t="s">
        <v>408</v>
      </c>
      <c r="N3513" s="13" t="s">
        <v>59</v>
      </c>
      <c r="P3513" s="11" t="n">
        <v>101</v>
      </c>
      <c r="Q3513" s="13" t="s">
        <v>60</v>
      </c>
      <c r="R3513" s="13" t="s">
        <v>41</v>
      </c>
      <c r="S3513" s="11" t="n">
        <v>4210299</v>
      </c>
      <c r="T3513" s="13" t="s">
        <v>1423</v>
      </c>
      <c r="U3513" s="14" t="n">
        <v>102.37</v>
      </c>
      <c r="W3513" s="14" t="n">
        <v>0</v>
      </c>
      <c r="X3513" s="13" t="s">
        <v>2285</v>
      </c>
      <c r="Z3513" s="1" t="str">
        <f aca="false">IF($T3513="","",IFERROR(INDEX('Resumo Grupos'!$AC$3:$AC$200,MATCH($T3513,'Resumo Grupos'!$AB$3:$AB$200,0)),"n/d"))</f>
        <v>Despesa</v>
      </c>
      <c r="AA3513" s="1" t="str">
        <f aca="false">IF($T3513="","",IF(COUNTIF('Resumo Grupos'!$AE$3:$AE$40,$T3513)&gt;0,"NAO","SIM"))</f>
        <v>SIM</v>
      </c>
    </row>
    <row r="3514" customFormat="false" ht="45.75" hidden="false" customHeight="true" outlineLevel="0" collapsed="false">
      <c r="A3514" s="11" t="n">
        <v>3</v>
      </c>
      <c r="B3514" s="12" t="n">
        <v>46224</v>
      </c>
      <c r="C3514" s="12" t="n">
        <v>46348</v>
      </c>
      <c r="D3514" s="11" t="n">
        <v>514</v>
      </c>
      <c r="E3514" s="13" t="s">
        <v>55</v>
      </c>
      <c r="F3514" s="11" t="n">
        <v>34</v>
      </c>
      <c r="G3514" s="13" t="s">
        <v>56</v>
      </c>
      <c r="H3514" s="11" t="n">
        <v>2110405</v>
      </c>
      <c r="I3514" s="13" t="s">
        <v>57</v>
      </c>
      <c r="J3514" s="11" t="n">
        <v>1428727</v>
      </c>
      <c r="L3514" s="11" t="n">
        <v>222994</v>
      </c>
      <c r="M3514" s="13" t="s">
        <v>408</v>
      </c>
      <c r="N3514" s="13" t="s">
        <v>59</v>
      </c>
      <c r="P3514" s="11" t="n">
        <v>101</v>
      </c>
      <c r="Q3514" s="13" t="s">
        <v>60</v>
      </c>
      <c r="R3514" s="13" t="s">
        <v>104</v>
      </c>
      <c r="S3514" s="11" t="n">
        <v>4210504</v>
      </c>
      <c r="T3514" s="13" t="s">
        <v>169</v>
      </c>
      <c r="U3514" s="14" t="n">
        <v>240</v>
      </c>
      <c r="W3514" s="14" t="n">
        <v>0</v>
      </c>
      <c r="X3514" s="13" t="s">
        <v>2286</v>
      </c>
      <c r="Z3514" s="1" t="str">
        <f aca="false">IF($T3514="","",IFERROR(INDEX('Resumo Grupos'!$AC$3:$AC$200,MATCH($T3514,'Resumo Grupos'!$AB$3:$AB$200,0)),"n/d"))</f>
        <v>Despesa</v>
      </c>
      <c r="AA3514" s="1" t="str">
        <f aca="false">IF($T3514="","",IF(COUNTIF('Resumo Grupos'!$AE$3:$AE$40,$T3514)&gt;0,"NAO","SIM"))</f>
        <v>SIM</v>
      </c>
    </row>
    <row r="3515" customFormat="false" ht="54.75" hidden="false" customHeight="true" outlineLevel="0" collapsed="false">
      <c r="A3515" s="11" t="n">
        <v>3</v>
      </c>
      <c r="B3515" s="12" t="n">
        <v>46224</v>
      </c>
      <c r="C3515" s="12" t="n">
        <v>46348</v>
      </c>
      <c r="D3515" s="11" t="n">
        <v>1000036</v>
      </c>
      <c r="E3515" s="13" t="s">
        <v>2287</v>
      </c>
      <c r="F3515" s="11" t="n">
        <v>34</v>
      </c>
      <c r="G3515" s="13" t="s">
        <v>56</v>
      </c>
      <c r="H3515" s="11" t="n">
        <v>2110405</v>
      </c>
      <c r="I3515" s="13" t="s">
        <v>57</v>
      </c>
      <c r="J3515" s="11" t="n">
        <v>1428747</v>
      </c>
      <c r="L3515" s="11" t="n">
        <v>222995</v>
      </c>
      <c r="M3515" s="13" t="s">
        <v>408</v>
      </c>
      <c r="N3515" s="13" t="s">
        <v>59</v>
      </c>
      <c r="P3515" s="11" t="n">
        <v>101</v>
      </c>
      <c r="Q3515" s="13" t="s">
        <v>60</v>
      </c>
      <c r="R3515" s="13" t="s">
        <v>41</v>
      </c>
      <c r="S3515" s="11" t="n">
        <v>4210299</v>
      </c>
      <c r="T3515" s="13" t="s">
        <v>1423</v>
      </c>
      <c r="U3515" s="14" t="n">
        <v>2929.65</v>
      </c>
      <c r="W3515" s="14" t="n">
        <v>0</v>
      </c>
      <c r="X3515" s="13" t="s">
        <v>2288</v>
      </c>
      <c r="Z3515" s="1" t="str">
        <f aca="false">IF($T3515="","",IFERROR(INDEX('Resumo Grupos'!$AC$3:$AC$200,MATCH($T3515,'Resumo Grupos'!$AB$3:$AB$200,0)),"n/d"))</f>
        <v>Despesa</v>
      </c>
      <c r="AA3515" s="1" t="str">
        <f aca="false">IF($T3515="","",IF(COUNTIF('Resumo Grupos'!$AE$3:$AE$40,$T3515)&gt;0,"NAO","SIM"))</f>
        <v>SIM</v>
      </c>
    </row>
    <row r="3516" customFormat="false" ht="54.75" hidden="false" customHeight="true" outlineLevel="0" collapsed="false">
      <c r="A3516" s="11" t="n">
        <v>3</v>
      </c>
      <c r="B3516" s="12" t="n">
        <v>46224</v>
      </c>
      <c r="C3516" s="12" t="n">
        <v>46348</v>
      </c>
      <c r="D3516" s="11" t="n">
        <v>1929</v>
      </c>
      <c r="E3516" s="13" t="s">
        <v>2283</v>
      </c>
      <c r="F3516" s="11" t="n">
        <v>34</v>
      </c>
      <c r="G3516" s="13" t="s">
        <v>56</v>
      </c>
      <c r="H3516" s="11" t="n">
        <v>2110405</v>
      </c>
      <c r="I3516" s="13" t="s">
        <v>57</v>
      </c>
      <c r="J3516" s="11" t="n">
        <v>1428753</v>
      </c>
      <c r="L3516" s="11" t="n">
        <v>222996</v>
      </c>
      <c r="M3516" s="13" t="s">
        <v>408</v>
      </c>
      <c r="N3516" s="13" t="s">
        <v>59</v>
      </c>
      <c r="P3516" s="11" t="n">
        <v>101</v>
      </c>
      <c r="Q3516" s="13" t="s">
        <v>60</v>
      </c>
      <c r="R3516" s="13" t="s">
        <v>104</v>
      </c>
      <c r="S3516" s="11" t="n">
        <v>4210504</v>
      </c>
      <c r="T3516" s="13" t="s">
        <v>169</v>
      </c>
      <c r="U3516" s="14" t="n">
        <v>420</v>
      </c>
      <c r="W3516" s="14" t="n">
        <v>0</v>
      </c>
      <c r="X3516" s="13" t="s">
        <v>2289</v>
      </c>
      <c r="Z3516" s="1" t="str">
        <f aca="false">IF($T3516="","",IFERROR(INDEX('Resumo Grupos'!$AC$3:$AC$200,MATCH($T3516,'Resumo Grupos'!$AB$3:$AB$200,0)),"n/d"))</f>
        <v>Despesa</v>
      </c>
      <c r="AA3516" s="1" t="str">
        <f aca="false">IF($T3516="","",IF(COUNTIF('Resumo Grupos'!$AE$3:$AE$40,$T3516)&gt;0,"NAO","SIM"))</f>
        <v>SIM</v>
      </c>
    </row>
    <row r="3517" customFormat="false" ht="27.75" hidden="false" customHeight="true" outlineLevel="0" collapsed="false">
      <c r="A3517" s="11" t="n">
        <v>3</v>
      </c>
      <c r="B3517" s="12" t="n">
        <v>46237</v>
      </c>
      <c r="C3517" s="12" t="n">
        <v>46351</v>
      </c>
      <c r="D3517" s="11" t="n">
        <v>10101</v>
      </c>
      <c r="E3517" s="13" t="s">
        <v>2348</v>
      </c>
      <c r="F3517" s="11" t="n">
        <v>59</v>
      </c>
      <c r="G3517" s="13" t="s">
        <v>1664</v>
      </c>
      <c r="H3517" s="11" t="n">
        <v>2110405</v>
      </c>
      <c r="I3517" s="13" t="s">
        <v>57</v>
      </c>
      <c r="J3517" s="11" t="n">
        <v>1498501</v>
      </c>
      <c r="L3517" s="11" t="n">
        <v>232744</v>
      </c>
      <c r="M3517" s="13" t="s">
        <v>35</v>
      </c>
      <c r="N3517" s="13" t="s">
        <v>59</v>
      </c>
      <c r="P3517" s="11" t="n">
        <v>167</v>
      </c>
      <c r="Q3517" s="13" t="s">
        <v>119</v>
      </c>
      <c r="R3517" s="13" t="s">
        <v>41</v>
      </c>
      <c r="S3517" s="11" t="n">
        <v>4210227</v>
      </c>
      <c r="T3517" s="13" t="s">
        <v>42</v>
      </c>
      <c r="U3517" s="14" t="n">
        <v>256.8</v>
      </c>
      <c r="W3517" s="14" t="n">
        <v>0</v>
      </c>
      <c r="X3517" s="13" t="s">
        <v>2815</v>
      </c>
      <c r="Z3517" s="1" t="str">
        <f aca="false">IF($T3517="","",IFERROR(INDEX('Resumo Grupos'!$AC$3:$AC$200,MATCH($T3517,'Resumo Grupos'!$AB$3:$AB$200,0)),"n/d"))</f>
        <v>Despesa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SMARTPHONE MOTOROLA G06 4/128GB AZ</v>
      </c>
      <c r="AC3517" s="1" t="n">
        <v>259616</v>
      </c>
    </row>
    <row r="3518" customFormat="false" ht="45.75" hidden="false" customHeight="true" outlineLevel="0" collapsed="false">
      <c r="A3518" s="11" t="n">
        <v>3</v>
      </c>
      <c r="B3518" s="12" t="n">
        <v>46231</v>
      </c>
      <c r="C3518" s="12" t="n">
        <v>46358</v>
      </c>
      <c r="D3518" s="11" t="n">
        <v>1778</v>
      </c>
      <c r="E3518" s="13" t="s">
        <v>143</v>
      </c>
      <c r="F3518" s="11" t="n">
        <v>24</v>
      </c>
      <c r="G3518" s="13" t="s">
        <v>64</v>
      </c>
      <c r="H3518" s="11" t="n">
        <v>2110405</v>
      </c>
      <c r="I3518" s="13" t="s">
        <v>57</v>
      </c>
      <c r="J3518" s="11" t="n">
        <v>1464589</v>
      </c>
      <c r="L3518" s="11" t="n">
        <v>227862</v>
      </c>
      <c r="M3518" s="13" t="s">
        <v>408</v>
      </c>
      <c r="N3518" s="13" t="s">
        <v>59</v>
      </c>
      <c r="P3518" s="11" t="n">
        <v>101</v>
      </c>
      <c r="Q3518" s="13" t="s">
        <v>60</v>
      </c>
      <c r="R3518" s="13" t="s">
        <v>41</v>
      </c>
      <c r="S3518" s="11" t="n">
        <v>4210207</v>
      </c>
      <c r="T3518" s="13" t="s">
        <v>144</v>
      </c>
      <c r="U3518" s="14" t="n">
        <v>337.29</v>
      </c>
      <c r="W3518" s="14" t="n">
        <v>0</v>
      </c>
      <c r="X3518" s="13" t="s">
        <v>2782</v>
      </c>
      <c r="Z3518" s="1" t="str">
        <f aca="false">IF($T3518="","",IFERROR(INDEX('Resumo Grupos'!$AC$3:$AC$200,MATCH($T3518,'Resumo Grupos'!$AB$3:$AB$200,0)),"n/d"))</f>
        <v>Despesa</v>
      </c>
      <c r="AA3518" s="1" t="str">
        <f aca="false">IF($T3518="","",IF(COUNTIF('Resumo Grupos'!$AE$3:$AE$40,$T3518)&gt;0,"NAO","SIM"))</f>
        <v>SIM</v>
      </c>
    </row>
    <row r="3519" customFormat="false" ht="36.75" hidden="false" customHeight="true" outlineLevel="0" collapsed="false">
      <c r="A3519" s="11" t="n">
        <v>3</v>
      </c>
      <c r="B3519" s="12" t="n">
        <v>46205</v>
      </c>
      <c r="C3519" s="12" t="n">
        <v>46358</v>
      </c>
      <c r="D3519" s="11" t="n">
        <v>1789</v>
      </c>
      <c r="E3519" s="13" t="s">
        <v>82</v>
      </c>
      <c r="F3519" s="11" t="n">
        <v>24</v>
      </c>
      <c r="G3519" s="13" t="s">
        <v>64</v>
      </c>
      <c r="H3519" s="11" t="n">
        <v>2110405</v>
      </c>
      <c r="I3519" s="13" t="s">
        <v>57</v>
      </c>
      <c r="J3519" s="11" t="n">
        <v>1464602</v>
      </c>
      <c r="L3519" s="11" t="n">
        <v>227866</v>
      </c>
      <c r="M3519" s="13" t="s">
        <v>408</v>
      </c>
      <c r="N3519" s="13" t="s">
        <v>59</v>
      </c>
      <c r="P3519" s="11" t="n">
        <v>101</v>
      </c>
      <c r="Q3519" s="13" t="s">
        <v>60</v>
      </c>
      <c r="R3519" s="13" t="s">
        <v>83</v>
      </c>
      <c r="S3519" s="11" t="n">
        <v>4210112</v>
      </c>
      <c r="T3519" s="13" t="s">
        <v>84</v>
      </c>
      <c r="U3519" s="14" t="n">
        <v>5500</v>
      </c>
      <c r="W3519" s="14" t="n">
        <v>0</v>
      </c>
      <c r="X3519" s="13" t="s">
        <v>2616</v>
      </c>
      <c r="Z3519" s="1" t="str">
        <f aca="false">IF($T3519="","",IFERROR(INDEX('Resumo Grupos'!$AC$3:$AC$200,MATCH($T3519,'Resumo Grupos'!$AB$3:$AB$200,0)),"n/d"))</f>
        <v>Despesa</v>
      </c>
      <c r="AA3519" s="1" t="str">
        <f aca="false">IF($T3519="","",IF(COUNTIF('Resumo Grupos'!$AE$3:$AE$40,$T3519)&gt;0,"NAO","SIM"))</f>
        <v>SIM</v>
      </c>
    </row>
    <row r="3520" customFormat="false" ht="63.75" hidden="false" customHeight="true" outlineLevel="0" collapsed="false">
      <c r="A3520" s="11" t="n">
        <v>3</v>
      </c>
      <c r="B3520" s="12" t="n">
        <v>46231</v>
      </c>
      <c r="C3520" s="12" t="n">
        <v>46358</v>
      </c>
      <c r="D3520" s="11" t="n">
        <v>49</v>
      </c>
      <c r="E3520" s="13" t="s">
        <v>165</v>
      </c>
      <c r="F3520" s="11" t="n">
        <v>34</v>
      </c>
      <c r="G3520" s="13" t="s">
        <v>56</v>
      </c>
      <c r="H3520" s="11" t="n">
        <v>2110405</v>
      </c>
      <c r="I3520" s="13" t="s">
        <v>57</v>
      </c>
      <c r="J3520" s="11" t="n">
        <v>1464754</v>
      </c>
      <c r="L3520" s="11" t="n">
        <v>227889</v>
      </c>
      <c r="M3520" s="13" t="s">
        <v>488</v>
      </c>
      <c r="N3520" s="13" t="s">
        <v>59</v>
      </c>
      <c r="P3520" s="11" t="n">
        <v>101</v>
      </c>
      <c r="Q3520" s="13" t="s">
        <v>60</v>
      </c>
      <c r="R3520" s="13" t="s">
        <v>166</v>
      </c>
      <c r="S3520" s="11" t="n">
        <v>2110901</v>
      </c>
      <c r="T3520" s="13" t="s">
        <v>167</v>
      </c>
      <c r="U3520" s="14" t="n">
        <v>4000</v>
      </c>
      <c r="W3520" s="14" t="n">
        <v>0</v>
      </c>
      <c r="X3520" s="13" t="s">
        <v>2816</v>
      </c>
      <c r="Z3520" s="1" t="str">
        <f aca="false">IF($T3520="","",IFERROR(INDEX('Resumo Grupos'!$AC$3:$AC$200,MATCH($T3520,'Resumo Grupos'!$AB$3:$AB$200,0)),"n/d"))</f>
        <v>Empréstimo</v>
      </c>
      <c r="AA3520" s="1" t="str">
        <f aca="false">IF($T3520="","",IF(COUNTIF('Resumo Grupos'!$AE$3:$AE$40,$T3520)&gt;0,"NAO","SIM"))</f>
        <v>SIM</v>
      </c>
    </row>
    <row r="3521" customFormat="false" ht="45.75" hidden="false" customHeight="true" outlineLevel="0" collapsed="false">
      <c r="A3521" s="11" t="n">
        <v>3</v>
      </c>
      <c r="B3521" s="12" t="n">
        <v>46231</v>
      </c>
      <c r="C3521" s="12" t="n">
        <v>46360</v>
      </c>
      <c r="D3521" s="11" t="n">
        <v>33</v>
      </c>
      <c r="E3521" s="13" t="s">
        <v>91</v>
      </c>
      <c r="F3521" s="11" t="n">
        <v>34</v>
      </c>
      <c r="G3521" s="13" t="s">
        <v>56</v>
      </c>
      <c r="H3521" s="11" t="n">
        <v>2110405</v>
      </c>
      <c r="I3521" s="13" t="s">
        <v>57</v>
      </c>
      <c r="J3521" s="11" t="n">
        <v>1464721</v>
      </c>
      <c r="L3521" s="11" t="n">
        <v>227878</v>
      </c>
      <c r="M3521" s="13" t="s">
        <v>408</v>
      </c>
      <c r="N3521" s="13" t="s">
        <v>59</v>
      </c>
      <c r="P3521" s="11" t="n">
        <v>101</v>
      </c>
      <c r="Q3521" s="13" t="s">
        <v>60</v>
      </c>
      <c r="R3521" s="13" t="s">
        <v>311</v>
      </c>
      <c r="S3521" s="11" t="n">
        <v>2210202</v>
      </c>
      <c r="T3521" s="13" t="s">
        <v>311</v>
      </c>
      <c r="U3521" s="14" t="n">
        <v>1000</v>
      </c>
      <c r="W3521" s="14" t="n">
        <v>0</v>
      </c>
      <c r="X3521" s="13" t="s">
        <v>312</v>
      </c>
      <c r="Z3521" s="1" t="str">
        <f aca="false">IF($T3521="","",IFERROR(INDEX('Resumo Grupos'!$AC$3:$AC$200,MATCH($T3521,'Resumo Grupos'!$AB$3:$AB$200,0)),"n/d"))</f>
        <v>Empréstimo</v>
      </c>
      <c r="AA3521" s="1" t="str">
        <f aca="false">IF($T3521="","",IF(COUNTIF('Resumo Grupos'!$AE$3:$AE$40,$T3521)&gt;0,"NAO","SIM"))</f>
        <v>SIM</v>
      </c>
    </row>
    <row r="3522" customFormat="false" ht="27.75" hidden="false" customHeight="true" outlineLevel="0" collapsed="false">
      <c r="A3522" s="11" t="n">
        <v>3</v>
      </c>
      <c r="B3522" s="12" t="n">
        <v>46234</v>
      </c>
      <c r="C3522" s="12" t="n">
        <v>46360</v>
      </c>
      <c r="D3522" s="11" t="n">
        <v>519</v>
      </c>
      <c r="E3522" s="13" t="s">
        <v>303</v>
      </c>
      <c r="F3522" s="11" t="n">
        <v>34</v>
      </c>
      <c r="G3522" s="13" t="s">
        <v>56</v>
      </c>
      <c r="H3522" s="11" t="n">
        <v>2110405</v>
      </c>
      <c r="I3522" s="13" t="s">
        <v>57</v>
      </c>
      <c r="J3522" s="11" t="n">
        <v>1477410</v>
      </c>
      <c r="L3522" s="11" t="n">
        <v>229713</v>
      </c>
      <c r="M3522" s="13" t="s">
        <v>488</v>
      </c>
      <c r="N3522" s="13" t="s">
        <v>59</v>
      </c>
      <c r="P3522" s="11" t="n">
        <v>101</v>
      </c>
      <c r="Q3522" s="13" t="s">
        <v>60</v>
      </c>
      <c r="R3522" s="13" t="s">
        <v>311</v>
      </c>
      <c r="S3522" s="11" t="n">
        <v>2210203</v>
      </c>
      <c r="T3522" s="13" t="s">
        <v>2109</v>
      </c>
      <c r="U3522" s="14" t="n">
        <v>50000</v>
      </c>
      <c r="W3522" s="14" t="n">
        <v>0</v>
      </c>
      <c r="X3522" s="13" t="s">
        <v>2110</v>
      </c>
      <c r="Z3522" s="1" t="str">
        <f aca="false">IF($T3522="","",IFERROR(INDEX('Resumo Grupos'!$AC$3:$AC$200,MATCH($T3522,'Resumo Grupos'!$AB$3:$AB$200,0)),"n/d"))</f>
        <v>Empréstimo</v>
      </c>
      <c r="AA3522" s="1" t="str">
        <f aca="false">IF($T3522="","",IF(COUNTIF('Resumo Grupos'!$AE$3:$AE$40,$T3522)&gt;0,"NAO","SIM"))</f>
        <v>NAO</v>
      </c>
    </row>
    <row r="3523" customFormat="false" ht="63.75" hidden="false" customHeight="true" outlineLevel="0" collapsed="false">
      <c r="A3523" s="11" t="n">
        <v>3</v>
      </c>
      <c r="B3523" s="12" t="n">
        <v>46147</v>
      </c>
      <c r="C3523" s="12" t="n">
        <v>46361</v>
      </c>
      <c r="D3523" s="11" t="n">
        <v>515</v>
      </c>
      <c r="E3523" s="13" t="s">
        <v>122</v>
      </c>
      <c r="F3523" s="11" t="n">
        <v>34</v>
      </c>
      <c r="G3523" s="13" t="s">
        <v>56</v>
      </c>
      <c r="H3523" s="11" t="n">
        <v>2110405</v>
      </c>
      <c r="I3523" s="13" t="s">
        <v>57</v>
      </c>
      <c r="J3523" s="11" t="n">
        <v>1157461</v>
      </c>
      <c r="L3523" s="11" t="n">
        <v>181615</v>
      </c>
      <c r="M3523" s="13" t="s">
        <v>1522</v>
      </c>
      <c r="N3523" s="13" t="s">
        <v>59</v>
      </c>
      <c r="P3523" s="11" t="n">
        <v>101</v>
      </c>
      <c r="Q3523" s="13" t="s">
        <v>60</v>
      </c>
      <c r="R3523" s="13" t="s">
        <v>104</v>
      </c>
      <c r="S3523" s="11" t="n">
        <v>4210508</v>
      </c>
      <c r="T3523" s="13" t="s">
        <v>123</v>
      </c>
      <c r="U3523" s="14" t="n">
        <v>151.61</v>
      </c>
      <c r="W3523" s="14" t="n">
        <v>0</v>
      </c>
      <c r="X3523" s="13" t="s">
        <v>2817</v>
      </c>
      <c r="Z3523" s="1" t="str">
        <f aca="false">IF($T3523="","",IFERROR(INDEX('Resumo Grupos'!$AC$3:$AC$200,MATCH($T3523,'Resumo Grupos'!$AB$3:$AB$200,0)),"n/d"))</f>
        <v>Despesa</v>
      </c>
      <c r="AA3523" s="1" t="str">
        <f aca="false">IF($T3523="","",IF(COUNTIF('Resumo Grupos'!$AE$3:$AE$40,$T3523)&gt;0,"NAO","SIM"))</f>
        <v>SIM</v>
      </c>
    </row>
    <row r="3524" customFormat="false" ht="27.75" hidden="false" customHeight="true" outlineLevel="0" collapsed="false">
      <c r="A3524" s="11" t="n">
        <v>3</v>
      </c>
      <c r="B3524" s="12" t="n">
        <v>46231</v>
      </c>
      <c r="C3524" s="12" t="n">
        <v>46361</v>
      </c>
      <c r="D3524" s="11" t="n">
        <v>1040</v>
      </c>
      <c r="E3524" s="13" t="s">
        <v>276</v>
      </c>
      <c r="F3524" s="11" t="n">
        <v>24</v>
      </c>
      <c r="G3524" s="13" t="s">
        <v>64</v>
      </c>
      <c r="H3524" s="11" t="n">
        <v>2110405</v>
      </c>
      <c r="I3524" s="13" t="s">
        <v>57</v>
      </c>
      <c r="J3524" s="11" t="n">
        <v>1464735</v>
      </c>
      <c r="L3524" s="11" t="n">
        <v>227881</v>
      </c>
      <c r="M3524" s="13" t="s">
        <v>408</v>
      </c>
      <c r="N3524" s="13" t="s">
        <v>59</v>
      </c>
      <c r="P3524" s="11" t="n">
        <v>101</v>
      </c>
      <c r="Q3524" s="13" t="s">
        <v>60</v>
      </c>
      <c r="R3524" s="13" t="s">
        <v>41</v>
      </c>
      <c r="S3524" s="11" t="n">
        <v>4210201</v>
      </c>
      <c r="T3524" s="13" t="s">
        <v>277</v>
      </c>
      <c r="U3524" s="14" t="n">
        <v>286</v>
      </c>
      <c r="W3524" s="14" t="n">
        <v>0</v>
      </c>
      <c r="X3524" s="13" t="s">
        <v>1906</v>
      </c>
      <c r="Z3524" s="1" t="str">
        <f aca="false">IF($T3524="","",IFERROR(INDEX('Resumo Grupos'!$AC$3:$AC$200,MATCH($T3524,'Resumo Grupos'!$AB$3:$AB$200,0)),"n/d"))</f>
        <v>Despesa</v>
      </c>
      <c r="AA3524" s="1" t="str">
        <f aca="false">IF($T3524="","",IF(COUNTIF('Resumo Grupos'!$AE$3:$AE$40,$T3524)&gt;0,"NAO","SIM"))</f>
        <v>SIM</v>
      </c>
    </row>
    <row r="3525" customFormat="false" ht="63.75" hidden="false" customHeight="true" outlineLevel="0" collapsed="false">
      <c r="A3525" s="11" t="n">
        <v>3</v>
      </c>
      <c r="B3525" s="12" t="n">
        <v>46122</v>
      </c>
      <c r="C3525" s="12" t="n">
        <v>46366</v>
      </c>
      <c r="D3525" s="11" t="n">
        <v>815</v>
      </c>
      <c r="E3525" s="13" t="s">
        <v>428</v>
      </c>
      <c r="F3525" s="11" t="n">
        <v>34</v>
      </c>
      <c r="G3525" s="13" t="s">
        <v>56</v>
      </c>
      <c r="H3525" s="11" t="n">
        <v>2110405</v>
      </c>
      <c r="I3525" s="13" t="s">
        <v>57</v>
      </c>
      <c r="J3525" s="11" t="n">
        <v>793794</v>
      </c>
      <c r="L3525" s="11" t="n">
        <v>100326</v>
      </c>
      <c r="M3525" s="13" t="s">
        <v>1492</v>
      </c>
      <c r="N3525" s="13" t="s">
        <v>59</v>
      </c>
      <c r="P3525" s="11" t="n">
        <v>101</v>
      </c>
      <c r="Q3525" s="13" t="s">
        <v>60</v>
      </c>
      <c r="R3525" s="13" t="s">
        <v>166</v>
      </c>
      <c r="S3525" s="11" t="n">
        <v>2110901</v>
      </c>
      <c r="T3525" s="13" t="s">
        <v>167</v>
      </c>
      <c r="U3525" s="14" t="n">
        <v>1500</v>
      </c>
      <c r="W3525" s="14" t="n">
        <v>0</v>
      </c>
      <c r="X3525" s="13" t="s">
        <v>429</v>
      </c>
      <c r="Z3525" s="1" t="str">
        <f aca="false">IF($T3525="","",IFERROR(INDEX('Resumo Grupos'!$AC$3:$AC$200,MATCH($T3525,'Resumo Grupos'!$AB$3:$AB$200,0)),"n/d"))</f>
        <v>Empréstimo</v>
      </c>
      <c r="AA3525" s="1" t="str">
        <f aca="false">IF($T3525="","",IF(COUNTIF('Resumo Grupos'!$AE$3:$AE$40,$T3525)&gt;0,"NAO","SIM"))</f>
        <v>SIM</v>
      </c>
    </row>
    <row r="3526" customFormat="false" ht="36.75" hidden="false" customHeight="true" outlineLevel="0" collapsed="false">
      <c r="A3526" s="11" t="n">
        <v>3</v>
      </c>
      <c r="B3526" s="12" t="n">
        <v>46211</v>
      </c>
      <c r="C3526" s="12" t="n">
        <v>46366</v>
      </c>
      <c r="D3526" s="11" t="n">
        <v>33</v>
      </c>
      <c r="E3526" s="13" t="s">
        <v>91</v>
      </c>
      <c r="F3526" s="11" t="n">
        <v>34</v>
      </c>
      <c r="G3526" s="13" t="s">
        <v>56</v>
      </c>
      <c r="H3526" s="11" t="n">
        <v>2110405</v>
      </c>
      <c r="I3526" s="13" t="s">
        <v>57</v>
      </c>
      <c r="J3526" s="11" t="n">
        <v>1370731</v>
      </c>
      <c r="L3526" s="11" t="n">
        <v>213889</v>
      </c>
      <c r="M3526" s="13" t="s">
        <v>58</v>
      </c>
      <c r="N3526" s="13" t="s">
        <v>59</v>
      </c>
      <c r="P3526" s="11" t="n">
        <v>101</v>
      </c>
      <c r="Q3526" s="13" t="s">
        <v>60</v>
      </c>
      <c r="R3526" s="13" t="s">
        <v>41</v>
      </c>
      <c r="S3526" s="11" t="n">
        <v>4210222</v>
      </c>
      <c r="T3526" s="13" t="s">
        <v>1439</v>
      </c>
      <c r="U3526" s="14" t="n">
        <v>666.67</v>
      </c>
      <c r="W3526" s="14" t="n">
        <v>0</v>
      </c>
      <c r="X3526" s="13" t="s">
        <v>1440</v>
      </c>
      <c r="Z3526" s="1" t="str">
        <f aca="false">IF($T3526="","",IFERROR(INDEX('Resumo Grupos'!$AC$3:$AC$200,MATCH($T3526,'Resumo Grupos'!$AB$3:$AB$200,0)),"n/d"))</f>
        <v>Despesa</v>
      </c>
      <c r="AA3526" s="1" t="str">
        <f aca="false">IF($T3526="","",IF(COUNTIF('Resumo Grupos'!$AE$3:$AE$40,$T3526)&gt;0,"NAO","SIM"))</f>
        <v>SIM</v>
      </c>
    </row>
    <row r="3527" customFormat="false" ht="45.75" hidden="false" customHeight="true" outlineLevel="0" collapsed="false">
      <c r="A3527" s="11" t="n">
        <v>3</v>
      </c>
      <c r="B3527" s="12" t="n">
        <v>46231</v>
      </c>
      <c r="C3527" s="12" t="n">
        <v>46366</v>
      </c>
      <c r="D3527" s="11" t="n">
        <v>1028</v>
      </c>
      <c r="E3527" s="13" t="s">
        <v>430</v>
      </c>
      <c r="F3527" s="11" t="n">
        <v>34</v>
      </c>
      <c r="G3527" s="13" t="s">
        <v>56</v>
      </c>
      <c r="H3527" s="11" t="n">
        <v>2110405</v>
      </c>
      <c r="I3527" s="13" t="s">
        <v>57</v>
      </c>
      <c r="J3527" s="11" t="n">
        <v>1464677</v>
      </c>
      <c r="L3527" s="11" t="n">
        <v>227872</v>
      </c>
      <c r="M3527" s="13" t="s">
        <v>310</v>
      </c>
      <c r="N3527" s="13" t="s">
        <v>59</v>
      </c>
      <c r="P3527" s="11" t="n">
        <v>101</v>
      </c>
      <c r="Q3527" s="13" t="s">
        <v>60</v>
      </c>
      <c r="R3527" s="13" t="s">
        <v>83</v>
      </c>
      <c r="S3527" s="11" t="n">
        <v>4210111</v>
      </c>
      <c r="T3527" s="13" t="s">
        <v>431</v>
      </c>
      <c r="U3527" s="14" t="n">
        <v>5500</v>
      </c>
      <c r="W3527" s="14" t="n">
        <v>0</v>
      </c>
      <c r="X3527" s="13" t="s">
        <v>2796</v>
      </c>
      <c r="Z3527" s="1" t="str">
        <f aca="false">IF($T3527="","",IFERROR(INDEX('Resumo Grupos'!$AC$3:$AC$200,MATCH($T3527,'Resumo Grupos'!$AB$3:$AB$200,0)),"n/d"))</f>
        <v>Despesa</v>
      </c>
      <c r="AA3527" s="1" t="str">
        <f aca="false">IF($T3527="","",IF(COUNTIF('Resumo Grupos'!$AE$3:$AE$40,$T3527)&gt;0,"NAO","SIM"))</f>
        <v>SIM</v>
      </c>
    </row>
    <row r="3528" customFormat="false" ht="54.75" hidden="false" customHeight="true" outlineLevel="0" collapsed="false">
      <c r="A3528" s="11" t="n">
        <v>3</v>
      </c>
      <c r="B3528" s="12" t="n">
        <v>46234</v>
      </c>
      <c r="C3528" s="12" t="n">
        <v>46366</v>
      </c>
      <c r="D3528" s="11" t="n">
        <v>815</v>
      </c>
      <c r="E3528" s="13" t="s">
        <v>428</v>
      </c>
      <c r="F3528" s="11" t="n">
        <v>34</v>
      </c>
      <c r="G3528" s="13" t="s">
        <v>56</v>
      </c>
      <c r="H3528" s="11" t="n">
        <v>2110405</v>
      </c>
      <c r="I3528" s="13" t="s">
        <v>57</v>
      </c>
      <c r="J3528" s="11" t="n">
        <v>1477448</v>
      </c>
      <c r="L3528" s="11" t="n">
        <v>229731</v>
      </c>
      <c r="M3528" s="13" t="s">
        <v>488</v>
      </c>
      <c r="N3528" s="13" t="s">
        <v>59</v>
      </c>
      <c r="P3528" s="11" t="n">
        <v>101</v>
      </c>
      <c r="Q3528" s="13" t="s">
        <v>60</v>
      </c>
      <c r="R3528" s="13" t="s">
        <v>311</v>
      </c>
      <c r="S3528" s="11" t="n">
        <v>2210203</v>
      </c>
      <c r="T3528" s="13" t="s">
        <v>2109</v>
      </c>
      <c r="U3528" s="14" t="n">
        <v>75000</v>
      </c>
      <c r="W3528" s="14" t="n">
        <v>0</v>
      </c>
      <c r="X3528" s="13" t="s">
        <v>2111</v>
      </c>
      <c r="Z3528" s="1" t="str">
        <f aca="false">IF($T3528="","",IFERROR(INDEX('Resumo Grupos'!$AC$3:$AC$200,MATCH($T3528,'Resumo Grupos'!$AB$3:$AB$200,0)),"n/d"))</f>
        <v>Empréstimo</v>
      </c>
      <c r="AA3528" s="1" t="str">
        <f aca="false">IF($T3528="","",IF(COUNTIF('Resumo Grupos'!$AE$3:$AE$40,$T3528)&gt;0,"NAO","SIM"))</f>
        <v>NAO</v>
      </c>
    </row>
    <row r="3529" customFormat="false" ht="45.75" hidden="false" customHeight="true" outlineLevel="0" collapsed="false">
      <c r="A3529" s="11" t="n">
        <v>3</v>
      </c>
      <c r="B3529" s="12" t="n">
        <v>46244</v>
      </c>
      <c r="C3529" s="12" t="n">
        <v>46366</v>
      </c>
      <c r="D3529" s="11" t="n">
        <v>33</v>
      </c>
      <c r="E3529" s="13" t="s">
        <v>91</v>
      </c>
      <c r="F3529" s="11" t="n">
        <v>34</v>
      </c>
      <c r="G3529" s="13" t="s">
        <v>56</v>
      </c>
      <c r="H3529" s="11" t="n">
        <v>2110405</v>
      </c>
      <c r="I3529" s="13" t="s">
        <v>57</v>
      </c>
      <c r="J3529" s="11" t="n">
        <v>1530150</v>
      </c>
      <c r="L3529" s="11" t="n">
        <v>237338</v>
      </c>
      <c r="M3529" s="13" t="s">
        <v>408</v>
      </c>
      <c r="N3529" s="13" t="s">
        <v>59</v>
      </c>
      <c r="P3529" s="11" t="n">
        <v>101</v>
      </c>
      <c r="Q3529" s="13" t="s">
        <v>60</v>
      </c>
      <c r="R3529" s="13" t="s">
        <v>38</v>
      </c>
      <c r="S3529" s="11" t="n">
        <v>4210301</v>
      </c>
      <c r="T3529" s="13" t="s">
        <v>291</v>
      </c>
      <c r="U3529" s="14" t="n">
        <v>329.09</v>
      </c>
      <c r="W3529" s="14" t="n">
        <v>0</v>
      </c>
      <c r="X3529" s="13" t="s">
        <v>410</v>
      </c>
      <c r="Z3529" s="1" t="str">
        <f aca="false">IF($T3529="","",IFERROR(INDEX('Resumo Grupos'!$AC$3:$AC$200,MATCH($T3529,'Resumo Grupos'!$AB$3:$AB$200,0)),"n/d"))</f>
        <v>Salários</v>
      </c>
      <c r="AA3529" s="1" t="str">
        <f aca="false">IF($T3529="","",IF(COUNTIF('Resumo Grupos'!$AE$3:$AE$40,$T3529)&gt;0,"NAO","SIM"))</f>
        <v>SIM</v>
      </c>
    </row>
    <row r="3530" customFormat="false" ht="54.75" hidden="false" customHeight="true" outlineLevel="0" collapsed="false">
      <c r="A3530" s="11" t="n">
        <v>3</v>
      </c>
      <c r="B3530" s="12" t="n">
        <v>46003</v>
      </c>
      <c r="C3530" s="12" t="n">
        <v>46368</v>
      </c>
      <c r="D3530" s="11" t="n">
        <v>1699</v>
      </c>
      <c r="E3530" s="13" t="s">
        <v>80</v>
      </c>
      <c r="F3530" s="11" t="n">
        <v>24</v>
      </c>
      <c r="G3530" s="13" t="s">
        <v>64</v>
      </c>
      <c r="H3530" s="11" t="n">
        <v>2110101</v>
      </c>
      <c r="I3530" s="13" t="s">
        <v>53</v>
      </c>
      <c r="J3530" s="11" t="n">
        <v>331190</v>
      </c>
      <c r="L3530" s="11" t="n">
        <v>2850813</v>
      </c>
      <c r="M3530" s="13" t="s">
        <v>35</v>
      </c>
      <c r="N3530" s="13" t="s">
        <v>59</v>
      </c>
      <c r="P3530" s="11" t="n">
        <v>128</v>
      </c>
      <c r="Q3530" s="13" t="s">
        <v>65</v>
      </c>
      <c r="R3530" s="13" t="s">
        <v>66</v>
      </c>
      <c r="S3530" s="11" t="n">
        <v>1130101</v>
      </c>
      <c r="T3530" s="13" t="s">
        <v>67</v>
      </c>
      <c r="U3530" s="14" t="n">
        <v>934.34</v>
      </c>
      <c r="W3530" s="14" t="n">
        <v>0</v>
      </c>
      <c r="X3530" s="13" t="s">
        <v>2818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</row>
    <row r="3531" customFormat="false" ht="54.75" hidden="false" customHeight="true" outlineLevel="0" collapsed="false">
      <c r="A3531" s="11" t="n">
        <v>3</v>
      </c>
      <c r="B3531" s="12" t="n">
        <v>46097</v>
      </c>
      <c r="C3531" s="12" t="n">
        <v>46371</v>
      </c>
      <c r="D3531" s="11" t="n">
        <v>1867</v>
      </c>
      <c r="E3531" s="13" t="s">
        <v>553</v>
      </c>
      <c r="F3531" s="11" t="n">
        <v>24</v>
      </c>
      <c r="G3531" s="13" t="s">
        <v>64</v>
      </c>
      <c r="H3531" s="11" t="n">
        <v>2110405</v>
      </c>
      <c r="I3531" s="13" t="s">
        <v>57</v>
      </c>
      <c r="J3531" s="11" t="n">
        <v>809440</v>
      </c>
      <c r="L3531" s="11" t="n">
        <v>777006512</v>
      </c>
      <c r="M3531" s="13" t="s">
        <v>2179</v>
      </c>
      <c r="N3531" s="13" t="s">
        <v>59</v>
      </c>
      <c r="P3531" s="11" t="n">
        <v>101</v>
      </c>
      <c r="Q3531" s="13" t="s">
        <v>60</v>
      </c>
      <c r="R3531" s="13" t="s">
        <v>554</v>
      </c>
      <c r="S3531" s="11" t="n">
        <v>4210401</v>
      </c>
      <c r="T3531" s="13" t="s">
        <v>555</v>
      </c>
      <c r="U3531" s="14" t="n">
        <v>225.2</v>
      </c>
      <c r="W3531" s="14" t="n">
        <v>0</v>
      </c>
      <c r="X3531" s="13" t="s">
        <v>2819</v>
      </c>
      <c r="Z3531" s="1" t="str">
        <f aca="false">IF($T3531="","",IFERROR(INDEX('Resumo Grupos'!$AC$3:$AC$200,MATCH($T3531,'Resumo Grupos'!$AB$3:$AB$200,0)),"n/d"))</f>
        <v>Impostos</v>
      </c>
      <c r="AA3531" s="1" t="str">
        <f aca="false">IF($T3531="","",IF(COUNTIF('Resumo Grupos'!$AE$3:$AE$40,$T3531)&gt;0,"NAO","SIM"))</f>
        <v>SIM</v>
      </c>
    </row>
    <row r="3532" customFormat="false" ht="54.75" hidden="false" customHeight="true" outlineLevel="0" collapsed="false">
      <c r="A3532" s="11" t="n">
        <v>3</v>
      </c>
      <c r="B3532" s="12" t="n">
        <v>46231</v>
      </c>
      <c r="C3532" s="12" t="n">
        <v>46371</v>
      </c>
      <c r="D3532" s="11" t="n">
        <v>1893</v>
      </c>
      <c r="E3532" s="13" t="s">
        <v>570</v>
      </c>
      <c r="F3532" s="11" t="n">
        <v>34</v>
      </c>
      <c r="G3532" s="13" t="s">
        <v>56</v>
      </c>
      <c r="H3532" s="11" t="n">
        <v>2110405</v>
      </c>
      <c r="I3532" s="13" t="s">
        <v>57</v>
      </c>
      <c r="J3532" s="11" t="n">
        <v>1464910</v>
      </c>
      <c r="L3532" s="11" t="n">
        <v>227905</v>
      </c>
      <c r="M3532" s="13" t="s">
        <v>488</v>
      </c>
      <c r="N3532" s="13" t="s">
        <v>59</v>
      </c>
      <c r="P3532" s="11" t="n">
        <v>101</v>
      </c>
      <c r="Q3532" s="13" t="s">
        <v>60</v>
      </c>
      <c r="R3532" s="13" t="s">
        <v>38</v>
      </c>
      <c r="S3532" s="11" t="n">
        <v>4210315</v>
      </c>
      <c r="T3532" s="13" t="s">
        <v>566</v>
      </c>
      <c r="U3532" s="14" t="n">
        <v>177.65</v>
      </c>
      <c r="W3532" s="14" t="n">
        <v>0</v>
      </c>
      <c r="X3532" s="13" t="s">
        <v>2132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</row>
    <row r="3533" customFormat="false" ht="45.75" hidden="false" customHeight="true" outlineLevel="0" collapsed="false">
      <c r="A3533" s="11" t="n">
        <v>3</v>
      </c>
      <c r="B3533" s="12" t="n">
        <v>46224</v>
      </c>
      <c r="C3533" s="12" t="n">
        <v>46373</v>
      </c>
      <c r="D3533" s="11" t="n">
        <v>16</v>
      </c>
      <c r="E3533" s="13" t="s">
        <v>303</v>
      </c>
      <c r="F3533" s="11" t="n">
        <v>34</v>
      </c>
      <c r="G3533" s="13" t="s">
        <v>56</v>
      </c>
      <c r="H3533" s="11" t="n">
        <v>2110405</v>
      </c>
      <c r="I3533" s="13" t="s">
        <v>57</v>
      </c>
      <c r="J3533" s="11" t="n">
        <v>1428695</v>
      </c>
      <c r="L3533" s="11" t="n">
        <v>222991</v>
      </c>
      <c r="M3533" s="13" t="s">
        <v>488</v>
      </c>
      <c r="N3533" s="13" t="s">
        <v>59</v>
      </c>
      <c r="P3533" s="11" t="n">
        <v>101</v>
      </c>
      <c r="Q3533" s="13" t="s">
        <v>60</v>
      </c>
      <c r="R3533" s="13" t="s">
        <v>311</v>
      </c>
      <c r="S3533" s="11" t="n">
        <v>2210202</v>
      </c>
      <c r="T3533" s="13" t="s">
        <v>311</v>
      </c>
      <c r="U3533" s="14" t="n">
        <v>3000</v>
      </c>
      <c r="W3533" s="14" t="n">
        <v>0</v>
      </c>
      <c r="X3533" s="13" t="s">
        <v>2820</v>
      </c>
      <c r="Z3533" s="1" t="str">
        <f aca="false">IF($T3533="","",IFERROR(INDEX('Resumo Grupos'!$AC$3:$AC$200,MATCH($T3533,'Resumo Grupos'!$AB$3:$AB$200,0)),"n/d"))</f>
        <v>Empréstimo</v>
      </c>
      <c r="AA3533" s="1" t="str">
        <f aca="false">IF($T3533="","",IF(COUNTIF('Resumo Grupos'!$AE$3:$AE$40,$T3533)&gt;0,"NAO","SIM"))</f>
        <v>SIM</v>
      </c>
    </row>
    <row r="3534" customFormat="false" ht="36.75" hidden="false" customHeight="true" outlineLevel="0" collapsed="false">
      <c r="A3534" s="11" t="n">
        <v>3</v>
      </c>
      <c r="B3534" s="12" t="n">
        <v>45950</v>
      </c>
      <c r="C3534" s="12" t="n">
        <v>46374</v>
      </c>
      <c r="D3534" s="11" t="n">
        <v>515</v>
      </c>
      <c r="E3534" s="13" t="s">
        <v>122</v>
      </c>
      <c r="F3534" s="11" t="n">
        <v>34</v>
      </c>
      <c r="G3534" s="13" t="s">
        <v>56</v>
      </c>
      <c r="H3534" s="11" t="n">
        <v>2110405</v>
      </c>
      <c r="I3534" s="13" t="s">
        <v>57</v>
      </c>
      <c r="J3534" s="11" t="n">
        <v>546000</v>
      </c>
      <c r="L3534" s="11" t="n">
        <v>85577</v>
      </c>
      <c r="M3534" s="13" t="s">
        <v>2821</v>
      </c>
      <c r="N3534" s="13" t="s">
        <v>59</v>
      </c>
      <c r="P3534" s="11" t="n">
        <v>101</v>
      </c>
      <c r="Q3534" s="13" t="s">
        <v>60</v>
      </c>
      <c r="R3534" s="13" t="s">
        <v>41</v>
      </c>
      <c r="S3534" s="11" t="n">
        <v>4210210</v>
      </c>
      <c r="T3534" s="13" t="s">
        <v>61</v>
      </c>
      <c r="U3534" s="14" t="n">
        <v>45.73</v>
      </c>
      <c r="W3534" s="14" t="n">
        <v>0</v>
      </c>
      <c r="X3534" s="13"/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</row>
    <row r="3535" customFormat="false" ht="63.75" hidden="false" customHeight="true" outlineLevel="0" collapsed="false">
      <c r="A3535" s="11" t="n">
        <v>3</v>
      </c>
      <c r="B3535" s="12" t="n">
        <v>46009</v>
      </c>
      <c r="C3535" s="12" t="n">
        <v>46374</v>
      </c>
      <c r="D3535" s="11" t="n">
        <v>515</v>
      </c>
      <c r="E3535" s="13" t="s">
        <v>122</v>
      </c>
      <c r="F3535" s="11" t="n">
        <v>34</v>
      </c>
      <c r="G3535" s="13" t="s">
        <v>56</v>
      </c>
      <c r="H3535" s="11" t="n">
        <v>2110405</v>
      </c>
      <c r="I3535" s="13" t="s">
        <v>57</v>
      </c>
      <c r="J3535" s="11" t="n">
        <v>818253</v>
      </c>
      <c r="L3535" s="11" t="n">
        <v>129421</v>
      </c>
      <c r="M3535" s="13" t="s">
        <v>2801</v>
      </c>
      <c r="N3535" s="13" t="s">
        <v>59</v>
      </c>
      <c r="P3535" s="11" t="n">
        <v>102</v>
      </c>
      <c r="Q3535" s="13" t="s">
        <v>225</v>
      </c>
      <c r="R3535" s="13" t="s">
        <v>166</v>
      </c>
      <c r="S3535" s="11" t="n">
        <v>2110901</v>
      </c>
      <c r="T3535" s="13" t="s">
        <v>167</v>
      </c>
      <c r="U3535" s="14" t="n">
        <v>2090.82</v>
      </c>
      <c r="W3535" s="14" t="n">
        <v>0</v>
      </c>
      <c r="X3535" s="13" t="s">
        <v>2822</v>
      </c>
      <c r="Z3535" s="1" t="str">
        <f aca="false">IF($T3535="","",IFERROR(INDEX('Resumo Grupos'!$AC$3:$AC$200,MATCH($T3535,'Resumo Grupos'!$AB$3:$AB$200,0)),"n/d"))</f>
        <v>Empréstimo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46206</v>
      </c>
      <c r="C3536" s="12" t="n">
        <v>46374</v>
      </c>
      <c r="D3536" s="11" t="n">
        <v>33</v>
      </c>
      <c r="E3536" s="13" t="s">
        <v>91</v>
      </c>
      <c r="F3536" s="11" t="n">
        <v>34</v>
      </c>
      <c r="G3536" s="13" t="s">
        <v>56</v>
      </c>
      <c r="H3536" s="11" t="n">
        <v>2110405</v>
      </c>
      <c r="I3536" s="13" t="s">
        <v>57</v>
      </c>
      <c r="J3536" s="11" t="n">
        <v>1345342</v>
      </c>
      <c r="L3536" s="11" t="n">
        <v>210000</v>
      </c>
      <c r="M3536" s="13" t="s">
        <v>58</v>
      </c>
      <c r="N3536" s="13" t="s">
        <v>59</v>
      </c>
      <c r="P3536" s="11" t="n">
        <v>101</v>
      </c>
      <c r="Q3536" s="13" t="s">
        <v>60</v>
      </c>
      <c r="R3536" s="13" t="s">
        <v>41</v>
      </c>
      <c r="S3536" s="11" t="n">
        <v>4210203</v>
      </c>
      <c r="T3536" s="13" t="s">
        <v>1062</v>
      </c>
      <c r="U3536" s="14" t="n">
        <v>373.79</v>
      </c>
      <c r="W3536" s="14" t="n">
        <v>0</v>
      </c>
      <c r="X3536" s="13" t="s">
        <v>1496</v>
      </c>
      <c r="Z3536" s="1" t="str">
        <f aca="false">IF($T3536="","",IFERROR(INDEX('Resumo Grupos'!$AC$3:$AC$200,MATCH($T3536,'Resumo Grupos'!$AB$3:$AB$200,0)),"n/d"))</f>
        <v>Despesa</v>
      </c>
      <c r="AA3536" s="1" t="str">
        <f aca="false">IF($T3536="","",IF(COUNTIF('Resumo Grupos'!$AE$3:$AE$40,$T3536)&gt;0,"NAO","SIM"))</f>
        <v>SIM</v>
      </c>
    </row>
    <row r="3537" customFormat="false" ht="45.75" hidden="false" customHeight="true" outlineLevel="0" collapsed="false">
      <c r="A3537" s="11" t="n">
        <v>3</v>
      </c>
      <c r="B3537" s="12" t="n">
        <v>46223</v>
      </c>
      <c r="C3537" s="12" t="n">
        <v>46376</v>
      </c>
      <c r="D3537" s="11" t="n">
        <v>17</v>
      </c>
      <c r="E3537" s="13" t="s">
        <v>1724</v>
      </c>
      <c r="F3537" s="11" t="n">
        <v>34</v>
      </c>
      <c r="G3537" s="13" t="s">
        <v>56</v>
      </c>
      <c r="H3537" s="11" t="n">
        <v>2110405</v>
      </c>
      <c r="I3537" s="13" t="s">
        <v>57</v>
      </c>
      <c r="J3537" s="11" t="n">
        <v>1464473</v>
      </c>
      <c r="L3537" s="11" t="n">
        <v>227845</v>
      </c>
      <c r="M3537" s="13" t="s">
        <v>58</v>
      </c>
      <c r="N3537" s="13" t="s">
        <v>59</v>
      </c>
      <c r="P3537" s="11" t="n">
        <v>101</v>
      </c>
      <c r="Q3537" s="13" t="s">
        <v>60</v>
      </c>
      <c r="R3537" s="13" t="s">
        <v>264</v>
      </c>
      <c r="S3537" s="11" t="n">
        <v>4220199</v>
      </c>
      <c r="T3537" s="13" t="s">
        <v>265</v>
      </c>
      <c r="U3537" s="14" t="n">
        <v>2600</v>
      </c>
      <c r="W3537" s="14" t="n">
        <v>0</v>
      </c>
      <c r="X3537" s="13" t="s">
        <v>1725</v>
      </c>
      <c r="Z3537" s="1" t="str">
        <f aca="false">IF($T3537="","",IFERROR(INDEX('Resumo Grupos'!$AC$3:$AC$200,MATCH($T3537,'Resumo Grupos'!$AB$3:$AB$200,0)),"n/d"))</f>
        <v>Pagamentos outros não operacionais</v>
      </c>
      <c r="AA3537" s="1" t="str">
        <f aca="false">IF($T3537="","",IF(COUNTIF('Resumo Grupos'!$AE$3:$AE$40,$T3537)&gt;0,"NAO","SIM"))</f>
        <v>SIM</v>
      </c>
    </row>
    <row r="3538" customFormat="false" ht="54.75" hidden="false" customHeight="true" outlineLevel="0" collapsed="false">
      <c r="A3538" s="11" t="n">
        <v>3</v>
      </c>
      <c r="B3538" s="12" t="n">
        <v>46231</v>
      </c>
      <c r="C3538" s="12" t="n">
        <v>46376</v>
      </c>
      <c r="D3538" s="11" t="n">
        <v>10028</v>
      </c>
      <c r="E3538" s="13" t="s">
        <v>764</v>
      </c>
      <c r="F3538" s="11" t="n">
        <v>24</v>
      </c>
      <c r="G3538" s="13" t="s">
        <v>64</v>
      </c>
      <c r="H3538" s="11" t="n">
        <v>2110405</v>
      </c>
      <c r="I3538" s="13" t="s">
        <v>57</v>
      </c>
      <c r="J3538" s="11" t="n">
        <v>1464619</v>
      </c>
      <c r="L3538" s="11" t="n">
        <v>227869</v>
      </c>
      <c r="M3538" s="13" t="s">
        <v>488</v>
      </c>
      <c r="N3538" s="13" t="s">
        <v>59</v>
      </c>
      <c r="P3538" s="11" t="n">
        <v>101</v>
      </c>
      <c r="Q3538" s="13" t="s">
        <v>60</v>
      </c>
      <c r="R3538" s="13" t="s">
        <v>38</v>
      </c>
      <c r="S3538" s="11" t="n">
        <v>4210315</v>
      </c>
      <c r="T3538" s="13" t="s">
        <v>566</v>
      </c>
      <c r="U3538" s="14" t="n">
        <v>595.9</v>
      </c>
      <c r="W3538" s="14" t="n">
        <v>0</v>
      </c>
      <c r="X3538" s="13" t="s">
        <v>765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</row>
    <row r="3539" customFormat="false" ht="45.75" hidden="false" customHeight="true" outlineLevel="0" collapsed="false">
      <c r="A3539" s="11" t="n">
        <v>3</v>
      </c>
      <c r="B3539" s="12" t="n">
        <v>46044</v>
      </c>
      <c r="C3539" s="12" t="n">
        <v>46378</v>
      </c>
      <c r="D3539" s="11" t="n">
        <v>514</v>
      </c>
      <c r="E3539" s="13" t="s">
        <v>55</v>
      </c>
      <c r="F3539" s="11" t="n">
        <v>34</v>
      </c>
      <c r="G3539" s="13" t="s">
        <v>56</v>
      </c>
      <c r="H3539" s="11" t="n">
        <v>2110405</v>
      </c>
      <c r="I3539" s="13" t="s">
        <v>57</v>
      </c>
      <c r="J3539" s="11" t="n">
        <v>1306220</v>
      </c>
      <c r="L3539" s="11" t="n">
        <v>203991</v>
      </c>
      <c r="M3539" s="13" t="s">
        <v>2801</v>
      </c>
      <c r="N3539" s="13" t="s">
        <v>59</v>
      </c>
      <c r="P3539" s="11" t="n">
        <v>101</v>
      </c>
      <c r="Q3539" s="13" t="s">
        <v>60</v>
      </c>
      <c r="R3539" s="13" t="s">
        <v>166</v>
      </c>
      <c r="S3539" s="11" t="n">
        <v>2110901</v>
      </c>
      <c r="T3539" s="13" t="s">
        <v>167</v>
      </c>
      <c r="U3539" s="14" t="n">
        <v>6601.19</v>
      </c>
      <c r="W3539" s="14" t="n">
        <v>0</v>
      </c>
      <c r="X3539" s="13" t="s">
        <v>2823</v>
      </c>
      <c r="Z3539" s="1" t="str">
        <f aca="false">IF($T3539="","",IFERROR(INDEX('Resumo Grupos'!$AC$3:$AC$200,MATCH($T3539,'Resumo Grupos'!$AB$3:$AB$200,0)),"n/d"))</f>
        <v>Empréstimo</v>
      </c>
      <c r="AA3539" s="1" t="str">
        <f aca="false">IF($T3539="","",IF(COUNTIF('Resumo Grupos'!$AE$3:$AE$40,$T3539)&gt;0,"NAO","SIM"))</f>
        <v>SIM</v>
      </c>
    </row>
    <row r="3540" customFormat="false" ht="54.75" hidden="false" customHeight="true" outlineLevel="0" collapsed="false">
      <c r="A3540" s="11" t="n">
        <v>3</v>
      </c>
      <c r="B3540" s="12" t="n">
        <v>46224</v>
      </c>
      <c r="C3540" s="12" t="n">
        <v>46378</v>
      </c>
      <c r="D3540" s="11" t="n">
        <v>1929</v>
      </c>
      <c r="E3540" s="13" t="s">
        <v>2283</v>
      </c>
      <c r="F3540" s="11" t="n">
        <v>34</v>
      </c>
      <c r="G3540" s="13" t="s">
        <v>56</v>
      </c>
      <c r="H3540" s="11" t="n">
        <v>2110405</v>
      </c>
      <c r="I3540" s="13" t="s">
        <v>57</v>
      </c>
      <c r="J3540" s="11" t="n">
        <v>1428714</v>
      </c>
      <c r="L3540" s="11" t="n">
        <v>222992</v>
      </c>
      <c r="M3540" s="13" t="s">
        <v>488</v>
      </c>
      <c r="N3540" s="13" t="s">
        <v>59</v>
      </c>
      <c r="P3540" s="11" t="n">
        <v>101</v>
      </c>
      <c r="Q3540" s="13" t="s">
        <v>60</v>
      </c>
      <c r="R3540" s="13" t="s">
        <v>41</v>
      </c>
      <c r="S3540" s="11" t="n">
        <v>4210299</v>
      </c>
      <c r="T3540" s="13" t="s">
        <v>1423</v>
      </c>
      <c r="U3540" s="14" t="n">
        <v>95.43</v>
      </c>
      <c r="W3540" s="14" t="n">
        <v>0</v>
      </c>
      <c r="X3540" s="13" t="s">
        <v>2284</v>
      </c>
      <c r="Z3540" s="1" t="str">
        <f aca="false">IF($T3540="","",IFERROR(INDEX('Resumo Grupos'!$AC$3:$AC$200,MATCH($T3540,'Resumo Grupos'!$AB$3:$AB$200,0)),"n/d"))</f>
        <v>Despesa</v>
      </c>
      <c r="AA3540" s="1" t="str">
        <f aca="false">IF($T3540="","",IF(COUNTIF('Resumo Grupos'!$AE$3:$AE$40,$T3540)&gt;0,"NAO","SIM"))</f>
        <v>SIM</v>
      </c>
    </row>
    <row r="3541" customFormat="false" ht="54.75" hidden="false" customHeight="true" outlineLevel="0" collapsed="false">
      <c r="A3541" s="11" t="n">
        <v>3</v>
      </c>
      <c r="B3541" s="12" t="n">
        <v>46224</v>
      </c>
      <c r="C3541" s="12" t="n">
        <v>46378</v>
      </c>
      <c r="D3541" s="11" t="n">
        <v>1929</v>
      </c>
      <c r="E3541" s="13" t="s">
        <v>2283</v>
      </c>
      <c r="F3541" s="11" t="n">
        <v>34</v>
      </c>
      <c r="G3541" s="13" t="s">
        <v>56</v>
      </c>
      <c r="H3541" s="11" t="n">
        <v>2110405</v>
      </c>
      <c r="I3541" s="13" t="s">
        <v>57</v>
      </c>
      <c r="J3541" s="11" t="n">
        <v>1428721</v>
      </c>
      <c r="L3541" s="11" t="n">
        <v>222993</v>
      </c>
      <c r="M3541" s="13" t="s">
        <v>488</v>
      </c>
      <c r="N3541" s="13" t="s">
        <v>59</v>
      </c>
      <c r="P3541" s="11" t="n">
        <v>101</v>
      </c>
      <c r="Q3541" s="13" t="s">
        <v>60</v>
      </c>
      <c r="R3541" s="13" t="s">
        <v>41</v>
      </c>
      <c r="S3541" s="11" t="n">
        <v>4210299</v>
      </c>
      <c r="T3541" s="13" t="s">
        <v>1423</v>
      </c>
      <c r="U3541" s="14" t="n">
        <v>102.37</v>
      </c>
      <c r="W3541" s="14" t="n">
        <v>0</v>
      </c>
      <c r="X3541" s="13" t="s">
        <v>2285</v>
      </c>
      <c r="Z3541" s="1" t="str">
        <f aca="false">IF($T3541="","",IFERROR(INDEX('Resumo Grupos'!$AC$3:$AC$200,MATCH($T3541,'Resumo Grupos'!$AB$3:$AB$200,0)),"n/d"))</f>
        <v>Despesa</v>
      </c>
      <c r="AA3541" s="1" t="str">
        <f aca="false">IF($T3541="","",IF(COUNTIF('Resumo Grupos'!$AE$3:$AE$40,$T3541)&gt;0,"NAO","SIM"))</f>
        <v>SIM</v>
      </c>
    </row>
    <row r="3542" customFormat="false" ht="54.75" hidden="false" customHeight="true" outlineLevel="0" collapsed="false">
      <c r="A3542" s="11" t="n">
        <v>3</v>
      </c>
      <c r="B3542" s="12" t="n">
        <v>46224</v>
      </c>
      <c r="C3542" s="12" t="n">
        <v>46378</v>
      </c>
      <c r="D3542" s="11" t="n">
        <v>514</v>
      </c>
      <c r="E3542" s="13" t="s">
        <v>55</v>
      </c>
      <c r="F3542" s="11" t="n">
        <v>34</v>
      </c>
      <c r="G3542" s="13" t="s">
        <v>56</v>
      </c>
      <c r="H3542" s="11" t="n">
        <v>2110405</v>
      </c>
      <c r="I3542" s="13" t="s">
        <v>57</v>
      </c>
      <c r="J3542" s="11" t="n">
        <v>1428727</v>
      </c>
      <c r="L3542" s="11" t="n">
        <v>222994</v>
      </c>
      <c r="M3542" s="13" t="s">
        <v>488</v>
      </c>
      <c r="N3542" s="13" t="s">
        <v>59</v>
      </c>
      <c r="P3542" s="11" t="n">
        <v>101</v>
      </c>
      <c r="Q3542" s="13" t="s">
        <v>60</v>
      </c>
      <c r="R3542" s="13" t="s">
        <v>104</v>
      </c>
      <c r="S3542" s="11" t="n">
        <v>4210504</v>
      </c>
      <c r="T3542" s="13" t="s">
        <v>169</v>
      </c>
      <c r="U3542" s="14" t="n">
        <v>240</v>
      </c>
      <c r="W3542" s="14" t="n">
        <v>0</v>
      </c>
      <c r="X3542" s="13" t="s">
        <v>2286</v>
      </c>
      <c r="Z3542" s="1" t="str">
        <f aca="false">IF($T3542="","",IFERROR(INDEX('Resumo Grupos'!$AC$3:$AC$200,MATCH($T3542,'Resumo Grupos'!$AB$3:$AB$200,0)),"n/d"))</f>
        <v>Despesa</v>
      </c>
      <c r="AA3542" s="1" t="str">
        <f aca="false">IF($T3542="","",IF(COUNTIF('Resumo Grupos'!$AE$3:$AE$40,$T3542)&gt;0,"NAO","SIM"))</f>
        <v>SIM</v>
      </c>
    </row>
    <row r="3543" customFormat="false" ht="45.75" hidden="false" customHeight="true" outlineLevel="0" collapsed="false">
      <c r="A3543" s="11" t="n">
        <v>3</v>
      </c>
      <c r="B3543" s="12" t="n">
        <v>46224</v>
      </c>
      <c r="C3543" s="12" t="n">
        <v>46378</v>
      </c>
      <c r="D3543" s="11" t="n">
        <v>1000036</v>
      </c>
      <c r="E3543" s="13" t="s">
        <v>2287</v>
      </c>
      <c r="F3543" s="11" t="n">
        <v>34</v>
      </c>
      <c r="G3543" s="13" t="s">
        <v>56</v>
      </c>
      <c r="H3543" s="11" t="n">
        <v>2110405</v>
      </c>
      <c r="I3543" s="13" t="s">
        <v>57</v>
      </c>
      <c r="J3543" s="11" t="n">
        <v>1428747</v>
      </c>
      <c r="L3543" s="11" t="n">
        <v>222995</v>
      </c>
      <c r="M3543" s="13" t="s">
        <v>488</v>
      </c>
      <c r="N3543" s="13" t="s">
        <v>59</v>
      </c>
      <c r="P3543" s="11" t="n">
        <v>101</v>
      </c>
      <c r="Q3543" s="13" t="s">
        <v>60</v>
      </c>
      <c r="R3543" s="13" t="s">
        <v>41</v>
      </c>
      <c r="S3543" s="11" t="n">
        <v>4210299</v>
      </c>
      <c r="T3543" s="13" t="s">
        <v>1423</v>
      </c>
      <c r="U3543" s="14" t="n">
        <v>2929.65</v>
      </c>
      <c r="W3543" s="14" t="n">
        <v>0</v>
      </c>
      <c r="X3543" s="13" t="s">
        <v>2288</v>
      </c>
      <c r="Z3543" s="1" t="str">
        <f aca="false">IF($T3543="","",IFERROR(INDEX('Resumo Grupos'!$AC$3:$AC$200,MATCH($T3543,'Resumo Grupos'!$AB$3:$AB$200,0)),"n/d"))</f>
        <v>Despesa</v>
      </c>
      <c r="AA3543" s="1" t="str">
        <f aca="false">IF($T3543="","",IF(COUNTIF('Resumo Grupos'!$AE$3:$AE$40,$T3543)&gt;0,"NAO","SIM"))</f>
        <v>SIM</v>
      </c>
    </row>
    <row r="3544" customFormat="false" ht="36.75" hidden="false" customHeight="true" outlineLevel="0" collapsed="false">
      <c r="A3544" s="11" t="n">
        <v>3</v>
      </c>
      <c r="B3544" s="12" t="n">
        <v>46224</v>
      </c>
      <c r="C3544" s="12" t="n">
        <v>46378</v>
      </c>
      <c r="D3544" s="11" t="n">
        <v>1929</v>
      </c>
      <c r="E3544" s="13" t="s">
        <v>2283</v>
      </c>
      <c r="F3544" s="11" t="n">
        <v>34</v>
      </c>
      <c r="G3544" s="13" t="s">
        <v>56</v>
      </c>
      <c r="H3544" s="11" t="n">
        <v>2110405</v>
      </c>
      <c r="I3544" s="13" t="s">
        <v>57</v>
      </c>
      <c r="J3544" s="11" t="n">
        <v>1428753</v>
      </c>
      <c r="L3544" s="11" t="n">
        <v>222996</v>
      </c>
      <c r="M3544" s="13" t="s">
        <v>488</v>
      </c>
      <c r="N3544" s="13" t="s">
        <v>59</v>
      </c>
      <c r="P3544" s="11" t="n">
        <v>101</v>
      </c>
      <c r="Q3544" s="13" t="s">
        <v>60</v>
      </c>
      <c r="R3544" s="13" t="s">
        <v>104</v>
      </c>
      <c r="S3544" s="11" t="n">
        <v>4210504</v>
      </c>
      <c r="T3544" s="13" t="s">
        <v>169</v>
      </c>
      <c r="U3544" s="14" t="n">
        <v>420</v>
      </c>
      <c r="W3544" s="14" t="n">
        <v>0</v>
      </c>
      <c r="X3544" s="13" t="s">
        <v>2289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</row>
    <row r="3545" customFormat="false" ht="63.75" hidden="false" customHeight="true" outlineLevel="0" collapsed="false">
      <c r="A3545" s="11" t="n">
        <v>3</v>
      </c>
      <c r="B3545" s="12" t="n">
        <v>46237</v>
      </c>
      <c r="C3545" s="12" t="n">
        <v>46381</v>
      </c>
      <c r="D3545" s="11" t="n">
        <v>10101</v>
      </c>
      <c r="E3545" s="13" t="s">
        <v>2348</v>
      </c>
      <c r="F3545" s="11" t="n">
        <v>59</v>
      </c>
      <c r="G3545" s="13" t="s">
        <v>1664</v>
      </c>
      <c r="H3545" s="11" t="n">
        <v>2110405</v>
      </c>
      <c r="I3545" s="13" t="s">
        <v>57</v>
      </c>
      <c r="J3545" s="11" t="n">
        <v>1498510</v>
      </c>
      <c r="L3545" s="11" t="n">
        <v>232746</v>
      </c>
      <c r="M3545" s="13" t="s">
        <v>35</v>
      </c>
      <c r="N3545" s="13" t="s">
        <v>59</v>
      </c>
      <c r="P3545" s="11" t="n">
        <v>167</v>
      </c>
      <c r="Q3545" s="13" t="s">
        <v>119</v>
      </c>
      <c r="R3545" s="13" t="s">
        <v>41</v>
      </c>
      <c r="S3545" s="11" t="n">
        <v>4210227</v>
      </c>
      <c r="T3545" s="13" t="s">
        <v>42</v>
      </c>
      <c r="U3545" s="14" t="n">
        <v>256.8</v>
      </c>
      <c r="W3545" s="14" t="n">
        <v>0</v>
      </c>
      <c r="X3545" s="13" t="s">
        <v>2824</v>
      </c>
      <c r="Z3545" s="1" t="str">
        <f aca="false">IF($T3545="","",IFERROR(INDEX('Resumo Grupos'!$AC$3:$AC$200,MATCH($T3545,'Resumo Grupos'!$AB$3:$AB$200,0)),"n/d"))</f>
        <v>Despesa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SMARTPHONE MOTOROLA G06 4/128GB AZ</v>
      </c>
      <c r="AC3545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2825</v>
      </c>
      <c r="D1" s="19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Report!C181</f>
        <v>46178</v>
      </c>
      <c r="B69" s="1" t="str">
        <f aca="false">Report!E181</f>
        <v>OLIVEIRA E SILVA LTDA</v>
      </c>
      <c r="C69" s="17" t="n">
        <f aca="false">Report!U181</f>
        <v>140</v>
      </c>
      <c r="D69" s="1" t="str">
        <f aca="false">Report!X181</f>
        <v>COMPRAS CHEIRO VERDE 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Report!C406</f>
        <v>46185</v>
      </c>
      <c r="B172" s="1" t="str">
        <f aca="false">Report!E406</f>
        <v>MARQUES &amp; MELO LTDA - FILIAL</v>
      </c>
      <c r="C172" s="17" t="n">
        <f aca="false">Report!U406</f>
        <v>750.73</v>
      </c>
      <c r="D172" s="1" t="str">
        <f aca="false">Report!X406</f>
        <v>NF 491042 1/5 -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Report!C662</f>
        <v>46193</v>
      </c>
      <c r="B316" s="1" t="str">
        <f aca="false">Report!E662</f>
        <v>DISTRIBUIDORA FARIAS LTDA.</v>
      </c>
      <c r="C316" s="17" t="n">
        <f aca="false">Report!U662</f>
        <v>647.83</v>
      </c>
      <c r="D316" s="1" t="str">
        <f aca="false">Report!X662</f>
        <v>NF 670462 2/3 - ALICIA 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60.729.628 LAURENA NUNES CALIXTO</v>
      </c>
      <c r="C364" s="17" t="n">
        <f aca="false">Report!U754</f>
        <v>270</v>
      </c>
      <c r="D364" s="1" t="str">
        <f aca="false">Report!X754</f>
        <v>COMPRAS BRIGADEIRO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Report!C799</f>
        <v>46198</v>
      </c>
      <c r="B377" s="1" t="str">
        <f aca="false">Report!E799</f>
        <v>ADRIANA DISTRIBUIDORA DE PRODUTOS ALIMEN</v>
      </c>
      <c r="C377" s="17" t="n">
        <f aca="false">Report!U799</f>
        <v>616.08</v>
      </c>
      <c r="D377" s="1" t="str">
        <f aca="false">Report!X799</f>
        <v>NF 870127 2/3 - ALICIA</v>
      </c>
    </row>
    <row r="378" customFormat="false" ht="12.75" hidden="false" customHeight="true" outlineLevel="0" collapsed="false">
      <c r="A378" s="16" t="n">
        <f aca="false">Report!C800</f>
        <v>46198</v>
      </c>
      <c r="B378" s="1" t="str">
        <f aca="false">Report!E800</f>
        <v>RCL COMERCIO DE PRODUTOS ALIMENTICIOS LT</v>
      </c>
      <c r="C378" s="17" t="n">
        <f aca="false">Report!U800</f>
        <v>458.31</v>
      </c>
      <c r="D378" s="1" t="str">
        <f aca="false">Report!X800</f>
        <v>NF 212641 2/2 - ALICIA 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Report!C1060</f>
        <v>46205</v>
      </c>
      <c r="B511" s="1" t="str">
        <f aca="false">Report!E1060</f>
        <v>J G COMERCIO DE PRODUTOS ALIMENTICIOS LTDA</v>
      </c>
      <c r="C511" s="17" t="n">
        <f aca="false">Report!U1060</f>
        <v>369</v>
      </c>
      <c r="D511" s="1" t="str">
        <f aca="false">Report!X1060</f>
        <v>NF 387572 1/3 - ALICIA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Report!C1629</f>
        <v>46220</v>
      </c>
      <c r="B800" s="1" t="str">
        <f aca="false">Report!E1629</f>
        <v>S E PEREIRA BARBOSA ME</v>
      </c>
      <c r="C800" s="17" t="n">
        <f aca="false">Report!U1629</f>
        <v>259</v>
      </c>
      <c r="D800" s="1" t="str">
        <f aca="false">Report!X1629</f>
        <v>NF 18119 1/1 - ALICIA 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Report!C1877</f>
        <v>46227</v>
      </c>
      <c r="B912" s="1" t="str">
        <f aca="false">Report!E1877</f>
        <v>S E PEREIRA BARBOSA ME</v>
      </c>
      <c r="C912" s="17" t="n">
        <f aca="false">Report!U1877</f>
        <v>201.5</v>
      </c>
      <c r="D912" s="1" t="str">
        <f aca="false">Report!X1877</f>
        <v>NF 18250 1/1 - ALICIA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J W N DOS SANTOS</v>
      </c>
      <c r="C1005" s="17" t="n">
        <f aca="false">Report!U2083</f>
        <v>1070</v>
      </c>
      <c r="D1005" s="1" t="str">
        <f aca="false">Report!X2083</f>
        <v>NF 388 1/1 - COMPRAS CARVAO - ALICIA 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2004</v>
      </c>
      <c r="D1006" s="1" t="str">
        <f aca="false">Report!X2084</f>
        <v>COMPRAS VERDURAS /COMPRAS CARLOS VERDURAS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OLIVEIRA E SILVA LTDA</v>
      </c>
      <c r="C1007" s="17" t="n">
        <f aca="false">Report!U2085</f>
        <v>145</v>
      </c>
      <c r="D1007" s="1" t="str">
        <f aca="false">Report!X2085</f>
        <v>COMPRAS CHEIRO VERDE - ALICIA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Report!C2200</f>
        <v>46238</v>
      </c>
      <c r="B1038" s="1" t="str">
        <f aca="false">Report!E2200</f>
        <v>ORIENTE COM. ATACADISTA E REPRES. LTDA</v>
      </c>
      <c r="C1038" s="17" t="n">
        <f aca="false">Report!U2200</f>
        <v>1398.66</v>
      </c>
      <c r="D1038" s="1" t="str">
        <f aca="false">Report!X2200</f>
        <v>NF 2956 1/3 - ALICIA</v>
      </c>
    </row>
    <row r="1039" customFormat="false" ht="12.75" hidden="false" customHeight="true" outlineLevel="0" collapsed="false">
      <c r="A1039" s="16" t="n">
        <f aca="false">Report!C2201</f>
        <v>46238</v>
      </c>
      <c r="B1039" s="1" t="str">
        <f aca="false">Report!E2201</f>
        <v>COMERCIO DE FRIOS MANAUS LTDA</v>
      </c>
      <c r="C1039" s="17" t="n">
        <f aca="false">Report!U2201</f>
        <v>2040.8</v>
      </c>
      <c r="D1039" s="1" t="str">
        <f aca="false">Report!X2201</f>
        <v>NF 173903 1/2 - ALICIA</v>
      </c>
    </row>
    <row r="1040" customFormat="false" ht="12.75" hidden="false" customHeight="true" outlineLevel="0" collapsed="false">
      <c r="A1040" s="16" t="n">
        <f aca="false">Report!C2202</f>
        <v>46238</v>
      </c>
      <c r="B1040" s="1" t="str">
        <f aca="false">Report!E2202</f>
        <v>OLIVEIRA E SILVA LTDA</v>
      </c>
      <c r="C1040" s="17" t="n">
        <f aca="false">Report!U2202</f>
        <v>1774</v>
      </c>
      <c r="D1040" s="1" t="str">
        <f aca="false">Report!X2202</f>
        <v>COMPRAS VERDURAS - CARLOS VERDURAS - ALICIA</v>
      </c>
    </row>
    <row r="1041" customFormat="false" ht="12.75" hidden="false" customHeight="true" outlineLevel="0" collapsed="false">
      <c r="A1041" s="16" t="n">
        <f aca="false">Report!C2203</f>
        <v>46238</v>
      </c>
      <c r="B1041" s="1" t="str">
        <f aca="false">Report!E2203</f>
        <v>COMERCIO E TRANSPORTE BRANDAO LTDA</v>
      </c>
      <c r="C1041" s="17" t="n">
        <f aca="false">Report!U2203</f>
        <v>410</v>
      </c>
      <c r="D1041" s="1" t="str">
        <f aca="false">Report!X2203</f>
        <v>NF 14997 COMPRAS CARLOS VERDURAS 1/1 - ALICIA</v>
      </c>
    </row>
    <row r="1042" customFormat="false" ht="12.75" hidden="false" customHeight="true" outlineLevel="0" collapsed="false">
      <c r="A1042" s="16" t="n">
        <f aca="false">Report!C2204</f>
        <v>46238</v>
      </c>
      <c r="B1042" s="1" t="str">
        <f aca="false">Report!E2204</f>
        <v>COMERCIO E TRANSPORTE BRANDAO LTDA</v>
      </c>
      <c r="C1042" s="17" t="n">
        <f aca="false">Report!U2204</f>
        <v>210</v>
      </c>
      <c r="D1042" s="1" t="str">
        <f aca="false">Report!X2204</f>
        <v>RECIBO - COMPRAS QUEIJO/ CARLOS VERDURAS - ALICIA</v>
      </c>
    </row>
    <row r="1043" customFormat="false" ht="12.75" hidden="false" customHeight="true" outlineLevel="0" collapsed="false">
      <c r="A1043" s="16" t="n">
        <f aca="false">Report!C2206</f>
        <v>46238</v>
      </c>
      <c r="B1043" s="1" t="str">
        <f aca="false">Report!E2206</f>
        <v>H L M PADARIA E CONFEITARIA LTDA</v>
      </c>
      <c r="C1043" s="17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Report!C2209</f>
        <v>46238</v>
      </c>
      <c r="B1044" s="1" t="str">
        <f aca="false">Report!E2209</f>
        <v>OLIVEIRA E SILVA LTDA</v>
      </c>
      <c r="C1044" s="17" t="n">
        <f aca="false">Report!U2209</f>
        <v>145</v>
      </c>
      <c r="D1044" s="1" t="str">
        <f aca="false">Report!X2209</f>
        <v>COMPRAS CHEIRO VERDE,COUVE ,ALFACE - ALICIA</v>
      </c>
    </row>
    <row r="1045" customFormat="false" ht="12.75" hidden="false" customHeight="true" outlineLevel="0" collapsed="false">
      <c r="A1045" s="16" t="n">
        <f aca="false">Report!C2210</f>
        <v>46238</v>
      </c>
      <c r="B1045" s="1" t="str">
        <f aca="false">Report!E2210</f>
        <v>OLIVEIRA E SILVA LTDA</v>
      </c>
      <c r="C1045" s="17" t="n">
        <f aca="false">Report!U2210</f>
        <v>125</v>
      </c>
      <c r="D1045" s="1" t="str">
        <f aca="false">Report!X2210</f>
        <v>COMPRAS 1 CX DE BANANAS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MARE DISTRIBUIDORA DE BEBIDAS E DE PRODUTOS ALIMENTICIOS LTDA</v>
      </c>
      <c r="C1160" s="17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COMPRAS NA PORTA AVULSO</v>
      </c>
      <c r="C1161" s="17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BROTHERS  INDUSTRIA DE ALIMENTOS LTDA</v>
      </c>
      <c r="C1162" s="17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Report!C2624</f>
        <v>46251</v>
      </c>
      <c r="B1196" s="1" t="str">
        <f aca="false">Report!E2624</f>
        <v>J G COMERCIO DE PRODUTOS ALIMENTICIOS LTDA</v>
      </c>
      <c r="C1196" s="17" t="n">
        <f aca="false">Report!U2624</f>
        <v>2067.28</v>
      </c>
      <c r="D1196" s="1" t="str">
        <f aca="false">Report!X2624</f>
        <v>NF 393808 3/3 - ALICIA</v>
      </c>
    </row>
    <row r="1197" customFormat="false" ht="12.75" hidden="false" customHeight="true" outlineLevel="0" collapsed="false">
      <c r="A1197" s="16" t="n">
        <f aca="false">Report!C2625</f>
        <v>46251</v>
      </c>
      <c r="B1197" s="1" t="str">
        <f aca="false">Report!E2625</f>
        <v>DISTRIBUIDORA LOPES LTDA</v>
      </c>
      <c r="C1197" s="17" t="n">
        <f aca="false">Report!U2625</f>
        <v>418.68</v>
      </c>
      <c r="D1197" s="1" t="str">
        <f aca="false">Report!X2625</f>
        <v>NF 1699885 2/3 - ALICIA</v>
      </c>
    </row>
    <row r="1198" customFormat="false" ht="12.75" hidden="false" customHeight="true" outlineLevel="0" collapsed="false">
      <c r="A1198" s="16" t="n">
        <f aca="false">Report!C2626</f>
        <v>46251</v>
      </c>
      <c r="B1198" s="1" t="str">
        <f aca="false">Report!E2626</f>
        <v>DINÂMICA SOLUÇÕES EM SUPRIMENTOS E GESTÃ</v>
      </c>
      <c r="C1198" s="17" t="n">
        <f aca="false">Report!U2626</f>
        <v>746.68</v>
      </c>
      <c r="D1198" s="1" t="str">
        <f aca="false">Report!X2626</f>
        <v>NF 4 3/3 -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Report!C2629</f>
        <v>46251</v>
      </c>
      <c r="B1200" s="1" t="str">
        <f aca="false">Report!E2629</f>
        <v>MARE DISTRIBUIDORA DE BEBIDAS E DE PRODUTOS ALIMENTICIOS LTDA</v>
      </c>
      <c r="C1200" s="17" t="n">
        <f aca="false">Report!U2629</f>
        <v>537.5</v>
      </c>
      <c r="D1200" s="1" t="str">
        <f aca="false">Report!X2629</f>
        <v>NF 1407139 1/1 - ALICIA</v>
      </c>
    </row>
    <row r="1201" customFormat="false" ht="12.75" hidden="false" customHeight="true" outlineLevel="0" collapsed="false">
      <c r="A1201" s="16" t="n">
        <f aca="false">Report!C2631</f>
        <v>46251</v>
      </c>
      <c r="B1201" s="1" t="str">
        <f aca="false">Report!E2631</f>
        <v>NESTLÉ BRASIL LTDA.</v>
      </c>
      <c r="C1201" s="17" t="n">
        <f aca="false">Report!U2631</f>
        <v>742.93</v>
      </c>
      <c r="D1201" s="1" t="str">
        <f aca="false">Report!X2631</f>
        <v>NF 1431918 1/1- ALICIA</v>
      </c>
    </row>
    <row r="1202" customFormat="false" ht="12.75" hidden="false" customHeight="true" outlineLevel="0" collapsed="false">
      <c r="A1202" s="16" t="n">
        <f aca="false">Report!C2632</f>
        <v>46251</v>
      </c>
      <c r="B1202" s="1" t="str">
        <f aca="false">Report!E2632</f>
        <v>NESTLÉ BRASIL LTDA.</v>
      </c>
      <c r="C1202" s="17" t="n">
        <f aca="false">Report!U2632</f>
        <v>1015.17</v>
      </c>
      <c r="D1202" s="1" t="str">
        <f aca="false">Report!X2632</f>
        <v>NF 1432680 1/1 - ALICIA</v>
      </c>
    </row>
    <row r="1203" customFormat="false" ht="12.75" hidden="false" customHeight="true" outlineLevel="0" collapsed="false">
      <c r="A1203" s="16" t="n">
        <f aca="false">Report!C2633</f>
        <v>46251</v>
      </c>
      <c r="B1203" s="1" t="str">
        <f aca="false">Report!E2633</f>
        <v>COMERCIO DE FRIOS MANAUS LTDA</v>
      </c>
      <c r="C1203" s="17" t="n">
        <f aca="false">Report!U2633</f>
        <v>3287</v>
      </c>
      <c r="D1203" s="1" t="str">
        <f aca="false">Report!X2633</f>
        <v>NF174238 1/1 - ALICIA</v>
      </c>
    </row>
    <row r="1204" customFormat="false" ht="12.75" hidden="false" customHeight="true" outlineLevel="0" collapsed="false">
      <c r="A1204" s="16" t="n">
        <f aca="false">Report!C2634</f>
        <v>46251</v>
      </c>
      <c r="B1204" s="1" t="str">
        <f aca="false">Report!E2634</f>
        <v>SOUZA CRUZ LTDA.</v>
      </c>
      <c r="C1204" s="17" t="n">
        <f aca="false">Report!U2634</f>
        <v>2964.56</v>
      </c>
      <c r="D1204" s="1" t="str">
        <f aca="false">Report!X2634</f>
        <v>NF 568665 2/2 - ALICIA</v>
      </c>
    </row>
    <row r="1205" customFormat="false" ht="12.75" hidden="false" customHeight="true" outlineLevel="0" collapsed="false">
      <c r="A1205" s="16" t="n">
        <f aca="false">Report!C2635</f>
        <v>46251</v>
      </c>
      <c r="B1205" s="1" t="str">
        <f aca="false">Report!E2635</f>
        <v>DUNORTE DISTRIBUIDORA DE PRODUTOS DE CONSUMO LTDA</v>
      </c>
      <c r="C1205" s="17" t="n">
        <f aca="false">Report!U2635</f>
        <v>947.74</v>
      </c>
      <c r="D1205" s="1" t="str">
        <f aca="false">Report!X2635</f>
        <v>NF 3229254 1/4 - ALICIA</v>
      </c>
    </row>
    <row r="1206" customFormat="false" ht="12.75" hidden="false" customHeight="true" outlineLevel="0" collapsed="false">
      <c r="A1206" s="16" t="n">
        <f aca="false">Report!C2636</f>
        <v>46251</v>
      </c>
      <c r="B1206" s="1" t="str">
        <f aca="false">Report!E2636</f>
        <v>GILBERTO SILVA NASCIMENTO</v>
      </c>
      <c r="C1206" s="17" t="n">
        <f aca="false">Report!U2636</f>
        <v>538.21</v>
      </c>
      <c r="D1206" s="1" t="str">
        <f aca="false">Report!X2636</f>
        <v>NF 846 1/4 - ALICIA</v>
      </c>
    </row>
    <row r="1207" customFormat="false" ht="12.75" hidden="false" customHeight="true" outlineLevel="0" collapsed="false">
      <c r="A1207" s="16" t="n">
        <f aca="false">Report!C2637</f>
        <v>46251</v>
      </c>
      <c r="B1207" s="1" t="str">
        <f aca="false">Report!E2637</f>
        <v>BRF S A</v>
      </c>
      <c r="C1207" s="17" t="n">
        <f aca="false">Report!U2637</f>
        <v>1173.52</v>
      </c>
      <c r="D1207" s="1" t="str">
        <f aca="false">Report!X2637</f>
        <v>NF 1615570 2/3 - ALICIA</v>
      </c>
    </row>
    <row r="1208" customFormat="false" ht="12.75" hidden="false" customHeight="true" outlineLevel="0" collapsed="false">
      <c r="A1208" s="16" t="n">
        <f aca="false">Report!C2638</f>
        <v>46251</v>
      </c>
      <c r="B1208" s="1" t="str">
        <f aca="false">Report!E2638</f>
        <v>COMERCIO DE FRIOS MANAUS LTDA</v>
      </c>
      <c r="C1208" s="17" t="n">
        <f aca="false">Report!U2638</f>
        <v>1642.3</v>
      </c>
      <c r="D1208" s="1" t="str">
        <f aca="false">Report!X2638</f>
        <v>NF 174636 1/2 - ALICIA</v>
      </c>
    </row>
    <row r="1209" customFormat="false" ht="12.75" hidden="false" customHeight="true" outlineLevel="0" collapsed="false">
      <c r="A1209" s="16" t="n">
        <f aca="false">Report!C2639</f>
        <v>46251</v>
      </c>
      <c r="B1209" s="1" t="str">
        <f aca="false">Report!E2639</f>
        <v>OLIVEIRA E SILVA LTDA</v>
      </c>
      <c r="C1209" s="17" t="n">
        <f aca="false">Report!U2639</f>
        <v>300</v>
      </c>
      <c r="D1209" s="1" t="str">
        <f aca="false">Report!X2639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Report!C2640</f>
        <v>46251</v>
      </c>
      <c r="B1210" s="1" t="str">
        <f aca="false">Report!E2640</f>
        <v>OLIVEIRA E SILVA LTDA</v>
      </c>
      <c r="C1210" s="17" t="n">
        <f aca="false">Report!U2640</f>
        <v>128</v>
      </c>
      <c r="D1210" s="1" t="str">
        <f aca="false">Report!X2640</f>
        <v>COMPRAS CHEIRO VERDE,ALFACE,COUVE - ALICIA</v>
      </c>
    </row>
    <row r="1211" customFormat="false" ht="12.75" hidden="false" customHeight="true" outlineLevel="0" collapsed="false">
      <c r="A1211" s="16" t="n">
        <f aca="false">Report!C2641</f>
        <v>46251</v>
      </c>
      <c r="B1211" s="1" t="str">
        <f aca="false">Report!E2641</f>
        <v>OLIVEIRA E SILVA LTDA</v>
      </c>
      <c r="C1211" s="17" t="n">
        <f aca="false">Report!U2641</f>
        <v>125</v>
      </c>
      <c r="D1211" s="1" t="str">
        <f aca="false">Report!X2641</f>
        <v>COMPRAS 1 CX DE BANANAS - ALICIA</v>
      </c>
    </row>
    <row r="1212" customFormat="false" ht="12.75" hidden="false" customHeight="true" outlineLevel="0" collapsed="false">
      <c r="A1212" s="16" t="n">
        <f aca="false">Report!C2642</f>
        <v>46251</v>
      </c>
      <c r="B1212" s="1" t="str">
        <f aca="false">Report!E2642</f>
        <v>RV TECNOLOGIA E SISTEMAS S.A</v>
      </c>
      <c r="C1212" s="17" t="n">
        <f aca="false">Report!U2642</f>
        <v>459.94</v>
      </c>
      <c r="D1212" s="1" t="str">
        <f aca="false">Report!X2642</f>
        <v>RECARGA TELEFONICA - ALICIA</v>
      </c>
    </row>
    <row r="1213" customFormat="false" ht="12.75" hidden="false" customHeight="true" outlineLevel="0" collapsed="false">
      <c r="A1213" s="16" t="n">
        <f aca="false">Report!C2643</f>
        <v>46251</v>
      </c>
      <c r="B1213" s="1" t="str">
        <f aca="false">Report!E2643</f>
        <v>DISTRIBUIDORA LOPES LTDA</v>
      </c>
      <c r="C1213" s="17" t="n">
        <f aca="false">Report!U2643</f>
        <v>166.32</v>
      </c>
      <c r="D1213" s="1" t="str">
        <f aca="false">Report!X2643</f>
        <v>NF 1704243 1/1 - ALICIA</v>
      </c>
    </row>
    <row r="1214" customFormat="false" ht="12.75" hidden="false" customHeight="true" outlineLevel="0" collapsed="false">
      <c r="A1214" s="16" t="n">
        <f aca="false">Report!C2663</f>
        <v>46252</v>
      </c>
      <c r="B1214" s="1" t="str">
        <f aca="false">Report!E2663</f>
        <v>BF COMERCIO DE ALIMENTOS REPRESENTACAO L</v>
      </c>
      <c r="C1214" s="17" t="n">
        <f aca="false">Report!U2663</f>
        <v>360.16</v>
      </c>
      <c r="D1214" s="1" t="str">
        <f aca="false">Report!X2663</f>
        <v>NF 21113 3/3 - ALICIA</v>
      </c>
    </row>
    <row r="1215" customFormat="false" ht="12.75" hidden="false" customHeight="true" outlineLevel="0" collapsed="false">
      <c r="A1215" s="16" t="n">
        <f aca="false">Report!C2664</f>
        <v>46252</v>
      </c>
      <c r="B1215" s="1" t="str">
        <f aca="false">Report!E2664</f>
        <v>DUNORTE DISTRIBUIDORA DE PRODUTOS DE CONSUMO LTDA</v>
      </c>
      <c r="C1215" s="17" t="n">
        <f aca="false">Report!U2664</f>
        <v>289.19</v>
      </c>
      <c r="D1215" s="1" t="str">
        <f aca="false">Report!X2664</f>
        <v>NF 3223572 3/3 - ALICIA</v>
      </c>
    </row>
    <row r="1216" customFormat="false" ht="12.75" hidden="false" customHeight="true" outlineLevel="0" collapsed="false">
      <c r="A1216" s="16" t="n">
        <f aca="false">Report!C2665</f>
        <v>46252</v>
      </c>
      <c r="B1216" s="1" t="str">
        <f aca="false">Report!E2665</f>
        <v>OCIDENTAL COMERCIO DE FRIOS LTDA</v>
      </c>
      <c r="C1216" s="17" t="n">
        <f aca="false">Report!U2665</f>
        <v>676.45</v>
      </c>
      <c r="D1216" s="1" t="str">
        <f aca="false">Report!X2665</f>
        <v>NF 1252244 2/3 - ALICIA</v>
      </c>
    </row>
    <row r="1217" customFormat="false" ht="12.75" hidden="false" customHeight="true" outlineLevel="0" collapsed="false">
      <c r="A1217" s="16" t="n">
        <f aca="false">Report!C2666</f>
        <v>46252</v>
      </c>
      <c r="B1217" s="1" t="str">
        <f aca="false">Report!E2666</f>
        <v>ORIENTE COM. ATACADISTA E REPRES. LTDA</v>
      </c>
      <c r="C1217" s="17" t="n">
        <f aca="false">Report!U2666</f>
        <v>1399.08</v>
      </c>
      <c r="D1217" s="1" t="str">
        <f aca="false">Report!X2666</f>
        <v>NF 2956 3/3 - ALICIA</v>
      </c>
    </row>
    <row r="1218" customFormat="false" ht="12.75" hidden="false" customHeight="true" outlineLevel="0" collapsed="false">
      <c r="A1218" s="16" t="n">
        <f aca="false">Report!C2667</f>
        <v>46252</v>
      </c>
      <c r="B1218" s="1" t="str">
        <f aca="false">Report!E2667</f>
        <v>BRF S A</v>
      </c>
      <c r="C1218" s="17" t="n">
        <f aca="false">Report!U2667</f>
        <v>1468.46</v>
      </c>
      <c r="D1218" s="1" t="str">
        <f aca="false">Report!X2667</f>
        <v>NF 1613517 3/3 - ALICIA</v>
      </c>
    </row>
    <row r="1219" customFormat="false" ht="12.75" hidden="false" customHeight="true" outlineLevel="0" collapsed="false">
      <c r="A1219" s="16" t="n">
        <f aca="false">Report!C2668</f>
        <v>46252</v>
      </c>
      <c r="B1219" s="1" t="str">
        <f aca="false">Report!E2668</f>
        <v>COMERCIAL DE ESTIVAS REGO LTDA</v>
      </c>
      <c r="C1219" s="17" t="n">
        <f aca="false">Report!U2668</f>
        <v>358.73</v>
      </c>
      <c r="D1219" s="1" t="str">
        <f aca="false">Report!X2668</f>
        <v>NF 224551 1/3 - ALICIA</v>
      </c>
    </row>
    <row r="1220" customFormat="false" ht="12.75" hidden="false" customHeight="true" outlineLevel="0" collapsed="false">
      <c r="A1220" s="16" t="n">
        <f aca="false">Report!C2669</f>
        <v>46252</v>
      </c>
      <c r="B1220" s="1" t="str">
        <f aca="false">Report!E2669</f>
        <v>ADRIANA G MACIEL COMERCIO</v>
      </c>
      <c r="C1220" s="17" t="n">
        <f aca="false">Report!U2669</f>
        <v>768</v>
      </c>
      <c r="D1220" s="1" t="str">
        <f aca="false">Report!X2669</f>
        <v>NF 393 1/2 - ALICIA</v>
      </c>
    </row>
    <row r="1221" customFormat="false" ht="12.75" hidden="false" customHeight="true" outlineLevel="0" collapsed="false">
      <c r="A1221" s="16" t="n">
        <f aca="false">Report!C2670</f>
        <v>46252</v>
      </c>
      <c r="B1221" s="1" t="str">
        <f aca="false">Report!E2670</f>
        <v>RCL COMERCIO DE PRODUTOS ALIMENTICIOS LT</v>
      </c>
      <c r="C1221" s="17" t="n">
        <f aca="false">Report!U2670</f>
        <v>686.64</v>
      </c>
      <c r="D1221" s="1" t="str">
        <f aca="false">Report!X2670</f>
        <v>NF 221498 1/1 - ALICIA</v>
      </c>
    </row>
    <row r="1222" customFormat="false" ht="12.75" hidden="false" customHeight="true" outlineLevel="0" collapsed="false">
      <c r="A1222" s="16" t="n">
        <f aca="false">Report!C2671</f>
        <v>46252</v>
      </c>
      <c r="B1222" s="1" t="str">
        <f aca="false">Report!E2671</f>
        <v>COMERCIO DE FRIOS MANAUS LTDA</v>
      </c>
      <c r="C1222" s="17" t="n">
        <f aca="false">Report!U2671</f>
        <v>3624</v>
      </c>
      <c r="D1222" s="1" t="str">
        <f aca="false">Report!X2671</f>
        <v>NF 174334 1/1 - ALICIA</v>
      </c>
    </row>
    <row r="1223" customFormat="false" ht="12.75" hidden="false" customHeight="true" outlineLevel="0" collapsed="false">
      <c r="A1223" s="16" t="n">
        <f aca="false">Report!C2672</f>
        <v>46252</v>
      </c>
      <c r="B1223" s="1" t="str">
        <f aca="false">Report!E2672</f>
        <v>TRES CORACOES ALIMENTOS S.A.</v>
      </c>
      <c r="C1223" s="17" t="n">
        <f aca="false">Report!U2672</f>
        <v>590.43</v>
      </c>
      <c r="D1223" s="1" t="str">
        <f aca="false">Report!X2672</f>
        <v>NF 356005 1/3 - ALICIA</v>
      </c>
    </row>
    <row r="1224" customFormat="false" ht="12.75" hidden="false" customHeight="true" outlineLevel="0" collapsed="false">
      <c r="A1224" s="16" t="n">
        <f aca="false">Report!C2673</f>
        <v>46252</v>
      </c>
      <c r="B1224" s="1" t="str">
        <f aca="false">Report!E2673</f>
        <v>NATUREZA COMERCIO DE DESCARTAVEIS LTDA</v>
      </c>
      <c r="C1224" s="17" t="n">
        <f aca="false">Report!U2673</f>
        <v>1242.27</v>
      </c>
      <c r="D1224" s="1" t="str">
        <f aca="false">Report!X2673</f>
        <v>NF 7455920 1/3 - ALICIA</v>
      </c>
    </row>
    <row r="1225" customFormat="false" ht="12.75" hidden="false" customHeight="true" outlineLevel="0" collapsed="false">
      <c r="A1225" s="16" t="n">
        <f aca="false">Report!C2674</f>
        <v>46252</v>
      </c>
      <c r="B1225" s="1" t="str">
        <f aca="false">Report!E2674</f>
        <v>TOYA INDUSTRIA E COMERCIO LTDA.</v>
      </c>
      <c r="C1225" s="17" t="n">
        <f aca="false">Report!U2674</f>
        <v>496</v>
      </c>
      <c r="D1225" s="1" t="str">
        <f aca="false">Report!X2674</f>
        <v>NF 257004 1/2 - ALICIA</v>
      </c>
    </row>
    <row r="1226" customFormat="false" ht="12.75" hidden="false" customHeight="true" outlineLevel="0" collapsed="false">
      <c r="A1226" s="16" t="n">
        <f aca="false">Report!C2675</f>
        <v>46252</v>
      </c>
      <c r="B1226" s="1" t="str">
        <f aca="false">Report!E2675</f>
        <v>S E PEREIRA BARBOSA ME</v>
      </c>
      <c r="C1226" s="17" t="n">
        <f aca="false">Report!U2675</f>
        <v>143</v>
      </c>
      <c r="D1226" s="1" t="str">
        <f aca="false">Report!X2675</f>
        <v>NF 18630 1/1 - ALICIA</v>
      </c>
    </row>
    <row r="1227" customFormat="false" ht="12.75" hidden="false" customHeight="true" outlineLevel="0" collapsed="false">
      <c r="A1227" s="16" t="n">
        <f aca="false">Report!C2676</f>
        <v>46252</v>
      </c>
      <c r="B1227" s="1" t="str">
        <f aca="false">Report!E2676</f>
        <v>COMERCIO DE FRIOS MANAUS LTDA</v>
      </c>
      <c r="C1227" s="17" t="n">
        <f aca="false">Report!U2676</f>
        <v>981.6</v>
      </c>
      <c r="D1227" s="1" t="str">
        <f aca="false">Report!X2676</f>
        <v>NF 174666 1/2 - ALICIA</v>
      </c>
    </row>
    <row r="1228" customFormat="false" ht="12.75" hidden="false" customHeight="true" outlineLevel="0" collapsed="false">
      <c r="A1228" s="16" t="n">
        <f aca="false">Report!C2677</f>
        <v>46252</v>
      </c>
      <c r="B1228" s="1" t="str">
        <f aca="false">Report!E2677</f>
        <v>TOYA INDUSTRIA E COMERCIO LTDA.</v>
      </c>
      <c r="C1228" s="17" t="n">
        <f aca="false">Report!U2677</f>
        <v>448</v>
      </c>
      <c r="D1228" s="1" t="str">
        <f aca="false">Report!X2677</f>
        <v>NF 257521 1/2 - ALICIA</v>
      </c>
    </row>
    <row r="1229" customFormat="false" ht="12.75" hidden="false" customHeight="true" outlineLevel="0" collapsed="false">
      <c r="A1229" s="16" t="n">
        <f aca="false">Report!C2678</f>
        <v>46252</v>
      </c>
      <c r="B1229" s="1" t="str">
        <f aca="false">Report!E2678</f>
        <v>OLIVEIRA E SILVA LTDA</v>
      </c>
      <c r="C1229" s="17" t="n">
        <f aca="false">Report!U2678</f>
        <v>940</v>
      </c>
      <c r="D1229" s="1" t="str">
        <f aca="false">Report!X2678</f>
        <v>COMPRAS FARINHAS - JOSE FARINHA</v>
      </c>
    </row>
    <row r="1230" customFormat="false" ht="12.75" hidden="false" customHeight="true" outlineLevel="0" collapsed="false">
      <c r="A1230" s="16" t="n">
        <f aca="false">Report!C2679</f>
        <v>46252</v>
      </c>
      <c r="B1230" s="1" t="str">
        <f aca="false">Report!E2679</f>
        <v>COMERCIO E TRANSPORTE BRANDAO LTDA</v>
      </c>
      <c r="C1230" s="17" t="n">
        <f aca="false">Report!U2679</f>
        <v>120</v>
      </c>
      <c r="D1230" s="1" t="str">
        <f aca="false">Report!X2679</f>
        <v>RECIBO - COMPRAS QUEIJOS / CARLOS VERDURAS - ALICIA</v>
      </c>
    </row>
    <row r="1231" customFormat="false" ht="12.75" hidden="false" customHeight="true" outlineLevel="0" collapsed="false">
      <c r="A1231" s="16" t="n">
        <f aca="false">Report!C2680</f>
        <v>46252</v>
      </c>
      <c r="B1231" s="1" t="str">
        <f aca="false">Report!E2680</f>
        <v>COMERCIO E TRANSPORTE BRANDAO LTDA</v>
      </c>
      <c r="C1231" s="17" t="n">
        <f aca="false">Report!U2680</f>
        <v>550</v>
      </c>
      <c r="D1231" s="1" t="str">
        <f aca="false">Report!X2680</f>
        <v>NF 15115 1/1 - COMPRAS CARLOS VERDURAS - ALICIA</v>
      </c>
    </row>
    <row r="1232" customFormat="false" ht="12.75" hidden="false" customHeight="true" outlineLevel="0" collapsed="false">
      <c r="A1232" s="16" t="n">
        <f aca="false">Report!C2681</f>
        <v>46252</v>
      </c>
      <c r="B1232" s="1" t="str">
        <f aca="false">Report!E2681</f>
        <v>OLIVEIRA E SILVA LTDA</v>
      </c>
      <c r="C1232" s="17" t="n">
        <f aca="false">Report!U2681</f>
        <v>1884</v>
      </c>
      <c r="D1232" s="1" t="str">
        <f aca="false">Report!X2681</f>
        <v>COMPRAS CARLOS VERDURAS - ALICIA</v>
      </c>
    </row>
    <row r="1233" customFormat="false" ht="12.75" hidden="false" customHeight="true" outlineLevel="0" collapsed="false">
      <c r="A1233" s="16" t="n">
        <f aca="false">Report!C2682</f>
        <v>46252</v>
      </c>
      <c r="B1233" s="1" t="str">
        <f aca="false">Report!E2682</f>
        <v>K. DE SOUZA BRITO LTDA</v>
      </c>
      <c r="C1233" s="17" t="n">
        <f aca="false">Report!U2682</f>
        <v>354</v>
      </c>
      <c r="D1233" s="1" t="str">
        <f aca="false">Report!X2682</f>
        <v>NF 195 1/1 - ALICIA</v>
      </c>
    </row>
    <row r="1234" customFormat="false" ht="12.75" hidden="false" customHeight="true" outlineLevel="0" collapsed="false">
      <c r="A1234" s="16" t="n">
        <f aca="false">Report!C2683</f>
        <v>46252</v>
      </c>
      <c r="B1234" s="1" t="str">
        <f aca="false">Report!E2683</f>
        <v>H L M PADARIA E CONFEITARIA LTDA</v>
      </c>
      <c r="C1234" s="17" t="n">
        <f aca="false">Report!U2683</f>
        <v>180</v>
      </c>
      <c r="D1234" s="1" t="str">
        <f aca="false">Report!X2683</f>
        <v>NF 171 1/1 - COMPRAS BOLOS MIAZAKI - ALICIA</v>
      </c>
    </row>
    <row r="1235" customFormat="false" ht="12.75" hidden="false" customHeight="true" outlineLevel="0" collapsed="false">
      <c r="A1235" s="16" t="n">
        <f aca="false">Report!C2684</f>
        <v>46252</v>
      </c>
      <c r="B1235" s="1" t="str">
        <f aca="false">Report!E2684</f>
        <v>OLIVEIRA E SILVA LTDA</v>
      </c>
      <c r="C1235" s="17" t="n">
        <f aca="false">Report!U2684</f>
        <v>94</v>
      </c>
      <c r="D1235" s="1" t="str">
        <f aca="false">Report!X2684</f>
        <v>COMPRAS CHEIRO VERDE - ALICIA</v>
      </c>
    </row>
    <row r="1236" customFormat="false" ht="12.75" hidden="false" customHeight="true" outlineLevel="0" collapsed="false">
      <c r="A1236" s="16" t="n">
        <f aca="false">Report!C2685</f>
        <v>46252</v>
      </c>
      <c r="B1236" s="1" t="str">
        <f aca="false">Report!E2685</f>
        <v>JOICE SILVA OLIVEIRA</v>
      </c>
      <c r="C1236" s="17" t="n">
        <f aca="false">Report!U2685</f>
        <v>150.3</v>
      </c>
      <c r="D1236" s="1" t="str">
        <f aca="false">Report!X2685</f>
        <v>NF 1666189 1/1 COMPRAS LIVRINHOS - ALICIA</v>
      </c>
    </row>
    <row r="1237" customFormat="false" ht="12.75" hidden="false" customHeight="true" outlineLevel="0" collapsed="false">
      <c r="A1237" s="16" t="n">
        <f aca="false">Report!C2686</f>
        <v>46252</v>
      </c>
      <c r="B1237" s="1" t="str">
        <f aca="false">Report!E2686</f>
        <v>OLIVEIRA E SILVA LTDA</v>
      </c>
      <c r="C1237" s="17" t="n">
        <f aca="false">Report!U2686</f>
        <v>250</v>
      </c>
      <c r="D1237" s="1" t="str">
        <f aca="false">Report!X2686</f>
        <v>COMPRAS DE 2 CX DE BANANAS - ALICIA</v>
      </c>
    </row>
    <row r="1238" customFormat="false" ht="12.75" hidden="false" customHeight="true" outlineLevel="0" collapsed="false">
      <c r="A1238" s="16" t="n">
        <f aca="false">Report!C2700</f>
        <v>46253</v>
      </c>
      <c r="B1238" s="1" t="str">
        <f aca="false">Report!E2700</f>
        <v>OCIDENTAL COMERCIO DE FRIOS LTDA</v>
      </c>
      <c r="C1238" s="17" t="n">
        <f aca="false">Report!U2700</f>
        <v>867.31</v>
      </c>
      <c r="D1238" s="1" t="str">
        <f aca="false">Report!X2700</f>
        <v>NF 1250418 3/3 - ALICIA</v>
      </c>
    </row>
    <row r="1239" customFormat="false" ht="12.75" hidden="false" customHeight="true" outlineLevel="0" collapsed="false">
      <c r="A1239" s="16" t="n">
        <f aca="false">Report!C2701</f>
        <v>46253</v>
      </c>
      <c r="B1239" s="1" t="str">
        <f aca="false">Report!E2701</f>
        <v>BRAGA TABACARIA EIRELI ME</v>
      </c>
      <c r="C1239" s="17" t="n">
        <f aca="false">Report!U2701</f>
        <v>978.59</v>
      </c>
      <c r="D1239" s="1" t="str">
        <f aca="false">Report!X2701</f>
        <v>NF 19509 3/3 - ALICIA</v>
      </c>
    </row>
    <row r="1240" customFormat="false" ht="12.75" hidden="false" customHeight="true" outlineLevel="0" collapsed="false">
      <c r="A1240" s="16" t="n">
        <f aca="false">Report!C2702</f>
        <v>46253</v>
      </c>
      <c r="B1240" s="1" t="str">
        <f aca="false">Report!E2702</f>
        <v>BRAGA TABACARIA EIRELI ME</v>
      </c>
      <c r="C1240" s="17" t="n">
        <f aca="false">Report!U2702</f>
        <v>512.4</v>
      </c>
      <c r="D1240" s="1" t="str">
        <f aca="false">Report!X2702</f>
        <v>RECIBO - 3/3 COMPRAS CIGARROS - ALICIA</v>
      </c>
    </row>
    <row r="1241" customFormat="false" ht="12.75" hidden="false" customHeight="true" outlineLevel="0" collapsed="false">
      <c r="A1241" s="16" t="n">
        <f aca="false">Report!C2704</f>
        <v>46253</v>
      </c>
      <c r="B1241" s="1" t="str">
        <f aca="false">Report!E2704</f>
        <v>SUPER CANCUN COMERCIO DE PRODUTOS ALIMEN</v>
      </c>
      <c r="C1241" s="17" t="n">
        <f aca="false">Report!U2704</f>
        <v>260.46</v>
      </c>
      <c r="D1241" s="1" t="str">
        <f aca="false">Report!X2704</f>
        <v>NF 264696 1/3 - ALICIA</v>
      </c>
    </row>
    <row r="1242" customFormat="false" ht="12.75" hidden="false" customHeight="true" outlineLevel="0" collapsed="false">
      <c r="A1242" s="16" t="n">
        <f aca="false">Report!C2705</f>
        <v>46253</v>
      </c>
      <c r="B1242" s="1" t="str">
        <f aca="false">Report!E2705</f>
        <v>REAL BEBIDAS DA AMAZONIA LTDA</v>
      </c>
      <c r="C1242" s="17" t="n">
        <f aca="false">Report!U2705</f>
        <v>105</v>
      </c>
      <c r="D1242" s="1" t="str">
        <f aca="false">Report!X2705</f>
        <v>NF 615608 2/2 - ALICIA</v>
      </c>
    </row>
    <row r="1243" customFormat="false" ht="12.75" hidden="false" customHeight="true" outlineLevel="0" collapsed="false">
      <c r="A1243" s="16" t="n">
        <f aca="false">Report!C2706</f>
        <v>46253</v>
      </c>
      <c r="B1243" s="1" t="str">
        <f aca="false">Report!E2706</f>
        <v>DISTRIBUIDORA LOPES LTDA</v>
      </c>
      <c r="C1243" s="17" t="n">
        <f aca="false">Report!U2706</f>
        <v>166.32</v>
      </c>
      <c r="D1243" s="1" t="str">
        <f aca="false">Report!X2706</f>
        <v>NF 1704242 1/1 - ALICIA</v>
      </c>
    </row>
    <row r="1244" customFormat="false" ht="12.75" hidden="false" customHeight="true" outlineLevel="0" collapsed="false">
      <c r="A1244" s="16" t="n">
        <f aca="false">Report!C2707</f>
        <v>46253</v>
      </c>
      <c r="B1244" s="1" t="str">
        <f aca="false">Report!E2707</f>
        <v>OCIDENTAL COMERCIO DE FRIOS LTDA</v>
      </c>
      <c r="C1244" s="17" t="n">
        <f aca="false">Report!U2707</f>
        <v>445.69</v>
      </c>
      <c r="D1244" s="1" t="str">
        <f aca="false">Report!X2707</f>
        <v>NF 1255607 1/1 - ALICIA</v>
      </c>
    </row>
    <row r="1245" customFormat="false" ht="12.75" hidden="false" customHeight="true" outlineLevel="0" collapsed="false">
      <c r="A1245" s="16" t="n">
        <f aca="false">Report!C2708</f>
        <v>46253</v>
      </c>
      <c r="B1245" s="1" t="str">
        <f aca="false">Report!E2708</f>
        <v>OCIDENTAL COMERCIO DE FRIOS LTDA</v>
      </c>
      <c r="C1245" s="17" t="n">
        <f aca="false">Report!U2708</f>
        <v>771.86</v>
      </c>
      <c r="D1245" s="1" t="str">
        <f aca="false">Report!X2708</f>
        <v>NF 12556061 1/3 - ALICIA</v>
      </c>
    </row>
    <row r="1246" customFormat="false" ht="12.75" hidden="false" customHeight="true" outlineLevel="0" collapsed="false">
      <c r="A1246" s="16" t="n">
        <f aca="false">Report!C2709</f>
        <v>46253</v>
      </c>
      <c r="B1246" s="1" t="str">
        <f aca="false">Report!E2709</f>
        <v>COMERCIO DE FRIOS MANAUS LTDA</v>
      </c>
      <c r="C1246" s="17" t="n">
        <f aca="false">Report!U2709</f>
        <v>1142.4</v>
      </c>
      <c r="D1246" s="1" t="str">
        <f aca="false">Report!X2709</f>
        <v>NF 174381 2/2 -ALICIA</v>
      </c>
    </row>
    <row r="1247" customFormat="false" ht="12.75" hidden="false" customHeight="true" outlineLevel="0" collapsed="false">
      <c r="A1247" s="16" t="n">
        <f aca="false">Report!C2710</f>
        <v>46253</v>
      </c>
      <c r="B1247" s="1" t="str">
        <f aca="false">Report!E2710</f>
        <v>MARE DISTRIBUIDORA DE BEBIDAS E DE PRODUTOS ALIMENTICIOS LTDA</v>
      </c>
      <c r="C1247" s="17" t="n">
        <f aca="false">Report!U2710</f>
        <v>362.5</v>
      </c>
      <c r="D1247" s="1" t="str">
        <f aca="false">Report!X2710</f>
        <v>NF 1417319 1/2 - ALICIA</v>
      </c>
    </row>
    <row r="1248" customFormat="false" ht="12.75" hidden="false" customHeight="true" outlineLevel="0" collapsed="false">
      <c r="A1248" s="16" t="n">
        <f aca="false">Report!C2711</f>
        <v>46253</v>
      </c>
      <c r="B1248" s="1" t="str">
        <f aca="false">Report!E2711</f>
        <v>H. L. DO NASCIMENTO</v>
      </c>
      <c r="C1248" s="17" t="n">
        <f aca="false">Report!U2711</f>
        <v>919.3</v>
      </c>
      <c r="D1248" s="1" t="str">
        <f aca="false">Report!X2711</f>
        <v>NF 5961 1/1 - ALICIA</v>
      </c>
    </row>
    <row r="1249" customFormat="false" ht="12.75" hidden="false" customHeight="true" outlineLevel="0" collapsed="false">
      <c r="A1249" s="16" t="n">
        <f aca="false">Report!C2712</f>
        <v>46253</v>
      </c>
      <c r="B1249" s="1" t="str">
        <f aca="false">Report!E2712</f>
        <v>REAL BEBIDAS DA AMAZONIA LTDA</v>
      </c>
      <c r="C1249" s="17" t="n">
        <f aca="false">Report!U2712</f>
        <v>222</v>
      </c>
      <c r="D1249" s="1" t="str">
        <f aca="false">Report!X2712</f>
        <v>NF 620570 1/2 - ALICIA</v>
      </c>
    </row>
    <row r="1250" customFormat="false" ht="12.75" hidden="false" customHeight="true" outlineLevel="0" collapsed="false">
      <c r="A1250" s="16" t="n">
        <f aca="false">Report!C2713</f>
        <v>46253</v>
      </c>
      <c r="B1250" s="1" t="str">
        <f aca="false">Report!E2713</f>
        <v>MILK92 ATACADO E VAREJO DE PRODUTOS ALIMENTICIOS LTDA</v>
      </c>
      <c r="C1250" s="17" t="n">
        <f aca="false">Report!U2713</f>
        <v>481</v>
      </c>
      <c r="D1250" s="1" t="str">
        <f aca="false">Report!X2713</f>
        <v>NF 3017 1/2 - ALICIA</v>
      </c>
    </row>
    <row r="1251" customFormat="false" ht="12.75" hidden="false" customHeight="true" outlineLevel="0" collapsed="false">
      <c r="A1251" s="16" t="n">
        <f aca="false">Report!C2714</f>
        <v>46253</v>
      </c>
      <c r="B1251" s="1" t="str">
        <f aca="false">Report!E2714</f>
        <v>MILK92 ATACADO E VAREJO DE PRODUTOS ALIMENTICIOS LTDA</v>
      </c>
      <c r="C1251" s="17" t="n">
        <f aca="false">Report!U2714</f>
        <v>401</v>
      </c>
      <c r="D1251" s="1" t="str">
        <f aca="false">Report!X2714</f>
        <v>NF 3032 1/2 - ALICIA</v>
      </c>
    </row>
    <row r="1252" customFormat="false" ht="12.75" hidden="false" customHeight="true" outlineLevel="0" collapsed="false">
      <c r="A1252" s="16" t="n">
        <f aca="false">Report!C2715</f>
        <v>46253</v>
      </c>
      <c r="B1252" s="1" t="str">
        <f aca="false">Report!E2715</f>
        <v>OLIVEIRA E SILVA LTDA</v>
      </c>
      <c r="C1252" s="17" t="n">
        <f aca="false">Report!U2715</f>
        <v>125</v>
      </c>
      <c r="D1252" s="1" t="str">
        <f aca="false">Report!X2715</f>
        <v>COMPRAS 1 CX DE BANANAS - ALICIA </v>
      </c>
    </row>
    <row r="1253" customFormat="false" ht="12.75" hidden="false" customHeight="true" outlineLevel="0" collapsed="false">
      <c r="A1253" s="16" t="n">
        <f aca="false">Report!C2716</f>
        <v>46253</v>
      </c>
      <c r="B1253" s="1" t="str">
        <f aca="false">Report!E2716</f>
        <v>OLIVEIRA E SILVA LTDA</v>
      </c>
      <c r="C1253" s="17" t="n">
        <f aca="false">Report!U2716</f>
        <v>124</v>
      </c>
      <c r="D1253" s="1" t="str">
        <f aca="false">Report!X2716</f>
        <v>COMPRAS ALFACE, CHEIRO VERDE - ALICIA</v>
      </c>
    </row>
    <row r="1254" customFormat="false" ht="12.75" hidden="false" customHeight="true" outlineLevel="0" collapsed="false">
      <c r="A1254" s="16" t="n">
        <f aca="false">Report!C2736</f>
        <v>46254</v>
      </c>
      <c r="B1254" s="1" t="str">
        <f aca="false">Report!E2736</f>
        <v>DISTRIBUIDORA FARIAS LTDA.</v>
      </c>
      <c r="C1254" s="17" t="n">
        <f aca="false">Report!U2736</f>
        <v>1000.47</v>
      </c>
      <c r="D1254" s="1" t="str">
        <f aca="false">Report!X2736</f>
        <v>NF 685877 2/3 - ALICIA</v>
      </c>
    </row>
    <row r="1255" customFormat="false" ht="12.75" hidden="false" customHeight="true" outlineLevel="0" collapsed="false">
      <c r="A1255" s="16" t="n">
        <f aca="false">Report!C2737</f>
        <v>46254</v>
      </c>
      <c r="B1255" s="1" t="str">
        <f aca="false">Report!E2737</f>
        <v>NESTLÉ BRASIL LTDA.</v>
      </c>
      <c r="C1255" s="17" t="n">
        <f aca="false">Report!U2737</f>
        <v>228.24</v>
      </c>
      <c r="D1255" s="1" t="str">
        <f aca="false">Report!X2737</f>
        <v>NF 1434035 1/1 - ALICIA</v>
      </c>
    </row>
    <row r="1256" customFormat="false" ht="12.75" hidden="false" customHeight="true" outlineLevel="0" collapsed="false">
      <c r="A1256" s="16" t="n">
        <f aca="false">Report!C2738</f>
        <v>46254</v>
      </c>
      <c r="B1256" s="1" t="str">
        <f aca="false">Report!E2738</f>
        <v>EMPRESA BRASILEIRA DE DISTRIBUICAO LTDA</v>
      </c>
      <c r="C1256" s="17" t="n">
        <f aca="false">Report!U2738</f>
        <v>496.59</v>
      </c>
      <c r="D1256" s="1" t="str">
        <f aca="false">Report!X2738</f>
        <v>NF 2307607 1/3 - ALICIA</v>
      </c>
    </row>
    <row r="1257" customFormat="false" ht="12.75" hidden="false" customHeight="true" outlineLevel="0" collapsed="false">
      <c r="A1257" s="16" t="n">
        <f aca="false">Report!C2739</f>
        <v>46254</v>
      </c>
      <c r="B1257" s="1" t="str">
        <f aca="false">Report!E2739</f>
        <v>EMPRESA BRASILEIRA DE DISTRIBUICAO LTDA</v>
      </c>
      <c r="C1257" s="17" t="n">
        <f aca="false">Report!U2739</f>
        <v>368.38</v>
      </c>
      <c r="D1257" s="1" t="str">
        <f aca="false">Report!X2739</f>
        <v>NF 2307608 1/3 - ALICIA</v>
      </c>
    </row>
    <row r="1258" customFormat="false" ht="12.75" hidden="false" customHeight="true" outlineLevel="0" collapsed="false">
      <c r="A1258" s="16" t="n">
        <f aca="false">Report!C2740</f>
        <v>46254</v>
      </c>
      <c r="B1258" s="1" t="str">
        <f aca="false">Report!E2740</f>
        <v>MARE DISTRIBUIDORA DE BEBIDAS E DE PRODUTOS ALIMENTICIOS LTDA</v>
      </c>
      <c r="C1258" s="17" t="n">
        <f aca="false">Report!U2740</f>
        <v>245</v>
      </c>
      <c r="D1258" s="1" t="str">
        <f aca="false">Report!X2740</f>
        <v>NF 1411864 2/2 - ALICIA</v>
      </c>
    </row>
    <row r="1259" customFormat="false" ht="12.75" hidden="false" customHeight="true" outlineLevel="0" collapsed="false">
      <c r="A1259" s="16" t="n">
        <f aca="false">Report!C2741</f>
        <v>46254</v>
      </c>
      <c r="B1259" s="1" t="str">
        <f aca="false">Report!E2741</f>
        <v>CB COMERCIO E DISTRIBUIDORA DE ALIMENTOS</v>
      </c>
      <c r="C1259" s="17" t="n">
        <f aca="false">Report!U2741</f>
        <v>477.88</v>
      </c>
      <c r="D1259" s="1" t="str">
        <f aca="false">Report!X2741</f>
        <v>NF 860572 1/3 - ALICIA</v>
      </c>
    </row>
    <row r="1260" customFormat="false" ht="12.75" hidden="false" customHeight="true" outlineLevel="0" collapsed="false">
      <c r="A1260" s="16" t="n">
        <f aca="false">Report!C2742</f>
        <v>46254</v>
      </c>
      <c r="B1260" s="1" t="str">
        <f aca="false">Report!E2742</f>
        <v>T A DE MATTOS COMIM EIRELI</v>
      </c>
      <c r="C1260" s="17" t="n">
        <f aca="false">Report!U2742</f>
        <v>228</v>
      </c>
      <c r="D1260" s="1" t="str">
        <f aca="false">Report!X2742</f>
        <v>NF 10809 1/1 - ALICIA</v>
      </c>
    </row>
    <row r="1261" customFormat="false" ht="12.75" hidden="false" customHeight="true" outlineLevel="0" collapsed="false">
      <c r="A1261" s="16" t="n">
        <f aca="false">Report!C2743</f>
        <v>46254</v>
      </c>
      <c r="B1261" s="1" t="str">
        <f aca="false">Report!E2743</f>
        <v>OESA COMERCIO E REPRESENTACOES S/A</v>
      </c>
      <c r="C1261" s="17" t="n">
        <f aca="false">Report!U2743</f>
        <v>984.44</v>
      </c>
      <c r="D1261" s="1" t="str">
        <f aca="false">Report!X2743</f>
        <v>NF 438335 1/3 - ALICIA</v>
      </c>
    </row>
    <row r="1262" customFormat="false" ht="12.75" hidden="false" customHeight="true" outlineLevel="0" collapsed="false">
      <c r="A1262" s="16" t="n">
        <f aca="false">Report!C2744</f>
        <v>46254</v>
      </c>
      <c r="B1262" s="1" t="str">
        <f aca="false">Report!E2744</f>
        <v>FENNIX BRASIL DISTRIBUIDORA DE PRODUTOS</v>
      </c>
      <c r="C1262" s="17" t="n">
        <f aca="false">Report!U2744</f>
        <v>610.15</v>
      </c>
      <c r="D1262" s="1" t="str">
        <f aca="false">Report!X2744</f>
        <v>NF 397888 2/3 - ALICIA</v>
      </c>
    </row>
    <row r="1263" customFormat="false" ht="12.75" hidden="false" customHeight="true" outlineLevel="0" collapsed="false">
      <c r="A1263" s="16" t="n">
        <f aca="false">Report!C2745</f>
        <v>46254</v>
      </c>
      <c r="B1263" s="1" t="str">
        <f aca="false">Report!E2745</f>
        <v>COMERCIO DE FRIOS MANAUS LTDA</v>
      </c>
      <c r="C1263" s="17" t="n">
        <f aca="false">Report!U2745</f>
        <v>1194.6</v>
      </c>
      <c r="D1263" s="1" t="str">
        <f aca="false">Report!X2745</f>
        <v>NF 174443 1/1 - ALICIA</v>
      </c>
    </row>
    <row r="1264" customFormat="false" ht="12.75" hidden="false" customHeight="true" outlineLevel="0" collapsed="false">
      <c r="A1264" s="16" t="n">
        <f aca="false">Report!C2746</f>
        <v>46254</v>
      </c>
      <c r="B1264" s="1" t="str">
        <f aca="false">Report!E2746</f>
        <v>COMERCIO DE FRIOS MANAUS LTDA</v>
      </c>
      <c r="C1264" s="17" t="n">
        <f aca="false">Report!U2746</f>
        <v>2260.33</v>
      </c>
      <c r="D1264" s="1" t="str">
        <f aca="false">Report!X2746</f>
        <v>NF 174810 1/2 - ALICIA</v>
      </c>
    </row>
    <row r="1265" customFormat="false" ht="12.75" hidden="false" customHeight="true" outlineLevel="0" collapsed="false">
      <c r="A1265" s="16" t="n">
        <f aca="false">Report!C2747</f>
        <v>46254</v>
      </c>
      <c r="B1265" s="1" t="str">
        <f aca="false">Report!E2747</f>
        <v>ELFORT FRUIT COMERCIO DE PRODUTOS ALIME</v>
      </c>
      <c r="C1265" s="17" t="n">
        <f aca="false">Report!U2747</f>
        <v>730.72</v>
      </c>
      <c r="D1265" s="1" t="str">
        <f aca="false">Report!X2747</f>
        <v>NF 28353 1/2 - ALICIA</v>
      </c>
    </row>
    <row r="1266" customFormat="false" ht="12.75" hidden="false" customHeight="true" outlineLevel="0" collapsed="false">
      <c r="A1266" s="16" t="n">
        <f aca="false">Report!C2748</f>
        <v>46254</v>
      </c>
      <c r="B1266" s="1" t="str">
        <f aca="false">Report!E2748</f>
        <v>BROTHERS  INDUSTRIA DE ALIMENTOS LTDA</v>
      </c>
      <c r="C1266" s="17" t="n">
        <f aca="false">Report!U2748</f>
        <v>552.02</v>
      </c>
      <c r="D1266" s="1" t="str">
        <f aca="false">Report!X2748</f>
        <v>NF 1036555 1/1 - ALICIA</v>
      </c>
    </row>
    <row r="1267" customFormat="false" ht="12.75" hidden="false" customHeight="true" outlineLevel="0" collapsed="false">
      <c r="A1267" s="16" t="n">
        <f aca="false">Report!C2749</f>
        <v>46254</v>
      </c>
      <c r="B1267" s="1" t="str">
        <f aca="false">Report!E2749</f>
        <v>ELZILENE DA SILVA</v>
      </c>
      <c r="C1267" s="17" t="n">
        <f aca="false">Report!U2749</f>
        <v>1865</v>
      </c>
      <c r="D1267" s="1" t="str">
        <f aca="false">Report!X2749</f>
        <v>NF 2703 1/1 - ALICIA</v>
      </c>
    </row>
    <row r="1268" customFormat="false" ht="12.75" hidden="false" customHeight="true" outlineLevel="0" collapsed="false">
      <c r="A1268" s="16" t="n">
        <f aca="false">Report!C2751</f>
        <v>46254</v>
      </c>
      <c r="B1268" s="1" t="str">
        <f aca="false">Report!E2751</f>
        <v>ADICSO FABIAN GONZALEZ MONTILLA 70302186</v>
      </c>
      <c r="C1268" s="17" t="n">
        <f aca="false">Report!U2751</f>
        <v>240</v>
      </c>
      <c r="D1268" s="1" t="str">
        <f aca="false">Report!X2751</f>
        <v>NF 606 1/1 - ALICIA</v>
      </c>
    </row>
    <row r="1269" customFormat="false" ht="12.75" hidden="false" customHeight="true" outlineLevel="0" collapsed="false">
      <c r="A1269" s="16" t="n">
        <f aca="false">Report!C2757</f>
        <v>46254</v>
      </c>
      <c r="B1269" s="1" t="str">
        <f aca="false">Report!E2757</f>
        <v>OLIVEIRA E SILVA LTDA</v>
      </c>
      <c r="C1269" s="17" t="n">
        <f aca="false">Report!U2757</f>
        <v>157</v>
      </c>
      <c r="D1269" s="1" t="str">
        <f aca="false">Report!X2757</f>
        <v>COMPRAS CHEIRO VERDE- ALICIA</v>
      </c>
    </row>
    <row r="1270" customFormat="false" ht="12.75" hidden="false" customHeight="true" outlineLevel="0" collapsed="false">
      <c r="A1270" s="16" t="n">
        <f aca="false">Report!C2758</f>
        <v>46254</v>
      </c>
      <c r="B1270" s="1" t="str">
        <f aca="false">Report!E2758</f>
        <v>OLIVEIRA E SILVA LTDA</v>
      </c>
      <c r="C1270" s="17" t="n">
        <f aca="false">Report!U2758</f>
        <v>250</v>
      </c>
      <c r="D1270" s="1" t="str">
        <f aca="false">Report!X2758</f>
        <v>COMPRAS 2 CX DE BANANAS - ALICIA</v>
      </c>
    </row>
    <row r="1271" customFormat="false" ht="12.75" hidden="false" customHeight="true" outlineLevel="0" collapsed="false">
      <c r="A1271" s="16" t="n">
        <f aca="false">Report!C2759</f>
        <v>46254</v>
      </c>
      <c r="B1271" s="1" t="str">
        <f aca="false">Report!E2759</f>
        <v>OLIVEIRA E SILVA LTDA</v>
      </c>
      <c r="C1271" s="17" t="n">
        <f aca="false">Report!U2759</f>
        <v>37.38</v>
      </c>
      <c r="D1271" s="1" t="str">
        <f aca="false">Report!X2759</f>
        <v>COMPRAS JERIMUN - ALICIA</v>
      </c>
    </row>
    <row r="1272" customFormat="false" ht="12.75" hidden="false" customHeight="true" outlineLevel="0" collapsed="false">
      <c r="A1272" s="16" t="n">
        <f aca="false">Report!C2777</f>
        <v>46255</v>
      </c>
      <c r="B1272" s="1" t="str">
        <f aca="false">Report!E2777</f>
        <v>CRBS S/A</v>
      </c>
      <c r="C1272" s="17" t="n">
        <f aca="false">Report!U2777</f>
        <v>6686.96</v>
      </c>
      <c r="D1272" s="1" t="str">
        <f aca="false">Report!X2777</f>
        <v>NF 957023 1/1 - ALICIA</v>
      </c>
    </row>
    <row r="1273" customFormat="false" ht="12.75" hidden="false" customHeight="true" outlineLevel="0" collapsed="false">
      <c r="A1273" s="16" t="n">
        <f aca="false">Report!C2778</f>
        <v>46255</v>
      </c>
      <c r="B1273" s="1" t="str">
        <f aca="false">Report!E2778</f>
        <v>COMERCIO E TRANSPORTE BRANDAO LTDA</v>
      </c>
      <c r="C1273" s="17" t="n">
        <f aca="false">Report!U2778</f>
        <v>450</v>
      </c>
      <c r="D1273" s="1" t="str">
        <f aca="false">Report!X2778</f>
        <v>NF 15134 1/1 - COMPRAS CARLOS VERDURAS - ALICIA</v>
      </c>
    </row>
    <row r="1274" customFormat="false" ht="12.75" hidden="false" customHeight="true" outlineLevel="0" collapsed="false">
      <c r="A1274" s="16" t="n">
        <f aca="false">Report!C2779</f>
        <v>46255</v>
      </c>
      <c r="B1274" s="1" t="str">
        <f aca="false">Report!E2779</f>
        <v>COMERCIO E TRANSPORTE BRANDAO LTDA</v>
      </c>
      <c r="C1274" s="17" t="n">
        <f aca="false">Report!U2779</f>
        <v>215</v>
      </c>
      <c r="D1274" s="1" t="str">
        <f aca="false">Report!X2779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Report!C2780</f>
        <v>46255</v>
      </c>
      <c r="B1275" s="1" t="str">
        <f aca="false">Report!E2780</f>
        <v>OLIVEIRA E SILVA LTDA</v>
      </c>
      <c r="C1275" s="17" t="n">
        <f aca="false">Report!U2780</f>
        <v>2124</v>
      </c>
      <c r="D1275" s="1" t="str">
        <f aca="false">Report!X2780</f>
        <v>RECIBO - COMPRAS CARLOS VERDURAS - ALICIA</v>
      </c>
    </row>
    <row r="1276" customFormat="false" ht="12.75" hidden="false" customHeight="true" outlineLevel="0" collapsed="false">
      <c r="A1276" s="16" t="n">
        <f aca="false">Report!C2781</f>
        <v>46255</v>
      </c>
      <c r="B1276" s="1" t="str">
        <f aca="false">Report!E2781</f>
        <v>OLIVEIRA E SILVA LTDA</v>
      </c>
      <c r="C1276" s="17" t="n">
        <f aca="false">Report!U2781</f>
        <v>90</v>
      </c>
      <c r="D1276" s="1" t="str">
        <f aca="false">Report!X2781</f>
        <v>COMPRAS  1 CX BANANAS - ALICIA</v>
      </c>
    </row>
    <row r="1277" customFormat="false" ht="12.75" hidden="false" customHeight="true" outlineLevel="0" collapsed="false">
      <c r="A1277" s="16" t="n">
        <f aca="false">Report!C2782</f>
        <v>46255</v>
      </c>
      <c r="B1277" s="1" t="str">
        <f aca="false">Report!E2782</f>
        <v>OLIVEIRA E SILVA LTDA</v>
      </c>
      <c r="C1277" s="17" t="n">
        <f aca="false">Report!U2782</f>
        <v>47.42</v>
      </c>
      <c r="D1277" s="1" t="str">
        <f aca="false">Report!X2782</f>
        <v>COMPRAS DE MAXIXE - ALICIA</v>
      </c>
    </row>
    <row r="1278" customFormat="false" ht="12.75" hidden="false" customHeight="true" outlineLevel="0" collapsed="false">
      <c r="A1278" s="16" t="n">
        <f aca="false">Report!C2783</f>
        <v>46255</v>
      </c>
      <c r="B1278" s="1" t="str">
        <f aca="false">Report!E2783</f>
        <v>OLIVEIRA E SILVA LTDA</v>
      </c>
      <c r="C1278" s="17" t="n">
        <f aca="false">Report!U2783</f>
        <v>102</v>
      </c>
      <c r="D1278" s="1" t="str">
        <f aca="false">Report!X2783</f>
        <v>COMPRAS CHEIRO VERDE - ALICIA</v>
      </c>
    </row>
    <row r="1279" customFormat="false" ht="12.75" hidden="false" customHeight="true" outlineLevel="0" collapsed="false">
      <c r="A1279" s="16" t="n">
        <f aca="false">Report!C2784</f>
        <v>46255</v>
      </c>
      <c r="B1279" s="1" t="str">
        <f aca="false">Report!E2784</f>
        <v>J W N DOS SANTOS</v>
      </c>
      <c r="C1279" s="17" t="n">
        <f aca="false">Report!U2784</f>
        <v>884</v>
      </c>
      <c r="D1279" s="1" t="str">
        <f aca="false">Report!X2784</f>
        <v>COMPRAS CARVAO - ALICIA</v>
      </c>
    </row>
    <row r="1280" customFormat="false" ht="12.75" hidden="false" customHeight="true" outlineLevel="0" collapsed="false">
      <c r="A1280" s="16" t="n">
        <f aca="false">Report!C2785</f>
        <v>46255</v>
      </c>
      <c r="B1280" s="1" t="str">
        <f aca="false">Report!E2785</f>
        <v>60.729.628 LAURENA NUNES CALIXTO</v>
      </c>
      <c r="C1280" s="17" t="n">
        <f aca="false">Report!U2785</f>
        <v>180</v>
      </c>
      <c r="D1280" s="1" t="str">
        <f aca="false">Report!X2785</f>
        <v>COMPRAS BRIGADEIRO - ALICIA</v>
      </c>
    </row>
    <row r="1281" customFormat="false" ht="12.75" hidden="false" customHeight="true" outlineLevel="0" collapsed="false">
      <c r="A1281" s="16" t="n">
        <f aca="false">Report!C2798</f>
        <v>46256</v>
      </c>
      <c r="B1281" s="1" t="str">
        <f aca="false">Report!E2798</f>
        <v>FORTVET DISTRIBUIDORA LTDA</v>
      </c>
      <c r="C1281" s="17" t="n">
        <f aca="false">Report!U2798</f>
        <v>565.02</v>
      </c>
      <c r="D1281" s="1" t="str">
        <f aca="false">Report!X2798</f>
        <v>NF 2751 4/4 - ALICIA </v>
      </c>
    </row>
    <row r="1282" customFormat="false" ht="12.75" hidden="false" customHeight="true" outlineLevel="0" collapsed="false">
      <c r="A1282" s="16" t="n">
        <f aca="false">Report!C2804</f>
        <v>46256</v>
      </c>
      <c r="B1282" s="1" t="str">
        <f aca="false">Report!E2804</f>
        <v>L S M COMERCIO DE ALIMENTOS E NAVEGACAO</v>
      </c>
      <c r="C1282" s="17" t="n">
        <f aca="false">Report!U2804</f>
        <v>894.34</v>
      </c>
      <c r="D1282" s="1" t="str">
        <f aca="false">Report!X2804</f>
        <v>NF 308737 3/3 - ALICIA</v>
      </c>
    </row>
    <row r="1283" customFormat="false" ht="12.75" hidden="false" customHeight="true" outlineLevel="0" collapsed="false">
      <c r="A1283" s="16" t="n">
        <f aca="false">Report!C2805</f>
        <v>46256</v>
      </c>
      <c r="B1283" s="1" t="str">
        <f aca="false">Report!E2805</f>
        <v>DISTRIBUIDORA LOPES LTDA</v>
      </c>
      <c r="C1283" s="17" t="n">
        <f aca="false">Report!U2805</f>
        <v>832.25</v>
      </c>
      <c r="D1283" s="1" t="str">
        <f aca="false">Report!X2805</f>
        <v>NF 1699133 3/3 - ALICIA</v>
      </c>
    </row>
    <row r="1284" customFormat="false" ht="12.75" hidden="false" customHeight="true" outlineLevel="0" collapsed="false">
      <c r="A1284" s="16" t="n">
        <f aca="false">Report!C2807</f>
        <v>46256</v>
      </c>
      <c r="B1284" s="1" t="str">
        <f aca="false">Report!E2807</f>
        <v>L S M COMERCIO DE ALIMENTOS E NAVEGACAO</v>
      </c>
      <c r="C1284" s="17" t="n">
        <f aca="false">Report!U2807</f>
        <v>983.7</v>
      </c>
      <c r="D1284" s="1" t="str">
        <f aca="false">Report!X2807</f>
        <v>NF 309542 2/3- ALICIA</v>
      </c>
    </row>
    <row r="1285" customFormat="false" ht="12.75" hidden="false" customHeight="true" outlineLevel="0" collapsed="false">
      <c r="A1285" s="16" t="n">
        <f aca="false">Report!C2808</f>
        <v>46256</v>
      </c>
      <c r="B1285" s="1" t="str">
        <f aca="false">Report!E2808</f>
        <v>PIARARA COMERCIO, IMPORTACAO E EXPORTACAO LTDA</v>
      </c>
      <c r="C1285" s="17" t="n">
        <f aca="false">Report!U2808</f>
        <v>1191.81</v>
      </c>
      <c r="D1285" s="1" t="str">
        <f aca="false">Report!X2808</f>
        <v>NF 195089 2/3 - ALICIA</v>
      </c>
    </row>
    <row r="1286" customFormat="false" ht="12.75" hidden="false" customHeight="true" outlineLevel="0" collapsed="false">
      <c r="A1286" s="16" t="n">
        <f aca="false">Report!C2809</f>
        <v>46256</v>
      </c>
      <c r="B1286" s="1" t="str">
        <f aca="false">Report!E2809</f>
        <v>VICTORIA COMERCIO INTERNACIONAL DE ALIME</v>
      </c>
      <c r="C1286" s="17" t="n">
        <f aca="false">Report!U2809</f>
        <v>481.15</v>
      </c>
      <c r="D1286" s="1" t="str">
        <f aca="false">Report!X2809</f>
        <v>NF 12548 2/3 - ALICIA</v>
      </c>
    </row>
    <row r="1287" customFormat="false" ht="12.75" hidden="false" customHeight="true" outlineLevel="0" collapsed="false">
      <c r="A1287" s="16" t="n">
        <f aca="false">Report!C2810</f>
        <v>46256</v>
      </c>
      <c r="B1287" s="1" t="str">
        <f aca="false">Report!E2810</f>
        <v>DISTRIBUIDORA LOPES LTDA</v>
      </c>
      <c r="C1287" s="17" t="n">
        <f aca="false">Report!U2810</f>
        <v>362.68</v>
      </c>
      <c r="D1287" s="1" t="str">
        <f aca="false">Report!X2810</f>
        <v>NF 1703152 2/3 - ALICIA</v>
      </c>
    </row>
    <row r="1288" customFormat="false" ht="12.75" hidden="false" customHeight="true" outlineLevel="0" collapsed="false">
      <c r="A1288" s="16" t="n">
        <f aca="false">Report!C2811</f>
        <v>46256</v>
      </c>
      <c r="B1288" s="1" t="str">
        <f aca="false">Report!E2811</f>
        <v>MARE DISTRIBUIDORA DE BEBIDAS E DE PRODUTOS ALIMENTICIOS LTDA</v>
      </c>
      <c r="C1288" s="17" t="n">
        <f aca="false">Report!U2811</f>
        <v>725.05</v>
      </c>
      <c r="D1288" s="1" t="str">
        <f aca="false">Report!X2811</f>
        <v>NF 1413401 2/2 - ALICIA</v>
      </c>
    </row>
    <row r="1289" customFormat="false" ht="12.75" hidden="false" customHeight="true" outlineLevel="0" collapsed="false">
      <c r="A1289" s="16" t="n">
        <f aca="false">Report!C2812</f>
        <v>46256</v>
      </c>
      <c r="B1289" s="1" t="str">
        <f aca="false">Report!E2812</f>
        <v>L S M COMERCIO DE ALIMENTOS E NAVEGACAO</v>
      </c>
      <c r="C1289" s="17" t="n">
        <f aca="false">Report!U2812</f>
        <v>986.03</v>
      </c>
      <c r="D1289" s="1" t="str">
        <f aca="false">Report!X2812</f>
        <v>NF 310154 1/3 - ALICIA</v>
      </c>
    </row>
    <row r="1290" customFormat="false" ht="12.75" hidden="false" customHeight="true" outlineLevel="0" collapsed="false">
      <c r="A1290" s="16" t="n">
        <f aca="false">Report!C2813</f>
        <v>46256</v>
      </c>
      <c r="B1290" s="1" t="str">
        <f aca="false">Report!E2813</f>
        <v>VIA CERTA IMPORTACAO E DISTRIBUICAO DE A</v>
      </c>
      <c r="C1290" s="17" t="n">
        <f aca="false">Report!U2813</f>
        <v>500.78</v>
      </c>
      <c r="D1290" s="1" t="str">
        <f aca="false">Report!X2813</f>
        <v>NF 53548 1/3 - ALICIA</v>
      </c>
    </row>
    <row r="1291" customFormat="false" ht="12.75" hidden="false" customHeight="true" outlineLevel="0" collapsed="false">
      <c r="A1291" s="16" t="n">
        <f aca="false">Report!C2814</f>
        <v>46256</v>
      </c>
      <c r="B1291" s="1" t="str">
        <f aca="false">Report!E2814</f>
        <v>COMERCIO DE FRIOS MANAUS LTDA</v>
      </c>
      <c r="C1291" s="17" t="n">
        <f aca="false">Report!U2814</f>
        <v>1847.6</v>
      </c>
      <c r="D1291" s="1" t="str">
        <f aca="false">Report!X2814</f>
        <v>NF 174518 2/2 - ALICIA</v>
      </c>
    </row>
    <row r="1292" customFormat="false" ht="12.75" hidden="false" customHeight="true" outlineLevel="0" collapsed="false">
      <c r="A1292" s="16" t="n">
        <f aca="false">Report!C2815</f>
        <v>46256</v>
      </c>
      <c r="B1292" s="1" t="str">
        <f aca="false">Report!E2815</f>
        <v>MAXFRI DISTRIUIDORA LTDA</v>
      </c>
      <c r="C1292" s="17" t="n">
        <f aca="false">Report!U2815</f>
        <v>3648.3</v>
      </c>
      <c r="D1292" s="1" t="str">
        <f aca="false">Report!X2815</f>
        <v>NF 14994 2/2 - ALICIA</v>
      </c>
    </row>
    <row r="1293" customFormat="false" ht="12.75" hidden="false" customHeight="true" outlineLevel="0" collapsed="false">
      <c r="A1293" s="16" t="n">
        <f aca="false">Report!C2816</f>
        <v>46256</v>
      </c>
      <c r="B1293" s="1" t="str">
        <f aca="false">Report!E2816</f>
        <v>CINTIA MACIEL PEREIRA SANTOS 95986138287</v>
      </c>
      <c r="C1293" s="17" t="n">
        <f aca="false">Report!U2816</f>
        <v>711.94</v>
      </c>
      <c r="D1293" s="1" t="str">
        <f aca="false">Report!X2816</f>
        <v>NF 1431 1/1 - ALICIA</v>
      </c>
    </row>
    <row r="1294" customFormat="false" ht="12.75" hidden="false" customHeight="true" outlineLevel="0" collapsed="false">
      <c r="A1294" s="16" t="n">
        <f aca="false">Report!C2817</f>
        <v>46256</v>
      </c>
      <c r="B1294" s="1" t="str">
        <f aca="false">Report!E2817</f>
        <v>OLIVEIRA E SILVA LTDA</v>
      </c>
      <c r="C1294" s="17" t="n">
        <f aca="false">Report!U2817</f>
        <v>450</v>
      </c>
      <c r="D1294" s="1" t="str">
        <f aca="false">Report!X2817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Report!C2818</f>
        <v>46256</v>
      </c>
      <c r="B1295" s="1" t="str">
        <f aca="false">Report!E2818</f>
        <v>S E PEREIRA BARBOSA ME</v>
      </c>
      <c r="C1295" s="17" t="n">
        <f aca="false">Report!U2818</f>
        <v>192.3</v>
      </c>
      <c r="D1295" s="1" t="str">
        <f aca="false">Report!X2818</f>
        <v>NF 18667 1/1 - ALICIA</v>
      </c>
    </row>
    <row r="1296" customFormat="false" ht="12.75" hidden="false" customHeight="true" outlineLevel="0" collapsed="false">
      <c r="A1296" s="16" t="n">
        <f aca="false">Report!C2819</f>
        <v>46256</v>
      </c>
      <c r="B1296" s="1" t="str">
        <f aca="false">Report!E2819</f>
        <v>BRF S A</v>
      </c>
      <c r="C1296" s="17" t="n">
        <f aca="false">Report!U2819</f>
        <v>1120.17</v>
      </c>
      <c r="D1296" s="1" t="str">
        <f aca="false">Report!X2819</f>
        <v>NF 1619343 1/3 - ALICIA</v>
      </c>
    </row>
    <row r="1297" customFormat="false" ht="12.75" hidden="false" customHeight="true" outlineLevel="0" collapsed="false">
      <c r="A1297" s="16" t="n">
        <f aca="false">Report!C2820</f>
        <v>46256</v>
      </c>
      <c r="B1297" s="1" t="str">
        <f aca="false">Report!E2820</f>
        <v>COMERCIO DE FRIOS MANAUS LTDA</v>
      </c>
      <c r="C1297" s="17" t="n">
        <f aca="false">Report!U2820</f>
        <v>2998.2</v>
      </c>
      <c r="D1297" s="1" t="str">
        <f aca="false">Report!X2820</f>
        <v>NF 174945 1/1 - ALICIA</v>
      </c>
    </row>
    <row r="1298" customFormat="false" ht="12.75" hidden="false" customHeight="true" outlineLevel="0" collapsed="false">
      <c r="A1298" s="16" t="n">
        <f aca="false">Report!C2821</f>
        <v>46256</v>
      </c>
      <c r="B1298" s="1" t="str">
        <f aca="false">Report!E2821</f>
        <v>H L M PADARIA E CONFEITARIA LTDA</v>
      </c>
      <c r="C1298" s="17" t="n">
        <f aca="false">Report!U2821</f>
        <v>240</v>
      </c>
      <c r="D1298" s="1" t="str">
        <f aca="false">Report!X2821</f>
        <v>NF 183 1/1 - COMPRAS BOLOS MIAZAKI - ALICIA</v>
      </c>
    </row>
    <row r="1299" customFormat="false" ht="12.75" hidden="false" customHeight="true" outlineLevel="0" collapsed="false">
      <c r="A1299" s="16" t="n">
        <f aca="false">Report!C2822</f>
        <v>46256</v>
      </c>
      <c r="B1299" s="1" t="str">
        <f aca="false">Report!E2822</f>
        <v>OLIVEIRA E SILVA LTDA</v>
      </c>
      <c r="C1299" s="17" t="n">
        <f aca="false">Report!U2822</f>
        <v>261</v>
      </c>
      <c r="D1299" s="1" t="str">
        <f aca="false">Report!X2822</f>
        <v>COMPRAS CHEIRO VERDE - ALICIA</v>
      </c>
    </row>
    <row r="1300" customFormat="false" ht="12.75" hidden="false" customHeight="true" outlineLevel="0" collapsed="false">
      <c r="A1300" s="16" t="n">
        <f aca="false">Report!C2823</f>
        <v>46256</v>
      </c>
      <c r="B1300" s="1" t="str">
        <f aca="false">Report!E2823</f>
        <v>OLIVEIRA E SILVA LTDA</v>
      </c>
      <c r="C1300" s="17" t="n">
        <f aca="false">Report!U2823</f>
        <v>125</v>
      </c>
      <c r="D1300" s="1" t="str">
        <f aca="false">Report!X2823</f>
        <v>COMPRAS 1CX DE BANANA PRATA - JHONATAS </v>
      </c>
    </row>
    <row r="1301" customFormat="false" ht="12.75" hidden="false" customHeight="true" outlineLevel="0" collapsed="false">
      <c r="A1301" s="16" t="n">
        <f aca="false">Report!C2841</f>
        <v>46257</v>
      </c>
      <c r="B1301" s="1" t="str">
        <f aca="false">Report!E2841</f>
        <v>FUNNY PET DISTRIBUIDORA DE ALIMENTOS PAR</v>
      </c>
      <c r="C1301" s="17" t="n">
        <f aca="false">Report!U2841</f>
        <v>1760.2</v>
      </c>
      <c r="D1301" s="1" t="str">
        <f aca="false">Report!X2841</f>
        <v>NF 21623 1/4 - ALICIA</v>
      </c>
    </row>
    <row r="1302" customFormat="false" ht="12.75" hidden="false" customHeight="true" outlineLevel="0" collapsed="false">
      <c r="A1302" s="16" t="n">
        <f aca="false">Report!C2854</f>
        <v>46258</v>
      </c>
      <c r="B1302" s="1" t="str">
        <f aca="false">Report!E2854</f>
        <v>WKL COMERCIO ATACADISTA DE ARTIGOS DE AR</v>
      </c>
      <c r="C1302" s="17" t="n">
        <f aca="false">Report!U2854</f>
        <v>592.05</v>
      </c>
      <c r="D1302" s="1" t="str">
        <f aca="false">Report!X2854</f>
        <v>NF 1330 3/4 - ALICIA</v>
      </c>
    </row>
    <row r="1303" customFormat="false" ht="12.75" hidden="false" customHeight="true" outlineLevel="0" collapsed="false">
      <c r="A1303" s="16" t="n">
        <f aca="false">Report!C2855</f>
        <v>46258</v>
      </c>
      <c r="B1303" s="1" t="str">
        <f aca="false">Report!E2855</f>
        <v>SILVA DISTRIBUIDORA</v>
      </c>
      <c r="C1303" s="17" t="n">
        <f aca="false">Report!U2855</f>
        <v>614.98</v>
      </c>
      <c r="D1303" s="1" t="str">
        <f aca="false">Report!X2855</f>
        <v>NF 12877 3/3 - ALICIA</v>
      </c>
    </row>
    <row r="1304" customFormat="false" ht="12.75" hidden="false" customHeight="true" outlineLevel="0" collapsed="false">
      <c r="A1304" s="16" t="n">
        <f aca="false">Report!C2856</f>
        <v>46258</v>
      </c>
      <c r="B1304" s="1" t="str">
        <f aca="false">Report!E2856</f>
        <v>DISTRIBUIDORA LOPES LTDA</v>
      </c>
      <c r="C1304" s="17" t="n">
        <f aca="false">Report!U2856</f>
        <v>418.68</v>
      </c>
      <c r="D1304" s="1" t="str">
        <f aca="false">Report!X2856</f>
        <v>NF 1699885 3/3 - ALICIA</v>
      </c>
    </row>
    <row r="1305" customFormat="false" ht="12.75" hidden="false" customHeight="true" outlineLevel="0" collapsed="false">
      <c r="A1305" s="16" t="n">
        <f aca="false">Report!C2857</f>
        <v>46258</v>
      </c>
      <c r="B1305" s="1" t="str">
        <f aca="false">Report!E2857</f>
        <v>DISTRIBUIDORA LOPES LTDA</v>
      </c>
      <c r="C1305" s="17" t="n">
        <f aca="false">Report!U2857</f>
        <v>903.47</v>
      </c>
      <c r="D1305" s="1" t="str">
        <f aca="false">Report!X2857</f>
        <v>NF 1699593 3/3 - ALICIA</v>
      </c>
    </row>
    <row r="1306" customFormat="false" ht="12.75" hidden="false" customHeight="true" outlineLevel="0" collapsed="false">
      <c r="A1306" s="16" t="n">
        <f aca="false">Report!C2858</f>
        <v>46258</v>
      </c>
      <c r="B1306" s="1" t="str">
        <f aca="false">Report!E2858</f>
        <v>DUNORTE DISTRIBUIDORA DE PRODUTOS DE CONSUMO LTDA</v>
      </c>
      <c r="C1306" s="17" t="n">
        <f aca="false">Report!U2858</f>
        <v>949.63</v>
      </c>
      <c r="D1306" s="1" t="str">
        <f aca="false">Report!X2858</f>
        <v>NF 3229254 2/4 - ALICIA</v>
      </c>
    </row>
    <row r="1307" customFormat="false" ht="12.75" hidden="false" customHeight="true" outlineLevel="0" collapsed="false">
      <c r="A1307" s="16" t="n">
        <f aca="false">Report!C2859</f>
        <v>46258</v>
      </c>
      <c r="B1307" s="1" t="str">
        <f aca="false">Report!E2859</f>
        <v>GILBERTO SILVA NASCIMENTO</v>
      </c>
      <c r="C1307" s="17" t="n">
        <f aca="false">Report!U2859</f>
        <v>538.18</v>
      </c>
      <c r="D1307" s="1" t="str">
        <f aca="false">Report!X2859</f>
        <v>NF 846 2/4 - ALICIA</v>
      </c>
    </row>
    <row r="1308" customFormat="false" ht="12.75" hidden="false" customHeight="true" outlineLevel="0" collapsed="false">
      <c r="A1308" s="16" t="n">
        <f aca="false">Report!C2860</f>
        <v>46258</v>
      </c>
      <c r="B1308" s="1" t="str">
        <f aca="false">Report!E2860</f>
        <v>BRF S A</v>
      </c>
      <c r="C1308" s="17" t="n">
        <f aca="false">Report!U2860</f>
        <v>1173.86</v>
      </c>
      <c r="D1308" s="1" t="str">
        <f aca="false">Report!X2860</f>
        <v>NF 1615570 3/3 - ALICIA</v>
      </c>
    </row>
    <row r="1309" customFormat="false" ht="12.75" hidden="false" customHeight="true" outlineLevel="0" collapsed="false">
      <c r="A1309" s="16" t="n">
        <f aca="false">Report!C2861</f>
        <v>46258</v>
      </c>
      <c r="B1309" s="1" t="str">
        <f aca="false">Report!E2861</f>
        <v>COMERCIO DE FRIOS MANAUS LTDA</v>
      </c>
      <c r="C1309" s="17" t="n">
        <f aca="false">Report!U2861</f>
        <v>1642.3</v>
      </c>
      <c r="D1309" s="1" t="str">
        <f aca="false">Report!X2861</f>
        <v>NF 174636 2/2 - ALICIA</v>
      </c>
    </row>
    <row r="1310" customFormat="false" ht="12.75" hidden="false" customHeight="true" outlineLevel="0" collapsed="false">
      <c r="A1310" s="16" t="n">
        <f aca="false">Report!C2862</f>
        <v>46258</v>
      </c>
      <c r="B1310" s="1" t="str">
        <f aca="false">Report!E2862</f>
        <v>IRMÃOS LIMA  ATACADO  DE ALIMENTOS LTDA</v>
      </c>
      <c r="C1310" s="17" t="n">
        <f aca="false">Report!U2862</f>
        <v>1028.18</v>
      </c>
      <c r="D1310" s="1" t="str">
        <f aca="false">Report!X2862</f>
        <v>NF 297049 1/3 - ALICIA</v>
      </c>
    </row>
    <row r="1311" customFormat="false" ht="12.75" hidden="false" customHeight="true" outlineLevel="0" collapsed="false">
      <c r="A1311" s="16" t="n">
        <f aca="false">Report!C2863</f>
        <v>46258</v>
      </c>
      <c r="B1311" s="1" t="str">
        <f aca="false">Report!E2863</f>
        <v>COMERCIO DE FRIOS MANAUS LTDA</v>
      </c>
      <c r="C1311" s="17" t="n">
        <f aca="false">Report!U2863</f>
        <v>1138.5</v>
      </c>
      <c r="D1311" s="1" t="str">
        <f aca="false">Report!X2863</f>
        <v>NF 174988 1/1 - ALICIA</v>
      </c>
    </row>
    <row r="1312" customFormat="false" ht="12.75" hidden="false" customHeight="true" outlineLevel="0" collapsed="false">
      <c r="A1312" s="16" t="n">
        <f aca="false">Report!C2864</f>
        <v>46258</v>
      </c>
      <c r="B1312" s="1" t="str">
        <f aca="false">Report!E2864</f>
        <v>KAROLINY RODRIGUES SOUZA VENANCIO 915783</v>
      </c>
      <c r="C1312" s="17" t="n">
        <f aca="false">Report!U2864</f>
        <v>250</v>
      </c>
      <c r="D1312" s="1" t="str">
        <f aca="false">Report!X2864</f>
        <v>NF 2015 1/1 - ALICIA</v>
      </c>
    </row>
    <row r="1313" customFormat="false" ht="12.75" hidden="false" customHeight="true" outlineLevel="0" collapsed="false">
      <c r="A1313" s="16" t="n">
        <f aca="false">Report!C2865</f>
        <v>46258</v>
      </c>
      <c r="B1313" s="1" t="str">
        <f aca="false">Report!E2865</f>
        <v>FAZENDA SAO JOSE</v>
      </c>
      <c r="C1313" s="17" t="n">
        <f aca="false">Report!U2865</f>
        <v>205.87</v>
      </c>
      <c r="D1313" s="1" t="str">
        <f aca="false">Report!X2865</f>
        <v>NF 3595 1/1 - ALICIA</v>
      </c>
    </row>
    <row r="1314" customFormat="false" ht="12.75" hidden="false" customHeight="true" outlineLevel="0" collapsed="false">
      <c r="A1314" s="16" t="n">
        <f aca="false">Report!C2866</f>
        <v>46258</v>
      </c>
      <c r="B1314" s="1" t="str">
        <f aca="false">Report!E2866</f>
        <v>OLIVEIRA E SILVA LTDA</v>
      </c>
      <c r="C1314" s="17" t="n">
        <f aca="false">Report!U2866</f>
        <v>67</v>
      </c>
      <c r="D1314" s="1" t="str">
        <f aca="false">Report!X2866</f>
        <v>COMPRAS COUVE , ALFACE - ALICIA</v>
      </c>
    </row>
    <row r="1315" customFormat="false" ht="12.75" hidden="false" customHeight="true" outlineLevel="0" collapsed="false">
      <c r="A1315" s="16" t="n">
        <f aca="false">Report!C2867</f>
        <v>46258</v>
      </c>
      <c r="B1315" s="1" t="str">
        <f aca="false">Report!E2867</f>
        <v>RV TECNOLOGIA E SISTEMAS S.A</v>
      </c>
      <c r="C1315" s="17" t="n">
        <f aca="false">Report!U2867</f>
        <v>207.79</v>
      </c>
      <c r="D1315" s="1" t="str">
        <f aca="false">Report!X2867</f>
        <v>RECARGA TELEFONICA - ALICIA</v>
      </c>
    </row>
    <row r="1316" customFormat="false" ht="12.75" hidden="false" customHeight="true" outlineLevel="0" collapsed="false">
      <c r="A1316" s="16" t="n">
        <f aca="false">Report!C2879</f>
        <v>46259</v>
      </c>
      <c r="B1316" s="1" t="str">
        <f aca="false">Report!E2879</f>
        <v>SHMILY COMERCIO DE ARTIGOS DO VESTUARIO</v>
      </c>
      <c r="C1316" s="17" t="n">
        <f aca="false">Report!U2879</f>
        <v>309.75</v>
      </c>
      <c r="D1316" s="1" t="str">
        <f aca="false">Report!X2879</f>
        <v>NF 416 3/3 - A PRAZO </v>
      </c>
    </row>
    <row r="1317" customFormat="false" ht="12.75" hidden="false" customHeight="true" outlineLevel="0" collapsed="false">
      <c r="A1317" s="16" t="n">
        <f aca="false">Report!C2880</f>
        <v>46259</v>
      </c>
      <c r="B1317" s="1" t="str">
        <f aca="false">Report!E2880</f>
        <v>A. CORREA JUNIOR</v>
      </c>
      <c r="C1317" s="17" t="n">
        <f aca="false">Report!U2880</f>
        <v>1633.2</v>
      </c>
      <c r="D1317" s="1" t="str">
        <f aca="false">Report!X2880</f>
        <v>NF 1820 3/3 - ALICIA</v>
      </c>
    </row>
    <row r="1318" customFormat="false" ht="12.75" hidden="false" customHeight="true" outlineLevel="0" collapsed="false">
      <c r="A1318" s="16" t="n">
        <f aca="false">Report!C2881</f>
        <v>46259</v>
      </c>
      <c r="B1318" s="1" t="str">
        <f aca="false">Report!E2881</f>
        <v>COMPRAS NA PORTA AVULSO</v>
      </c>
      <c r="C1318" s="17" t="n">
        <f aca="false">Report!U2881</f>
        <v>101.12</v>
      </c>
      <c r="D1318" s="1" t="str">
        <f aca="false">Report!X2881</f>
        <v>S/NF COMPRAS BONE 2/2 / ITAU 9303 - ALICIA </v>
      </c>
    </row>
    <row r="1319" customFormat="false" ht="12.75" hidden="false" customHeight="true" outlineLevel="0" collapsed="false">
      <c r="A1319" s="16" t="n">
        <f aca="false">Report!C2885</f>
        <v>46259</v>
      </c>
      <c r="B1319" s="1" t="str">
        <f aca="false">Report!E2885</f>
        <v>OCIDENTAL COMERCIO DE FRIOS LTDA</v>
      </c>
      <c r="C1319" s="17" t="n">
        <f aca="false">Report!U2885</f>
        <v>676.45</v>
      </c>
      <c r="D1319" s="1" t="str">
        <f aca="false">Report!X2885</f>
        <v>NF 1252244 3/3 - ALICIA</v>
      </c>
    </row>
    <row r="1320" customFormat="false" ht="12.75" hidden="false" customHeight="true" outlineLevel="0" collapsed="false">
      <c r="A1320" s="16" t="n">
        <f aca="false">Report!C2886</f>
        <v>46259</v>
      </c>
      <c r="B1320" s="1" t="str">
        <f aca="false">Report!E2886</f>
        <v>A. CORREA JUNIOR</v>
      </c>
      <c r="C1320" s="17" t="n">
        <f aca="false">Report!U2886</f>
        <v>1615.17</v>
      </c>
      <c r="D1320" s="1" t="str">
        <f aca="false">Report!X2886</f>
        <v>NF 1887 COMPRAS ELETRONICOS - ALICIA</v>
      </c>
    </row>
    <row r="1321" customFormat="false" ht="12.75" hidden="false" customHeight="true" outlineLevel="0" collapsed="false">
      <c r="A1321" s="16" t="n">
        <f aca="false">Report!C2888</f>
        <v>46259</v>
      </c>
      <c r="B1321" s="1" t="str">
        <f aca="false">Report!E2888</f>
        <v>COMERCIAL DE ESTIVAS REGO LTDA</v>
      </c>
      <c r="C1321" s="17" t="n">
        <f aca="false">Report!U2888</f>
        <v>358.74</v>
      </c>
      <c r="D1321" s="1" t="str">
        <f aca="false">Report!X2888</f>
        <v>NF 224551 2/3 - ALICIA</v>
      </c>
    </row>
    <row r="1322" customFormat="false" ht="12.75" hidden="false" customHeight="true" outlineLevel="0" collapsed="false">
      <c r="A1322" s="16" t="n">
        <f aca="false">Report!C2889</f>
        <v>46259</v>
      </c>
      <c r="B1322" s="1" t="str">
        <f aca="false">Report!E2889</f>
        <v>ADRIANA G MACIEL COMERCIO</v>
      </c>
      <c r="C1322" s="17" t="n">
        <f aca="false">Report!U2889</f>
        <v>768</v>
      </c>
      <c r="D1322" s="1" t="str">
        <f aca="false">Report!X2889</f>
        <v>NF 393 2/2 - ALICIA</v>
      </c>
    </row>
    <row r="1323" customFormat="false" ht="12.75" hidden="false" customHeight="true" outlineLevel="0" collapsed="false">
      <c r="A1323" s="16" t="n">
        <f aca="false">Report!C2890</f>
        <v>46259</v>
      </c>
      <c r="B1323" s="1" t="str">
        <f aca="false">Report!E2890</f>
        <v>GRANDE MOINHO CEARENSE S/A </v>
      </c>
      <c r="C1323" s="17" t="n">
        <f aca="false">Report!U2890</f>
        <v>432.97</v>
      </c>
      <c r="D1323" s="1" t="str">
        <f aca="false">Report!X2890</f>
        <v>NF 143793 1/1 - ALICIA</v>
      </c>
    </row>
    <row r="1324" customFormat="false" ht="12.75" hidden="false" customHeight="true" outlineLevel="0" collapsed="false">
      <c r="A1324" s="16" t="n">
        <f aca="false">Report!C2891</f>
        <v>46259</v>
      </c>
      <c r="B1324" s="1" t="str">
        <f aca="false">Report!E2891</f>
        <v>TRES CORACOES ALIMENTOS S.A.</v>
      </c>
      <c r="C1324" s="17" t="n">
        <f aca="false">Report!U2891</f>
        <v>590.43</v>
      </c>
      <c r="D1324" s="1" t="str">
        <f aca="false">Report!X2891</f>
        <v>NF 356005 2/3 - ALICIA</v>
      </c>
    </row>
    <row r="1325" customFormat="false" ht="12.75" hidden="false" customHeight="true" outlineLevel="0" collapsed="false">
      <c r="A1325" s="16" t="n">
        <f aca="false">Report!C2892</f>
        <v>46259</v>
      </c>
      <c r="B1325" s="1" t="str">
        <f aca="false">Report!E2892</f>
        <v>NATUREZA COMERCIO DE DESCARTAVEIS LTDA</v>
      </c>
      <c r="C1325" s="17" t="n">
        <f aca="false">Report!U2892</f>
        <v>1242.27</v>
      </c>
      <c r="D1325" s="1" t="str">
        <f aca="false">Report!X2892</f>
        <v>NF 7455920 2/3 - ALICIA</v>
      </c>
    </row>
    <row r="1326" customFormat="false" ht="12.75" hidden="false" customHeight="true" outlineLevel="0" collapsed="false">
      <c r="A1326" s="16" t="n">
        <f aca="false">Report!C2893</f>
        <v>46259</v>
      </c>
      <c r="B1326" s="1" t="str">
        <f aca="false">Report!E2893</f>
        <v>TOYA INDUSTRIA E COMERCIO LTDA.</v>
      </c>
      <c r="C1326" s="17" t="n">
        <f aca="false">Report!U2893</f>
        <v>497.23</v>
      </c>
      <c r="D1326" s="1" t="str">
        <f aca="false">Report!X2893</f>
        <v>NF 257004 2/2 - ALICIA</v>
      </c>
    </row>
    <row r="1327" customFormat="false" ht="12.75" hidden="false" customHeight="true" outlineLevel="0" collapsed="false">
      <c r="A1327" s="16" t="n">
        <f aca="false">Report!C2894</f>
        <v>46259</v>
      </c>
      <c r="B1327" s="1" t="str">
        <f aca="false">Report!E2894</f>
        <v>ATIVA COM E REP</v>
      </c>
      <c r="C1327" s="17" t="n">
        <f aca="false">Report!U2894</f>
        <v>879.73</v>
      </c>
      <c r="D1327" s="1" t="str">
        <f aca="false">Report!X2894</f>
        <v>NF 26350 1/3 - ALICIA</v>
      </c>
    </row>
    <row r="1328" customFormat="false" ht="12.75" hidden="false" customHeight="true" outlineLevel="0" collapsed="false">
      <c r="A1328" s="16" t="n">
        <f aca="false">Report!C2895</f>
        <v>46259</v>
      </c>
      <c r="B1328" s="1" t="str">
        <f aca="false">Report!E2895</f>
        <v>DURAES DISTRIBUIDORA DE ESTIVAS LTDA</v>
      </c>
      <c r="C1328" s="17" t="n">
        <f aca="false">Report!U2895</f>
        <v>311.49</v>
      </c>
      <c r="D1328" s="1" t="str">
        <f aca="false">Report!X2895</f>
        <v>NF 654077 1/2 - ALICIA</v>
      </c>
    </row>
    <row r="1329" customFormat="false" ht="12.75" hidden="false" customHeight="true" outlineLevel="0" collapsed="false">
      <c r="A1329" s="16" t="n">
        <f aca="false">Report!C2896</f>
        <v>46259</v>
      </c>
      <c r="B1329" s="1" t="str">
        <f aca="false">Report!E2896</f>
        <v>COMERCIO DE FRIOS MANAUS LTDA</v>
      </c>
      <c r="C1329" s="17" t="n">
        <f aca="false">Report!U2896</f>
        <v>981.6</v>
      </c>
      <c r="D1329" s="1" t="str">
        <f aca="false">Report!X2896</f>
        <v>NF 174666 2/2 - ALICIA</v>
      </c>
    </row>
    <row r="1330" customFormat="false" ht="12.75" hidden="false" customHeight="true" outlineLevel="0" collapsed="false">
      <c r="A1330" s="16" t="n">
        <f aca="false">Report!C2897</f>
        <v>46259</v>
      </c>
      <c r="B1330" s="1" t="str">
        <f aca="false">Report!E2897</f>
        <v>TOYA INDUSTRIA E COMERCIO LTDA.</v>
      </c>
      <c r="C1330" s="17" t="n">
        <f aca="false">Report!U2897</f>
        <v>449.9</v>
      </c>
      <c r="D1330" s="1" t="str">
        <f aca="false">Report!X2897</f>
        <v>NF 257521 2/2 - ALICIA</v>
      </c>
    </row>
    <row r="1331" customFormat="false" ht="12.75" hidden="false" customHeight="true" outlineLevel="0" collapsed="false">
      <c r="A1331" s="16" t="n">
        <f aca="false">Report!C2898</f>
        <v>46259</v>
      </c>
      <c r="B1331" s="1" t="str">
        <f aca="false">Report!E2898</f>
        <v>DUNORTE DISTRIBUIDORA DE PRODUTOS DE CONSUMO LTDA</v>
      </c>
      <c r="C1331" s="17" t="n">
        <f aca="false">Report!U2898</f>
        <v>419.94</v>
      </c>
      <c r="D1331" s="1" t="str">
        <f aca="false">Report!X2898</f>
        <v>NF 3234933 1/3 - ALICIA</v>
      </c>
    </row>
    <row r="1332" customFormat="false" ht="12.75" hidden="false" customHeight="true" outlineLevel="0" collapsed="false">
      <c r="A1332" s="16" t="n">
        <f aca="false">Report!C2899</f>
        <v>46259</v>
      </c>
      <c r="B1332" s="1" t="str">
        <f aca="false">Report!E2899</f>
        <v>DUNORTE DISTRIBUIDORA DE PRODUTOS DE CONSUMO LTDA</v>
      </c>
      <c r="C1332" s="17" t="n">
        <f aca="false">Report!U2899</f>
        <v>191.26</v>
      </c>
      <c r="D1332" s="1" t="str">
        <f aca="false">Report!X2899</f>
        <v>NF 3234932 1/2 - ALICIA</v>
      </c>
    </row>
    <row r="1333" customFormat="false" ht="12.75" hidden="false" customHeight="true" outlineLevel="0" collapsed="false">
      <c r="A1333" s="16" t="n">
        <f aca="false">Report!C2900</f>
        <v>46259</v>
      </c>
      <c r="B1333" s="1" t="str">
        <f aca="false">Report!E2900</f>
        <v>OLIVEIRA E SILVA LTDA</v>
      </c>
      <c r="C1333" s="17" t="n">
        <f aca="false">Report!U2900</f>
        <v>940</v>
      </c>
      <c r="D1333" s="1" t="str">
        <f aca="false">Report!X2900</f>
        <v>COMPRAS FARINHAS - JOSE FARINHA </v>
      </c>
    </row>
    <row r="1334" customFormat="false" ht="12.75" hidden="false" customHeight="true" outlineLevel="0" collapsed="false">
      <c r="A1334" s="16" t="n">
        <f aca="false">Report!C2901</f>
        <v>46259</v>
      </c>
      <c r="B1334" s="1" t="str">
        <f aca="false">Report!E2901</f>
        <v>COMPRAS NA PORTA AVULSO</v>
      </c>
      <c r="C1334" s="17" t="n">
        <f aca="false">Report!U2901</f>
        <v>735</v>
      </c>
      <c r="D1334" s="1" t="str">
        <f aca="false">Report!X2901</f>
        <v>RECIBO- COMPRAS HARINA PAN - ALICIA</v>
      </c>
    </row>
    <row r="1335" customFormat="false" ht="12.75" hidden="false" customHeight="true" outlineLevel="0" collapsed="false">
      <c r="A1335" s="16" t="n">
        <f aca="false">Report!C2902</f>
        <v>46259</v>
      </c>
      <c r="B1335" s="1" t="str">
        <f aca="false">Report!E2902</f>
        <v>MAXFRI DISTRIUIDORA LTDA</v>
      </c>
      <c r="C1335" s="17" t="n">
        <f aca="false">Report!U2902</f>
        <v>4624.25</v>
      </c>
      <c r="D1335" s="1" t="str">
        <f aca="false">Report!X2902</f>
        <v>NF 15086 1/1 - ALICIA</v>
      </c>
    </row>
    <row r="1336" customFormat="false" ht="12.75" hidden="false" customHeight="true" outlineLevel="0" collapsed="false">
      <c r="A1336" s="16" t="n">
        <f aca="false">Report!C2903</f>
        <v>46259</v>
      </c>
      <c r="B1336" s="1" t="str">
        <f aca="false">Report!E2903</f>
        <v>TOYA INDUSTRIA E COMERCIO LTDA.</v>
      </c>
      <c r="C1336" s="17" t="n">
        <f aca="false">Report!U2903</f>
        <v>472.03</v>
      </c>
      <c r="D1336" s="1" t="str">
        <f aca="false">Report!X2903</f>
        <v>NF 258044 1/1 - ALICIA</v>
      </c>
    </row>
    <row r="1337" customFormat="false" ht="12.75" hidden="false" customHeight="true" outlineLevel="0" collapsed="false">
      <c r="A1337" s="16" t="n">
        <f aca="false">Report!C2904</f>
        <v>46259</v>
      </c>
      <c r="B1337" s="1" t="str">
        <f aca="false">Report!E2904</f>
        <v>COMERCIO E TRANSPORTE BRANDAO LTDA</v>
      </c>
      <c r="C1337" s="17" t="n">
        <f aca="false">Report!U2904</f>
        <v>140</v>
      </c>
      <c r="D1337" s="1" t="str">
        <f aca="false">Report!X2904</f>
        <v>NF 15159 1/1 - COMPRAS CARLOS VERDURAS - ALICIA</v>
      </c>
    </row>
    <row r="1338" customFormat="false" ht="12.75" hidden="false" customHeight="true" outlineLevel="0" collapsed="false">
      <c r="A1338" s="16" t="n">
        <f aca="false">Report!C2905</f>
        <v>46259</v>
      </c>
      <c r="B1338" s="1" t="str">
        <f aca="false">Report!E2905</f>
        <v>COMERCIO E TRANSPORTE BRANDAO LTDA</v>
      </c>
      <c r="C1338" s="17" t="n">
        <f aca="false">Report!U2905</f>
        <v>35</v>
      </c>
      <c r="D1338" s="1" t="str">
        <f aca="false">Report!X2905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Report!C2906</f>
        <v>46259</v>
      </c>
      <c r="B1339" s="1" t="str">
        <f aca="false">Report!E2906</f>
        <v>OLIVEIRA E SILVA LTDA</v>
      </c>
      <c r="C1339" s="17" t="n">
        <f aca="false">Report!U2906</f>
        <v>1678.5</v>
      </c>
      <c r="D1339" s="1" t="str">
        <f aca="false">Report!X2906</f>
        <v>COMPRAS CARLOS VERDURAS - ALICIA</v>
      </c>
    </row>
    <row r="1340" customFormat="false" ht="12.75" hidden="false" customHeight="true" outlineLevel="0" collapsed="false">
      <c r="A1340" s="16" t="n">
        <f aca="false">Report!C2907</f>
        <v>46259</v>
      </c>
      <c r="B1340" s="1" t="str">
        <f aca="false">Report!E2907</f>
        <v>BRASIL NORTE BEBIDAS S/A</v>
      </c>
      <c r="C1340" s="17" t="n">
        <f aca="false">Report!U2907</f>
        <v>6656.34</v>
      </c>
      <c r="D1340" s="1" t="str">
        <f aca="false">Report!X2907</f>
        <v>NF 1995862 1/1 - ALICIA</v>
      </c>
    </row>
    <row r="1341" customFormat="false" ht="12.75" hidden="false" customHeight="true" outlineLevel="0" collapsed="false">
      <c r="A1341" s="16" t="n">
        <f aca="false">Report!C2908</f>
        <v>46259</v>
      </c>
      <c r="B1341" s="1" t="str">
        <f aca="false">Report!E2908</f>
        <v>BRASIL NORTE BEBIDAS S/A</v>
      </c>
      <c r="C1341" s="17" t="n">
        <f aca="false">Report!U2908</f>
        <v>1345.94</v>
      </c>
      <c r="D1341" s="1" t="str">
        <f aca="false">Report!X2908</f>
        <v>NF 1254612 1/1 - ALICIA</v>
      </c>
    </row>
    <row r="1342" customFormat="false" ht="12.75" hidden="false" customHeight="true" outlineLevel="0" collapsed="false">
      <c r="A1342" s="16" t="n">
        <f aca="false">Report!C2909</f>
        <v>46259</v>
      </c>
      <c r="B1342" s="1" t="str">
        <f aca="false">Report!E2909</f>
        <v>ADICSO FABIAN GONZALEZ MONTILLA 70302186</v>
      </c>
      <c r="C1342" s="17" t="n">
        <f aca="false">Report!U2909</f>
        <v>240</v>
      </c>
      <c r="D1342" s="1" t="str">
        <f aca="false">Report!X2909</f>
        <v>NF 614 1/1 - ALICIA</v>
      </c>
    </row>
    <row r="1343" customFormat="false" ht="12.75" hidden="false" customHeight="true" outlineLevel="0" collapsed="false">
      <c r="A1343" s="16" t="n">
        <f aca="false">Report!C2910</f>
        <v>46259</v>
      </c>
      <c r="B1343" s="1" t="str">
        <f aca="false">Report!E2910</f>
        <v>OLIVEIRA E SILVA LTDA</v>
      </c>
      <c r="C1343" s="17" t="n">
        <f aca="false">Report!U2910</f>
        <v>125</v>
      </c>
      <c r="D1343" s="1" t="str">
        <f aca="false">Report!X2910</f>
        <v>COMPRAS 1CX DE BANANAS - ALICIA</v>
      </c>
    </row>
    <row r="1344" customFormat="false" ht="12.75" hidden="false" customHeight="true" outlineLevel="0" collapsed="false">
      <c r="A1344" s="16" t="n">
        <f aca="false">Report!C2911</f>
        <v>46259</v>
      </c>
      <c r="B1344" s="1" t="str">
        <f aca="false">Report!E2911</f>
        <v>OLIVEIRA E SILVA LTDA</v>
      </c>
      <c r="C1344" s="17" t="n">
        <f aca="false">Report!U2911</f>
        <v>100</v>
      </c>
      <c r="D1344" s="1" t="str">
        <f aca="false">Report!X2911</f>
        <v>COMPRAS CHEIRO VERDE - ALICIA</v>
      </c>
    </row>
    <row r="1345" customFormat="false" ht="12.75" hidden="false" customHeight="true" outlineLevel="0" collapsed="false">
      <c r="A1345" s="16" t="n">
        <f aca="false">Report!C2928</f>
        <v>46260</v>
      </c>
      <c r="B1345" s="1" t="str">
        <f aca="false">Report!E2928</f>
        <v>SUPER CANCUN COMERCIO DE PRODUTOS ALIMEN</v>
      </c>
      <c r="C1345" s="17" t="n">
        <f aca="false">Report!U2928</f>
        <v>260.45</v>
      </c>
      <c r="D1345" s="1" t="str">
        <f aca="false">Report!X2928</f>
        <v>NF 264696 2/3 - ALICIA</v>
      </c>
    </row>
    <row r="1346" customFormat="false" ht="12.75" hidden="false" customHeight="true" outlineLevel="0" collapsed="false">
      <c r="A1346" s="16" t="n">
        <f aca="false">Report!C2929</f>
        <v>46260</v>
      </c>
      <c r="B1346" s="1" t="str">
        <f aca="false">Report!E2929</f>
        <v>OCIDENTAL COMERCIO DE FRIOS LTDA</v>
      </c>
      <c r="C1346" s="17" t="n">
        <f aca="false">Report!U2929</f>
        <v>771.86</v>
      </c>
      <c r="D1346" s="1" t="str">
        <f aca="false">Report!X2929</f>
        <v>NF 12556061 2/3 - ALICIA</v>
      </c>
    </row>
    <row r="1347" customFormat="false" ht="12.75" hidden="false" customHeight="true" outlineLevel="0" collapsed="false">
      <c r="A1347" s="16" t="n">
        <f aca="false">Report!C2930</f>
        <v>46260</v>
      </c>
      <c r="B1347" s="1" t="str">
        <f aca="false">Report!E2930</f>
        <v>REAL BEBIDAS DA AMAZONIA LTDA</v>
      </c>
      <c r="C1347" s="17" t="n">
        <f aca="false">Report!U2930</f>
        <v>222</v>
      </c>
      <c r="D1347" s="1" t="str">
        <f aca="false">Report!X2930</f>
        <v>NF 620570 2/2 - ALICIA</v>
      </c>
    </row>
    <row r="1348" customFormat="false" ht="12.75" hidden="false" customHeight="true" outlineLevel="0" collapsed="false">
      <c r="A1348" s="16" t="n">
        <f aca="false">Report!C2931</f>
        <v>46260</v>
      </c>
      <c r="B1348" s="1" t="str">
        <f aca="false">Report!E2931</f>
        <v>AGM COMERCIO E DISTRIBUIDORA DE MATERIAS DE PERFUMARIA E LIMPEZA LTDA</v>
      </c>
      <c r="C1348" s="17" t="n">
        <f aca="false">Report!U2931</f>
        <v>545.13</v>
      </c>
      <c r="D1348" s="1" t="str">
        <f aca="false">Report!X2931</f>
        <v>NF 163841 1/4 - ALICIA</v>
      </c>
    </row>
    <row r="1349" customFormat="false" ht="12.75" hidden="false" customHeight="true" outlineLevel="0" collapsed="false">
      <c r="A1349" s="16" t="n">
        <f aca="false">Report!C2932</f>
        <v>46260</v>
      </c>
      <c r="B1349" s="1" t="str">
        <f aca="false">Report!E2932</f>
        <v>MARE DISTRIBUIDORA DE BEBIDAS E DE PRODUTOS ALIMENTICIOS LTDA</v>
      </c>
      <c r="C1349" s="17" t="n">
        <f aca="false">Report!U2932</f>
        <v>362.5</v>
      </c>
      <c r="D1349" s="1" t="str">
        <f aca="false">Report!X2932</f>
        <v>NF 1417319 2/2 - ALICIA</v>
      </c>
    </row>
    <row r="1350" customFormat="false" ht="12.75" hidden="false" customHeight="true" outlineLevel="0" collapsed="false">
      <c r="A1350" s="16" t="n">
        <f aca="false">Report!C2933</f>
        <v>46260</v>
      </c>
      <c r="B1350" s="1" t="str">
        <f aca="false">Report!E2933</f>
        <v>MILK92 ATACADO E VAREJO DE PRODUTOS ALIMENTICIOS LTDA</v>
      </c>
      <c r="C1350" s="17" t="n">
        <f aca="false">Report!U2933</f>
        <v>401.8</v>
      </c>
      <c r="D1350" s="1" t="str">
        <f aca="false">Report!X2933</f>
        <v>NF 3032 2/2 - ALICIA</v>
      </c>
    </row>
    <row r="1351" customFormat="false" ht="12.75" hidden="false" customHeight="true" outlineLevel="0" collapsed="false">
      <c r="A1351" s="16" t="n">
        <f aca="false">Report!C2934</f>
        <v>46260</v>
      </c>
      <c r="B1351" s="1" t="str">
        <f aca="false">Report!E2934</f>
        <v>BRF S A</v>
      </c>
      <c r="C1351" s="17" t="n">
        <f aca="false">Report!U2934</f>
        <v>1120.17</v>
      </c>
      <c r="D1351" s="1" t="str">
        <f aca="false">Report!X2934</f>
        <v>NF 1619343 2/3 - ALICIA</v>
      </c>
    </row>
    <row r="1352" customFormat="false" ht="12.75" hidden="false" customHeight="true" outlineLevel="0" collapsed="false">
      <c r="A1352" s="16" t="n">
        <f aca="false">Report!C2935</f>
        <v>46260</v>
      </c>
      <c r="B1352" s="1" t="str">
        <f aca="false">Report!E2935</f>
        <v>MILK92 ATACADO E VAREJO DE PRODUTOS ALIMENTICIOS LTDA</v>
      </c>
      <c r="C1352" s="17" t="n">
        <f aca="false">Report!U2935</f>
        <v>482.73</v>
      </c>
      <c r="D1352" s="1" t="str">
        <f aca="false">Report!X2935</f>
        <v>NF 3017 2/2 - ALICIA</v>
      </c>
    </row>
    <row r="1353" customFormat="false" ht="12.75" hidden="false" customHeight="true" outlineLevel="0" collapsed="false">
      <c r="A1353" s="16" t="n">
        <f aca="false">Report!C2936</f>
        <v>46260</v>
      </c>
      <c r="B1353" s="1" t="str">
        <f aca="false">Report!E2936</f>
        <v>AGL DISTRIBUIDORA LIMITADA MATRIZ</v>
      </c>
      <c r="C1353" s="17" t="n">
        <f aca="false">Report!U2936</f>
        <v>229.68</v>
      </c>
      <c r="D1353" s="1" t="str">
        <f aca="false">Report!X2936</f>
        <v>NF 14498 1/1 - ALICIA</v>
      </c>
    </row>
    <row r="1354" customFormat="false" ht="12.75" hidden="false" customHeight="true" outlineLevel="0" collapsed="false">
      <c r="A1354" s="16" t="n">
        <f aca="false">Report!C2937</f>
        <v>46260</v>
      </c>
      <c r="B1354" s="1" t="str">
        <f aca="false">Report!E2937</f>
        <v>FABRICA RAINHA ISABEL LTDA</v>
      </c>
      <c r="C1354" s="17" t="n">
        <f aca="false">Report!U2937</f>
        <v>1030.5</v>
      </c>
      <c r="D1354" s="1" t="str">
        <f aca="false">Report!X2937</f>
        <v>NF 142650 1/1 - ALICIA</v>
      </c>
    </row>
    <row r="1355" customFormat="false" ht="12.75" hidden="false" customHeight="true" outlineLevel="0" collapsed="false">
      <c r="A1355" s="16" t="n">
        <f aca="false">Report!C2938</f>
        <v>46260</v>
      </c>
      <c r="B1355" s="1" t="str">
        <f aca="false">Report!E2938</f>
        <v>FRIOTRANS COMERCIO E TRANSPORTES DE CARGAS LTDA</v>
      </c>
      <c r="C1355" s="17" t="n">
        <f aca="false">Report!U2938</f>
        <v>2333.04</v>
      </c>
      <c r="D1355" s="1" t="str">
        <f aca="false">Report!X2938</f>
        <v>NF39504 1/2 - ALICIA</v>
      </c>
    </row>
    <row r="1356" customFormat="false" ht="12.75" hidden="false" customHeight="true" outlineLevel="0" collapsed="false">
      <c r="A1356" s="16" t="n">
        <f aca="false">Report!C2939</f>
        <v>46260</v>
      </c>
      <c r="B1356" s="1" t="str">
        <f aca="false">Report!E2939</f>
        <v>J M GADZISKI LTDA</v>
      </c>
      <c r="C1356" s="17" t="n">
        <f aca="false">Report!U2939</f>
        <v>320</v>
      </c>
      <c r="D1356" s="1" t="str">
        <f aca="false">Report!X2939</f>
        <v>NF 940 1/1 - ALICIA</v>
      </c>
    </row>
    <row r="1357" customFormat="false" ht="12.75" hidden="false" customHeight="true" outlineLevel="0" collapsed="false">
      <c r="A1357" s="16" t="n">
        <f aca="false">Report!C2940</f>
        <v>46260</v>
      </c>
      <c r="B1357" s="1" t="str">
        <f aca="false">Report!E2940</f>
        <v>H L M PADARIA E CONFEITARIA LTDA</v>
      </c>
      <c r="C1357" s="17" t="n">
        <f aca="false">Report!U2940</f>
        <v>180</v>
      </c>
      <c r="D1357" s="1" t="str">
        <f aca="false">Report!X2940</f>
        <v>NF 208 1/1 - COMPRAS BOLO MIAZAKI - ALICIA</v>
      </c>
    </row>
    <row r="1358" customFormat="false" ht="12.75" hidden="false" customHeight="true" outlineLevel="0" collapsed="false">
      <c r="A1358" s="16" t="n">
        <f aca="false">Report!C2941</f>
        <v>46260</v>
      </c>
      <c r="B1358" s="1" t="str">
        <f aca="false">Report!E2941</f>
        <v>OLIVEIRA E SILVA LTDA</v>
      </c>
      <c r="C1358" s="17" t="n">
        <f aca="false">Report!U2941</f>
        <v>250</v>
      </c>
      <c r="D1358" s="1" t="str">
        <f aca="false">Report!X2941</f>
        <v>COMPRAS 2 CX DE BANANAS - ALICIA</v>
      </c>
    </row>
    <row r="1359" customFormat="false" ht="12.75" hidden="false" customHeight="true" outlineLevel="0" collapsed="false">
      <c r="A1359" s="16" t="n">
        <f aca="false">Report!C2942</f>
        <v>46260</v>
      </c>
      <c r="B1359" s="1" t="str">
        <f aca="false">Report!E2942</f>
        <v>OLIVEIRA E SILVA LTDA</v>
      </c>
      <c r="C1359" s="17" t="n">
        <f aca="false">Report!U2942</f>
        <v>100</v>
      </c>
      <c r="D1359" s="1" t="str">
        <f aca="false">Report!X2942</f>
        <v>COMPRAS COUVE E ALFACE - ALICIA</v>
      </c>
    </row>
    <row r="1360" customFormat="false" ht="12.75" hidden="false" customHeight="true" outlineLevel="0" collapsed="false">
      <c r="A1360" s="16" t="n">
        <f aca="false">Report!C2955</f>
        <v>46261</v>
      </c>
      <c r="B1360" s="1" t="str">
        <f aca="false">Report!E2955</f>
        <v>FH DE OLIVEIRA PEIXOTO - EIRELI</v>
      </c>
      <c r="C1360" s="17" t="n">
        <f aca="false">Report!U2955</f>
        <v>172.25</v>
      </c>
      <c r="D1360" s="1" t="str">
        <f aca="false">Report!X2955</f>
        <v>NF 193402 2/2 - ALICIA</v>
      </c>
    </row>
    <row r="1361" customFormat="false" ht="12.75" hidden="false" customHeight="true" outlineLevel="0" collapsed="false">
      <c r="A1361" s="16" t="n">
        <f aca="false">Report!C2956</f>
        <v>46261</v>
      </c>
      <c r="B1361" s="1" t="str">
        <f aca="false">Report!E2956</f>
        <v>DISTRIBUIDORA FARIAS LTDA.</v>
      </c>
      <c r="C1361" s="17" t="n">
        <f aca="false">Report!U2956</f>
        <v>1000.46</v>
      </c>
      <c r="D1361" s="1" t="str">
        <f aca="false">Report!X2956</f>
        <v>NF 685877 3/3 - ALICIA</v>
      </c>
    </row>
    <row r="1362" customFormat="false" ht="12.75" hidden="false" customHeight="true" outlineLevel="0" collapsed="false">
      <c r="A1362" s="16" t="n">
        <f aca="false">Report!C2957</f>
        <v>46261</v>
      </c>
      <c r="B1362" s="1" t="str">
        <f aca="false">Report!E2957</f>
        <v>EMPRESA BRASILEIRA DE DISTRIBUICAO LTDA</v>
      </c>
      <c r="C1362" s="17" t="n">
        <f aca="false">Report!U2957</f>
        <v>496.59</v>
      </c>
      <c r="D1362" s="1" t="str">
        <f aca="false">Report!X2957</f>
        <v>NF 2307607 2/3 - ALICIA</v>
      </c>
    </row>
    <row r="1363" customFormat="false" ht="12.75" hidden="false" customHeight="true" outlineLevel="0" collapsed="false">
      <c r="A1363" s="16" t="n">
        <f aca="false">Report!C2958</f>
        <v>46261</v>
      </c>
      <c r="B1363" s="1" t="str">
        <f aca="false">Report!E2958</f>
        <v>EMPRESA BRASILEIRA DE DISTRIBUICAO LTDA</v>
      </c>
      <c r="C1363" s="17" t="n">
        <f aca="false">Report!U2958</f>
        <v>368.38</v>
      </c>
      <c r="D1363" s="1" t="str">
        <f aca="false">Report!X2958</f>
        <v>NF 2307608 2/3 - ALICIA</v>
      </c>
    </row>
    <row r="1364" customFormat="false" ht="12.75" hidden="false" customHeight="true" outlineLevel="0" collapsed="false">
      <c r="A1364" s="16" t="n">
        <f aca="false">Report!C2959</f>
        <v>46261</v>
      </c>
      <c r="B1364" s="1" t="str">
        <f aca="false">Report!E2959</f>
        <v>CB COMERCIO E DISTRIBUIDORA DE ALIMENTOS</v>
      </c>
      <c r="C1364" s="17" t="n">
        <f aca="false">Report!U2959</f>
        <v>477.88</v>
      </c>
      <c r="D1364" s="1" t="str">
        <f aca="false">Report!X2959</f>
        <v>NF 860572 2/3 - ALICIA</v>
      </c>
    </row>
    <row r="1365" customFormat="false" ht="12.75" hidden="false" customHeight="true" outlineLevel="0" collapsed="false">
      <c r="A1365" s="16" t="n">
        <f aca="false">Report!C2960</f>
        <v>46261</v>
      </c>
      <c r="B1365" s="1" t="str">
        <f aca="false">Report!E2960</f>
        <v>OESA COMERCIO E REPRESENTACOES S/A</v>
      </c>
      <c r="C1365" s="17" t="n">
        <f aca="false">Report!U2960</f>
        <v>984.44</v>
      </c>
      <c r="D1365" s="1" t="str">
        <f aca="false">Report!X2960</f>
        <v>NF 438335 2/3 - ALICIA</v>
      </c>
    </row>
    <row r="1366" customFormat="false" ht="12.75" hidden="false" customHeight="true" outlineLevel="0" collapsed="false">
      <c r="A1366" s="16" t="n">
        <f aca="false">Report!C2961</f>
        <v>46261</v>
      </c>
      <c r="B1366" s="1" t="str">
        <f aca="false">Report!E2961</f>
        <v>FENNIX BRASIL DISTRIBUIDORA DE PRODUTOS</v>
      </c>
      <c r="C1366" s="17" t="n">
        <f aca="false">Report!U2961</f>
        <v>610.15</v>
      </c>
      <c r="D1366" s="1" t="str">
        <f aca="false">Report!X2961</f>
        <v>NF 397888 3/3 - ALICIA</v>
      </c>
    </row>
    <row r="1367" customFormat="false" ht="12.75" hidden="false" customHeight="true" outlineLevel="0" collapsed="false">
      <c r="A1367" s="16" t="n">
        <f aca="false">Report!C2962</f>
        <v>46261</v>
      </c>
      <c r="B1367" s="1" t="str">
        <f aca="false">Report!E2962</f>
        <v>COMERCIO DE FRIOS MANAUS LTDA</v>
      </c>
      <c r="C1367" s="17" t="n">
        <f aca="false">Report!U2962</f>
        <v>2260.32</v>
      </c>
      <c r="D1367" s="1" t="str">
        <f aca="false">Report!X2962</f>
        <v>NF 174810 2/2 - ALICIA</v>
      </c>
    </row>
    <row r="1368" customFormat="false" ht="12.75" hidden="false" customHeight="true" outlineLevel="0" collapsed="false">
      <c r="A1368" s="16" t="n">
        <f aca="false">Report!C2963</f>
        <v>46261</v>
      </c>
      <c r="B1368" s="1" t="str">
        <f aca="false">Report!E2963</f>
        <v>L S M COMERCIO DE ALIMENTOS E NAVEGACAO</v>
      </c>
      <c r="C1368" s="17" t="n">
        <f aca="false">Report!U2963</f>
        <v>1384</v>
      </c>
      <c r="D1368" s="1" t="str">
        <f aca="false">Report!X2963</f>
        <v>NF 310741 1/3 - ALICIA</v>
      </c>
    </row>
    <row r="1369" customFormat="false" ht="12.75" hidden="false" customHeight="true" outlineLevel="0" collapsed="false">
      <c r="A1369" s="16" t="n">
        <f aca="false">Report!C2964</f>
        <v>46261</v>
      </c>
      <c r="B1369" s="1" t="str">
        <f aca="false">Report!E2964</f>
        <v>OCIDENTAL COMERCIO DE FRIOS LTDA</v>
      </c>
      <c r="C1369" s="17" t="n">
        <f aca="false">Report!U2964</f>
        <v>354.2</v>
      </c>
      <c r="D1369" s="1" t="str">
        <f aca="false">Report!X2964</f>
        <v>NF 1258988 1/2 - ALICIA</v>
      </c>
    </row>
    <row r="1370" customFormat="false" ht="12.75" hidden="false" customHeight="true" outlineLevel="0" collapsed="false">
      <c r="A1370" s="16" t="n">
        <f aca="false">Report!C2965</f>
        <v>46261</v>
      </c>
      <c r="B1370" s="1" t="str">
        <f aca="false">Report!E2965</f>
        <v>BF COMERCIO DE ALIMENTOS REPRESENTACAO L</v>
      </c>
      <c r="C1370" s="17" t="n">
        <f aca="false">Report!U2965</f>
        <v>355.96</v>
      </c>
      <c r="D1370" s="1" t="str">
        <f aca="false">Report!X2965</f>
        <v>NF 21254 1/3 - ALICIA</v>
      </c>
    </row>
    <row r="1371" customFormat="false" ht="12.75" hidden="false" customHeight="true" outlineLevel="0" collapsed="false">
      <c r="A1371" s="16" t="n">
        <f aca="false">Report!C2966</f>
        <v>46261</v>
      </c>
      <c r="B1371" s="1" t="str">
        <f aca="false">Report!E2966</f>
        <v>RCL COMERCIO DE PRODUTOS ALIMENTICIOS LT</v>
      </c>
      <c r="C1371" s="17" t="n">
        <f aca="false">Report!U2966</f>
        <v>515.16</v>
      </c>
      <c r="D1371" s="1" t="str">
        <f aca="false">Report!X2966</f>
        <v>NF 222948 1/1 - ALICIA</v>
      </c>
    </row>
    <row r="1372" customFormat="false" ht="12.75" hidden="false" customHeight="true" outlineLevel="0" collapsed="false">
      <c r="A1372" s="16" t="n">
        <f aca="false">Report!C2967</f>
        <v>46261</v>
      </c>
      <c r="B1372" s="1" t="str">
        <f aca="false">Report!E2967</f>
        <v>NESTLÉ BRASIL LTDA.</v>
      </c>
      <c r="C1372" s="17" t="n">
        <f aca="false">Report!U2967</f>
        <v>1239.76</v>
      </c>
      <c r="D1372" s="1" t="str">
        <f aca="false">Report!X2967</f>
        <v>NF 1438570 1/1 - ALICIA</v>
      </c>
    </row>
    <row r="1373" customFormat="false" ht="12.75" hidden="false" customHeight="true" outlineLevel="0" collapsed="false">
      <c r="A1373" s="16" t="n">
        <f aca="false">Report!C2968</f>
        <v>46261</v>
      </c>
      <c r="B1373" s="1" t="str">
        <f aca="false">Report!E2968</f>
        <v>OLIVEIRA E SILVA LTDA</v>
      </c>
      <c r="C1373" s="17" t="n">
        <f aca="false">Report!U2968</f>
        <v>650</v>
      </c>
      <c r="D1373" s="1" t="str">
        <f aca="false">Report!X2968</f>
        <v>COMPRAS FARINHAS DO JOSE - ALICIA</v>
      </c>
    </row>
    <row r="1374" customFormat="false" ht="12.75" hidden="false" customHeight="true" outlineLevel="0" collapsed="false">
      <c r="A1374" s="16" t="n">
        <f aca="false">Report!C2969</f>
        <v>46261</v>
      </c>
      <c r="B1374" s="1" t="str">
        <f aca="false">Report!E2969</f>
        <v>BROTHERS  INDUSTRIA DE ALIMENTOS LTDA</v>
      </c>
      <c r="C1374" s="17" t="n">
        <f aca="false">Report!U2969</f>
        <v>502.41</v>
      </c>
      <c r="D1374" s="1" t="str">
        <f aca="false">Report!X2969</f>
        <v>NF 1037767 1/1 - ALICIA</v>
      </c>
    </row>
    <row r="1375" customFormat="false" ht="12.75" hidden="false" customHeight="true" outlineLevel="0" collapsed="false">
      <c r="A1375" s="16" t="n">
        <f aca="false">Report!C2970</f>
        <v>46261</v>
      </c>
      <c r="B1375" s="1" t="str">
        <f aca="false">Report!E2970</f>
        <v>COMERCIO DE FRIOS MANAUS LTDA</v>
      </c>
      <c r="C1375" s="17" t="n">
        <f aca="false">Report!U2970</f>
        <v>1841.2</v>
      </c>
      <c r="D1375" s="1" t="str">
        <f aca="false">Report!X2970</f>
        <v>NF 175182 1/2 - ALICIA</v>
      </c>
    </row>
    <row r="1376" customFormat="false" ht="12.75" hidden="false" customHeight="true" outlineLevel="0" collapsed="false">
      <c r="A1376" s="16" t="n">
        <f aca="false">Report!C2971</f>
        <v>46261</v>
      </c>
      <c r="B1376" s="1" t="str">
        <f aca="false">Report!E2971</f>
        <v>OLIVEIRA E SILVA LTDA</v>
      </c>
      <c r="C1376" s="17" t="n">
        <f aca="false">Report!U2971</f>
        <v>148</v>
      </c>
      <c r="D1376" s="1" t="str">
        <f aca="false">Report!X2971</f>
        <v>COMPRAS CHEIRO VERDE - ALICIA</v>
      </c>
    </row>
    <row r="1377" customFormat="false" ht="12.75" hidden="false" customHeight="true" outlineLevel="0" collapsed="false">
      <c r="A1377" s="16" t="n">
        <f aca="false">Report!C2972</f>
        <v>46261</v>
      </c>
      <c r="B1377" s="1" t="str">
        <f aca="false">Report!E2972</f>
        <v>GELO DANGELO FABRICACAO DE GELO LTDA</v>
      </c>
      <c r="C1377" s="17" t="n">
        <f aca="false">Report!U2972</f>
        <v>459.3</v>
      </c>
      <c r="D1377" s="1" t="str">
        <f aca="false">Report!X2972</f>
        <v>NF 533 1/1 - ALICIA</v>
      </c>
    </row>
    <row r="1378" customFormat="false" ht="12.75" hidden="false" customHeight="true" outlineLevel="0" collapsed="false">
      <c r="A1378" s="16" t="n">
        <f aca="false">Report!C2987</f>
        <v>46262</v>
      </c>
      <c r="B1378" s="1" t="str">
        <f aca="false">Report!E2987</f>
        <v>L S M COMERCIO DE ALIMENTOS E NAVEGACAO</v>
      </c>
      <c r="C1378" s="17" t="n">
        <f aca="false">Report!U2987</f>
        <v>983.7</v>
      </c>
      <c r="D1378" s="1" t="str">
        <f aca="false">Report!X2987</f>
        <v>NF 309542 3/3- ALICIA</v>
      </c>
    </row>
    <row r="1379" customFormat="false" ht="12.75" hidden="false" customHeight="true" outlineLevel="0" collapsed="false">
      <c r="A1379" s="16" t="n">
        <f aca="false">Report!C2988</f>
        <v>46262</v>
      </c>
      <c r="B1379" s="1" t="str">
        <f aca="false">Report!E2988</f>
        <v>PIARARA COMERCIO, IMPORTACAO E EXPORTACAO LTDA</v>
      </c>
      <c r="C1379" s="17" t="n">
        <f aca="false">Report!U2988</f>
        <v>1191.81</v>
      </c>
      <c r="D1379" s="1" t="str">
        <f aca="false">Report!X2988</f>
        <v>NF 195089 3/3 - ALICIA</v>
      </c>
    </row>
    <row r="1380" customFormat="false" ht="12.75" hidden="false" customHeight="true" outlineLevel="0" collapsed="false">
      <c r="A1380" s="16" t="n">
        <f aca="false">Report!C2989</f>
        <v>46262</v>
      </c>
      <c r="B1380" s="1" t="str">
        <f aca="false">Report!E2989</f>
        <v>VICTORIA COMERCIO INTERNACIONAL DE ALIME</v>
      </c>
      <c r="C1380" s="17" t="n">
        <f aca="false">Report!U2989</f>
        <v>481.16</v>
      </c>
      <c r="D1380" s="1" t="str">
        <f aca="false">Report!X2989</f>
        <v>NF 12548 3/3 - ALICIA</v>
      </c>
    </row>
    <row r="1381" customFormat="false" ht="12.75" hidden="false" customHeight="true" outlineLevel="0" collapsed="false">
      <c r="A1381" s="16" t="n">
        <f aca="false">Report!C2990</f>
        <v>46262</v>
      </c>
      <c r="B1381" s="1" t="str">
        <f aca="false">Report!E2990</f>
        <v>DISTRIBUIDORA LOPES LTDA</v>
      </c>
      <c r="C1381" s="17" t="n">
        <f aca="false">Report!U2990</f>
        <v>362.68</v>
      </c>
      <c r="D1381" s="1" t="str">
        <f aca="false">Report!X2990</f>
        <v>NF 1703152 3/3 - ALICIA</v>
      </c>
    </row>
    <row r="1382" customFormat="false" ht="12.75" hidden="false" customHeight="true" outlineLevel="0" collapsed="false">
      <c r="A1382" s="16" t="n">
        <f aca="false">Report!C2991</f>
        <v>46262</v>
      </c>
      <c r="B1382" s="1" t="str">
        <f aca="false">Report!E2991</f>
        <v>COMERCIO DE FRIOS MANAUS LTDA</v>
      </c>
      <c r="C1382" s="17" t="n">
        <f aca="false">Report!U2991</f>
        <v>1314.45</v>
      </c>
      <c r="D1382" s="1" t="str">
        <f aca="false">Report!X2991</f>
        <v>NF 174894 1/1 - ALICIA</v>
      </c>
    </row>
    <row r="1383" customFormat="false" ht="12.75" hidden="false" customHeight="true" outlineLevel="0" collapsed="false">
      <c r="A1383" s="16" t="n">
        <f aca="false">Report!C2992</f>
        <v>46262</v>
      </c>
      <c r="B1383" s="1" t="str">
        <f aca="false">Report!E2992</f>
        <v>L S M COMERCIO DE ALIMENTOS E NAVEGACAO</v>
      </c>
      <c r="C1383" s="17" t="n">
        <f aca="false">Report!U2992</f>
        <v>986.03</v>
      </c>
      <c r="D1383" s="1" t="str">
        <f aca="false">Report!X2992</f>
        <v>NF 310154 2/3 - ALICIA</v>
      </c>
    </row>
    <row r="1384" customFormat="false" ht="12.75" hidden="false" customHeight="true" outlineLevel="0" collapsed="false">
      <c r="A1384" s="16" t="n">
        <f aca="false">Report!C2993</f>
        <v>46262</v>
      </c>
      <c r="B1384" s="1" t="str">
        <f aca="false">Report!E2993</f>
        <v>VIA CERTA IMPORTACAO E DISTRIBUICAO DE A</v>
      </c>
      <c r="C1384" s="17" t="n">
        <f aca="false">Report!U2993</f>
        <v>500.78</v>
      </c>
      <c r="D1384" s="1" t="str">
        <f aca="false">Report!X2993</f>
        <v>NF 53548 2/3 - ALICIA</v>
      </c>
    </row>
    <row r="1385" customFormat="false" ht="12.75" hidden="false" customHeight="true" outlineLevel="0" collapsed="false">
      <c r="A1385" s="16" t="n">
        <f aca="false">Report!C2994</f>
        <v>46262</v>
      </c>
      <c r="B1385" s="1" t="str">
        <f aca="false">Report!E2994</f>
        <v>MARQUES &amp; MELO LTDA - FILIAL</v>
      </c>
      <c r="C1385" s="17" t="n">
        <f aca="false">Report!U2994</f>
        <v>300.54</v>
      </c>
      <c r="D1385" s="1" t="str">
        <f aca="false">Report!X2994</f>
        <v>NF 506838 1/3 - ALICIA</v>
      </c>
    </row>
    <row r="1386" customFormat="false" ht="12.75" hidden="false" customHeight="true" outlineLevel="0" collapsed="false">
      <c r="A1386" s="16" t="n">
        <f aca="false">Report!C2995</f>
        <v>46262</v>
      </c>
      <c r="B1386" s="1" t="str">
        <f aca="false">Report!E2995</f>
        <v>GONCALES COMER DE HORT GRANJEIROS EIRELI</v>
      </c>
      <c r="C1386" s="17" t="n">
        <f aca="false">Report!U2995</f>
        <v>249.5</v>
      </c>
      <c r="D1386" s="1" t="str">
        <f aca="false">Report!X2995</f>
        <v>NF 111 1/1 - ALICIA</v>
      </c>
    </row>
    <row r="1387" customFormat="false" ht="12.75" hidden="false" customHeight="true" outlineLevel="0" collapsed="false">
      <c r="A1387" s="16" t="n">
        <f aca="false">Report!C2996</f>
        <v>46262</v>
      </c>
      <c r="B1387" s="1" t="str">
        <f aca="false">Report!E2996</f>
        <v>ELFORT FRUIT COMERCIO DE PRODUTOS ALIME</v>
      </c>
      <c r="C1387" s="17" t="n">
        <f aca="false">Report!U2996</f>
        <v>730.71</v>
      </c>
      <c r="D1387" s="1" t="str">
        <f aca="false">Report!X2996</f>
        <v>NF 28353 2/2 - ALICIA</v>
      </c>
    </row>
    <row r="1388" customFormat="false" ht="12.75" hidden="false" customHeight="true" outlineLevel="0" collapsed="false">
      <c r="A1388" s="16" t="n">
        <f aca="false">Report!C2997</f>
        <v>46262</v>
      </c>
      <c r="B1388" s="1" t="str">
        <f aca="false">Report!E2997</f>
        <v>OLIVEIRA E SILVA LTDA</v>
      </c>
      <c r="C1388" s="17" t="n">
        <f aca="false">Report!U2997</f>
        <v>300</v>
      </c>
      <c r="D1388" s="1" t="str">
        <f aca="false">Report!X2997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Report!C2998</f>
        <v>46262</v>
      </c>
      <c r="B1389" s="1" t="str">
        <f aca="false">Report!E2998</f>
        <v>CINTIA MACIEL PEREIRA SANTOS 95986138287</v>
      </c>
      <c r="C1389" s="17" t="n">
        <f aca="false">Report!U2998</f>
        <v>885.96</v>
      </c>
      <c r="D1389" s="1" t="str">
        <f aca="false">Report!X2998</f>
        <v>NF 1441 1/1 - ALICIA</v>
      </c>
    </row>
    <row r="1390" customFormat="false" ht="12.75" hidden="false" customHeight="true" outlineLevel="0" collapsed="false">
      <c r="A1390" s="16" t="n">
        <f aca="false">Report!C2999</f>
        <v>46262</v>
      </c>
      <c r="B1390" s="1" t="str">
        <f aca="false">Report!E2999</f>
        <v>COMERCIO DE FRIOS MANAUS LTDA</v>
      </c>
      <c r="C1390" s="17" t="n">
        <f aca="false">Report!U2999</f>
        <v>680</v>
      </c>
      <c r="D1390" s="1" t="str">
        <f aca="false">Report!X2999</f>
        <v>NF 175219 1/1 - ALICIA</v>
      </c>
    </row>
    <row r="1391" customFormat="false" ht="12.75" hidden="false" customHeight="true" outlineLevel="0" collapsed="false">
      <c r="A1391" s="16" t="n">
        <f aca="false">Report!C3000</f>
        <v>46262</v>
      </c>
      <c r="B1391" s="1" t="str">
        <f aca="false">Report!E3000</f>
        <v>BRAGA TABACARIA EIRELI ME</v>
      </c>
      <c r="C1391" s="17" t="n">
        <f aca="false">Report!U3000</f>
        <v>1924.08</v>
      </c>
      <c r="D1391" s="1" t="str">
        <f aca="false">Report!X3000</f>
        <v>NF 19986 1/3 - ALICIA</v>
      </c>
    </row>
    <row r="1392" customFormat="false" ht="12.75" hidden="false" customHeight="true" outlineLevel="0" collapsed="false">
      <c r="A1392" s="16" t="n">
        <f aca="false">Report!C3001</f>
        <v>46262</v>
      </c>
      <c r="B1392" s="1" t="str">
        <f aca="false">Report!E3001</f>
        <v>BRAGA TABACARIA EIRELI ME</v>
      </c>
      <c r="C1392" s="17" t="n">
        <f aca="false">Report!U3001</f>
        <v>616.07</v>
      </c>
      <c r="D1392" s="1" t="str">
        <f aca="false">Report!X3001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Report!C3002</f>
        <v>46262</v>
      </c>
      <c r="B1393" s="1" t="str">
        <f aca="false">Report!E3002</f>
        <v>SOUZA CRUZ LTDA.</v>
      </c>
      <c r="C1393" s="17" t="n">
        <f aca="false">Report!U3002</f>
        <v>2253.67</v>
      </c>
      <c r="D1393" s="1" t="str">
        <f aca="false">Report!X3002</f>
        <v>NF 570873 1/2 - ALICIA</v>
      </c>
    </row>
    <row r="1394" customFormat="false" ht="12.75" hidden="false" customHeight="true" outlineLevel="0" collapsed="false">
      <c r="A1394" s="16" t="n">
        <f aca="false">Report!C3003</f>
        <v>46262</v>
      </c>
      <c r="B1394" s="1" t="str">
        <f aca="false">Report!E3003</f>
        <v>BRF S A</v>
      </c>
      <c r="C1394" s="17" t="n">
        <f aca="false">Report!U3003</f>
        <v>1332.64</v>
      </c>
      <c r="D1394" s="1" t="str">
        <f aca="false">Report!X3003</f>
        <v>NF 1622008 1/3 - ALICIA</v>
      </c>
    </row>
    <row r="1395" customFormat="false" ht="12.75" hidden="false" customHeight="true" outlineLevel="0" collapsed="false">
      <c r="A1395" s="16" t="n">
        <f aca="false">Report!C3004</f>
        <v>46262</v>
      </c>
      <c r="B1395" s="1" t="str">
        <f aca="false">Report!E3004</f>
        <v>JANETE DE LIMA ROOL 80938280287</v>
      </c>
      <c r="C1395" s="17" t="n">
        <f aca="false">Report!U3004</f>
        <v>140</v>
      </c>
      <c r="D1395" s="1" t="str">
        <f aca="false">Report!X3004</f>
        <v>NF 7109 1/1 - ALICIA</v>
      </c>
    </row>
    <row r="1396" customFormat="false" ht="12.75" hidden="false" customHeight="true" outlineLevel="0" collapsed="false">
      <c r="A1396" s="16" t="n">
        <f aca="false">Report!C3005</f>
        <v>46262</v>
      </c>
      <c r="B1396" s="1" t="str">
        <f aca="false">Report!E3005</f>
        <v>OLIVEIRA E SILVA LTDA</v>
      </c>
      <c r="C1396" s="17" t="n">
        <f aca="false">Report!U3005</f>
        <v>1640.5</v>
      </c>
      <c r="D1396" s="1" t="str">
        <f aca="false">Report!X3005</f>
        <v>COMPRAS CARLOS VERDURAS - ALICIA</v>
      </c>
    </row>
    <row r="1397" customFormat="false" ht="12.75" hidden="false" customHeight="true" outlineLevel="0" collapsed="false">
      <c r="A1397" s="16" t="n">
        <f aca="false">Report!C3006</f>
        <v>46262</v>
      </c>
      <c r="B1397" s="1" t="str">
        <f aca="false">Report!E3006</f>
        <v>COMERCIO E TRANSPORTE BRANDAO LTDA</v>
      </c>
      <c r="C1397" s="17" t="n">
        <f aca="false">Report!U3006</f>
        <v>320</v>
      </c>
      <c r="D1397" s="1" t="str">
        <f aca="false">Report!X3006</f>
        <v>NF 15174 1/1 - COMPRAS CARLOS VERDURAS - ALICIA</v>
      </c>
    </row>
    <row r="1398" customFormat="false" ht="12.75" hidden="false" customHeight="true" outlineLevel="0" collapsed="false">
      <c r="A1398" s="16" t="n">
        <f aca="false">Report!C3007</f>
        <v>46262</v>
      </c>
      <c r="B1398" s="1" t="str">
        <f aca="false">Report!E3007</f>
        <v>COMERCIO E TRANSPORTE BRANDAO LTDA</v>
      </c>
      <c r="C1398" s="17" t="n">
        <f aca="false">Report!U3007</f>
        <v>300</v>
      </c>
      <c r="D1398" s="1" t="str">
        <f aca="false">Report!X3007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Report!C3009</f>
        <v>46262</v>
      </c>
      <c r="B1399" s="1" t="str">
        <f aca="false">Report!E3009</f>
        <v>H L M PADARIA E CONFEITARIA LTDA</v>
      </c>
      <c r="C1399" s="17" t="n">
        <f aca="false">Report!U3009</f>
        <v>180</v>
      </c>
      <c r="D1399" s="1" t="str">
        <f aca="false">Report!X3009</f>
        <v>NF 219 - COMPRAS BOLOS MIAZAKI - ALICIA</v>
      </c>
    </row>
    <row r="1400" customFormat="false" ht="12.75" hidden="false" customHeight="true" outlineLevel="0" collapsed="false">
      <c r="A1400" s="16" t="n">
        <f aca="false">Report!C3010</f>
        <v>46262</v>
      </c>
      <c r="B1400" s="1" t="str">
        <f aca="false">Report!E3010</f>
        <v>OLIVEIRA E SILVA LTDA</v>
      </c>
      <c r="C1400" s="17" t="n">
        <f aca="false">Report!U3010</f>
        <v>250</v>
      </c>
      <c r="D1400" s="1" t="str">
        <f aca="false">Report!X3010</f>
        <v>COMPRAS 2 CX DE BANANAS - ALICIA</v>
      </c>
    </row>
    <row r="1401" customFormat="false" ht="12.75" hidden="false" customHeight="true" outlineLevel="0" collapsed="false">
      <c r="A1401" s="16" t="n">
        <f aca="false">Report!C3011</f>
        <v>46262</v>
      </c>
      <c r="B1401" s="1" t="str">
        <f aca="false">Report!E3011</f>
        <v>OLIVEIRA E SILVA LTDA</v>
      </c>
      <c r="C1401" s="17" t="n">
        <f aca="false">Report!U3011</f>
        <v>75</v>
      </c>
      <c r="D1401" s="1" t="str">
        <f aca="false">Report!X3011</f>
        <v>COMPRAS CHEIRO VERDE - ALICIA</v>
      </c>
    </row>
    <row r="1402" customFormat="false" ht="12.75" hidden="false" customHeight="true" outlineLevel="0" collapsed="false">
      <c r="A1402" s="16" t="n">
        <f aca="false">Report!C3012</f>
        <v>46262</v>
      </c>
      <c r="B1402" s="1" t="str">
        <f aca="false">Report!E3012</f>
        <v>J W N DOS SANTOS</v>
      </c>
      <c r="C1402" s="17" t="n">
        <f aca="false">Report!U3012</f>
        <v>672.5</v>
      </c>
      <c r="D1402" s="1" t="str">
        <f aca="false">Report!X3012</f>
        <v>NF 419 1/1 - COMPRAS CARVAO - ALICIA</v>
      </c>
    </row>
    <row r="1403" customFormat="false" ht="12.75" hidden="false" customHeight="true" outlineLevel="0" collapsed="false">
      <c r="A1403" s="16" t="n">
        <f aca="false">Report!C3013</f>
        <v>46262</v>
      </c>
      <c r="B1403" s="1" t="str">
        <f aca="false">Report!E3013</f>
        <v>60.729.628 LAURENA NUNES CALIXTO</v>
      </c>
      <c r="C1403" s="17" t="n">
        <f aca="false">Report!U3013</f>
        <v>270</v>
      </c>
      <c r="D1403" s="1" t="str">
        <f aca="false">Report!X3013</f>
        <v>NF 906 1/1 - ALICIA</v>
      </c>
    </row>
    <row r="1404" customFormat="false" ht="12.75" hidden="false" customHeight="true" outlineLevel="0" collapsed="false">
      <c r="A1404" s="16" t="n">
        <f aca="false">Report!C3026</f>
        <v>46263</v>
      </c>
      <c r="B1404" s="1" t="str">
        <f aca="false">Report!E3026</f>
        <v>J G COMERCIO DE PRODUTOS ALIMENTICIOS LTDA</v>
      </c>
      <c r="C1404" s="17" t="n">
        <f aca="false">Report!U3026</f>
        <v>655.61</v>
      </c>
      <c r="D1404" s="1" t="str">
        <f aca="false">Report!X3026</f>
        <v>NF 398009 1/3 - ALICIA</v>
      </c>
    </row>
    <row r="1405" customFormat="false" ht="12.75" hidden="false" customHeight="true" outlineLevel="0" collapsed="false">
      <c r="A1405" s="16" t="n">
        <f aca="false">Report!C3027</f>
        <v>46263</v>
      </c>
      <c r="B1405" s="1" t="str">
        <f aca="false">Report!E3027</f>
        <v>COMERCIO DE FRIOS MANAUS LTDA</v>
      </c>
      <c r="C1405" s="17" t="n">
        <f aca="false">Report!U3027</f>
        <v>3375.6</v>
      </c>
      <c r="D1405" s="1" t="str">
        <f aca="false">Report!X3027</f>
        <v>NF 174946 1/1 - ALICIA</v>
      </c>
    </row>
    <row r="1406" customFormat="false" ht="12.75" hidden="false" customHeight="true" outlineLevel="0" collapsed="false">
      <c r="A1406" s="16" t="n">
        <f aca="false">Report!C3028</f>
        <v>46263</v>
      </c>
      <c r="B1406" s="1" t="str">
        <f aca="false">Report!E3028</f>
        <v>MARE DISTRIBUIDORA DE BEBIDAS E DE PRODUTOS ALIMENTICIOS LTDA</v>
      </c>
      <c r="C1406" s="17" t="n">
        <f aca="false">Report!U3028</f>
        <v>960</v>
      </c>
      <c r="D1406" s="1" t="str">
        <f aca="false">Report!X3028</f>
        <v>NF 8171191 1/2 - ALICIA</v>
      </c>
    </row>
    <row r="1407" customFormat="false" ht="12.75" hidden="false" customHeight="true" outlineLevel="0" collapsed="false">
      <c r="A1407" s="16" t="n">
        <f aca="false">Report!C3029</f>
        <v>46263</v>
      </c>
      <c r="B1407" s="1" t="str">
        <f aca="false">Report!E3029</f>
        <v>H. L. DO NASCIMENTO</v>
      </c>
      <c r="C1407" s="17" t="n">
        <f aca="false">Report!U3029</f>
        <v>711.3</v>
      </c>
      <c r="D1407" s="1" t="str">
        <f aca="false">Report!X3029</f>
        <v>NF 6022 1/1 - ALICIA</v>
      </c>
    </row>
    <row r="1408" customFormat="false" ht="12.75" hidden="false" customHeight="true" outlineLevel="0" collapsed="false">
      <c r="A1408" s="16" t="n">
        <f aca="false">Report!C3030</f>
        <v>46263</v>
      </c>
      <c r="B1408" s="1" t="str">
        <f aca="false">Report!E3030</f>
        <v>MARE DISTRIBUIDORA DE BEBIDAS E DE PRODUTOS ALIMENTICIOS LTDA</v>
      </c>
      <c r="C1408" s="17" t="n">
        <f aca="false">Report!U3030</f>
        <v>638.75</v>
      </c>
      <c r="D1408" s="1" t="str">
        <f aca="false">Report!X3030</f>
        <v>NF 8171192 1/2 - ALICIA</v>
      </c>
    </row>
    <row r="1409" customFormat="false" ht="12.75" hidden="false" customHeight="true" outlineLevel="0" collapsed="false">
      <c r="A1409" s="16" t="n">
        <f aca="false">Report!C3031</f>
        <v>46263</v>
      </c>
      <c r="B1409" s="1" t="str">
        <f aca="false">Report!E3031</f>
        <v>ELZILENE DA SILVA</v>
      </c>
      <c r="C1409" s="17" t="n">
        <f aca="false">Report!U3031</f>
        <v>925</v>
      </c>
      <c r="D1409" s="1" t="str">
        <f aca="false">Report!X3031</f>
        <v>NF 2754 1/1 - ALICIA</v>
      </c>
    </row>
    <row r="1410" customFormat="false" ht="12.75" hidden="false" customHeight="true" outlineLevel="0" collapsed="false">
      <c r="A1410" s="16" t="n">
        <f aca="false">Report!C3032</f>
        <v>46263</v>
      </c>
      <c r="B1410" s="1" t="str">
        <f aca="false">Report!E3032</f>
        <v>OLIVEIRA E SILVA LTDA</v>
      </c>
      <c r="C1410" s="17" t="n">
        <f aca="false">Report!U3032</f>
        <v>125</v>
      </c>
      <c r="D1410" s="1" t="str">
        <f aca="false">Report!X3032</f>
        <v>COMPRAS 1CX DE BANANAS -ALICIA</v>
      </c>
    </row>
    <row r="1411" customFormat="false" ht="12.75" hidden="false" customHeight="true" outlineLevel="0" collapsed="false">
      <c r="A1411" s="16" t="n">
        <f aca="false">Report!C3033</f>
        <v>46263</v>
      </c>
      <c r="B1411" s="1" t="str">
        <f aca="false">Report!E3033</f>
        <v>OLIVEIRA E SILVA LTDA</v>
      </c>
      <c r="C1411" s="17" t="n">
        <f aca="false">Report!U3033</f>
        <v>321</v>
      </c>
      <c r="D1411" s="1" t="str">
        <f aca="false">Report!X3033</f>
        <v>COMPRAS CHEIRO VERDE - ALICIA</v>
      </c>
    </row>
    <row r="1412" customFormat="false" ht="12.75" hidden="false" customHeight="true" outlineLevel="0" collapsed="false">
      <c r="A1412" s="16" t="n">
        <f aca="false">Report!C3034</f>
        <v>46263</v>
      </c>
      <c r="B1412" s="1" t="str">
        <f aca="false">Report!E3034</f>
        <v>OLIVEIRA E SILVA LTDA</v>
      </c>
      <c r="C1412" s="17" t="n">
        <f aca="false">Report!U3034</f>
        <v>109.28</v>
      </c>
      <c r="D1412" s="1" t="str">
        <f aca="false">Report!X3034</f>
        <v>COMPRAS MAXIXE, BATATA DOCE E JERIMUM - ALICIA</v>
      </c>
    </row>
    <row r="1413" customFormat="false" ht="12.75" hidden="false" customHeight="true" outlineLevel="0" collapsed="false">
      <c r="A1413" s="16" t="n">
        <f aca="false">Report!C3055</f>
        <v>46265</v>
      </c>
      <c r="B1413" s="1" t="str">
        <f aca="false">Report!E3055</f>
        <v>DUNORTE DISTRIBUIDORA DE PRODUTOS DE CONSUMO LTDA</v>
      </c>
      <c r="C1413" s="17" t="n">
        <f aca="false">Report!U3055</f>
        <v>949.63</v>
      </c>
      <c r="D1413" s="1" t="str">
        <f aca="false">Report!X3055</f>
        <v>NF 3229254 3/4 - ALICIA</v>
      </c>
    </row>
    <row r="1414" customFormat="false" ht="12.75" hidden="false" customHeight="true" outlineLevel="0" collapsed="false">
      <c r="A1414" s="16" t="n">
        <f aca="false">Report!C3056</f>
        <v>46265</v>
      </c>
      <c r="B1414" s="1" t="str">
        <f aca="false">Report!E3056</f>
        <v>GILBERTO SILVA NASCIMENTO</v>
      </c>
      <c r="C1414" s="17" t="n">
        <f aca="false">Report!U3056</f>
        <v>538.18</v>
      </c>
      <c r="D1414" s="1" t="str">
        <f aca="false">Report!X3056</f>
        <v>NF 846 3/4 - ALICIA</v>
      </c>
    </row>
    <row r="1415" customFormat="false" ht="12.75" hidden="false" customHeight="true" outlineLevel="0" collapsed="false">
      <c r="A1415" s="16" t="n">
        <f aca="false">Report!C3057</f>
        <v>46265</v>
      </c>
      <c r="B1415" s="1" t="str">
        <f aca="false">Report!E3057</f>
        <v>IRMÃOS LIMA  ATACADO  DE ALIMENTOS LTDA</v>
      </c>
      <c r="C1415" s="17" t="n">
        <f aca="false">Report!U3057</f>
        <v>1028.18</v>
      </c>
      <c r="D1415" s="1" t="str">
        <f aca="false">Report!X3057</f>
        <v>NF 297049 2/3 - ALICIA</v>
      </c>
    </row>
    <row r="1416" customFormat="false" ht="12.75" hidden="false" customHeight="true" outlineLevel="0" collapsed="false">
      <c r="A1416" s="16" t="n">
        <f aca="false">Report!C3058</f>
        <v>46265</v>
      </c>
      <c r="B1416" s="1" t="str">
        <f aca="false">Report!E3058</f>
        <v>ADRIANA DISTRIBUIDORA DE PRODUTOS ALIMEN</v>
      </c>
      <c r="C1416" s="17" t="n">
        <f aca="false">Report!U3058</f>
        <v>1265.75</v>
      </c>
      <c r="D1416" s="1" t="str">
        <f aca="false">Report!X3058</f>
        <v>NF 890827 1/3 - ALICIA</v>
      </c>
    </row>
    <row r="1417" customFormat="false" ht="12.75" hidden="false" customHeight="true" outlineLevel="0" collapsed="false">
      <c r="A1417" s="16" t="n">
        <f aca="false">Report!C3059</f>
        <v>46265</v>
      </c>
      <c r="B1417" s="1" t="str">
        <f aca="false">Report!E3059</f>
        <v>SL DISTRIBUIDORA COM. DE PROD. ALIMENTIC</v>
      </c>
      <c r="C1417" s="17" t="n">
        <f aca="false">Report!U3059</f>
        <v>427.28</v>
      </c>
      <c r="D1417" s="1" t="str">
        <f aca="false">Report!X3059</f>
        <v>NF 11361 1/2 - ALICIA</v>
      </c>
    </row>
    <row r="1418" customFormat="false" ht="12.75" hidden="false" customHeight="true" outlineLevel="0" collapsed="false">
      <c r="A1418" s="16" t="n">
        <f aca="false">Report!C3060</f>
        <v>46265</v>
      </c>
      <c r="B1418" s="1" t="str">
        <f aca="false">Report!E3060</f>
        <v>DISTRIBUIDORA LOPES LTDA</v>
      </c>
      <c r="C1418" s="17" t="n">
        <f aca="false">Report!U3060</f>
        <v>629.96</v>
      </c>
      <c r="D1418" s="1" t="str">
        <f aca="false">Report!X3060</f>
        <v>NF 172626 1/1 - ALICIA</v>
      </c>
    </row>
    <row r="1419" customFormat="false" ht="12.75" hidden="false" customHeight="true" outlineLevel="0" collapsed="false">
      <c r="A1419" s="16" t="n">
        <f aca="false">Report!C3061</f>
        <v>46265</v>
      </c>
      <c r="B1419" s="1" t="str">
        <f aca="false">Report!E3061</f>
        <v>OESA COMERCIO E REPRESENTACOES S/A</v>
      </c>
      <c r="C1419" s="17" t="n">
        <f aca="false">Report!U3061</f>
        <v>273.53</v>
      </c>
      <c r="D1419" s="1" t="str">
        <f aca="false">Report!X3061</f>
        <v>NF 443784 1/3 - ALICIA</v>
      </c>
    </row>
    <row r="1420" customFormat="false" ht="12.75" hidden="false" customHeight="true" outlineLevel="0" collapsed="false">
      <c r="A1420" s="16" t="n">
        <f aca="false">Report!C3062</f>
        <v>46265</v>
      </c>
      <c r="B1420" s="1" t="str">
        <f aca="false">Report!E3062</f>
        <v>CRBS S/A</v>
      </c>
      <c r="C1420" s="17" t="n">
        <f aca="false">Report!U3062</f>
        <v>832.18</v>
      </c>
      <c r="D1420" s="1" t="str">
        <f aca="false">Report!X3062</f>
        <v>NF 974216 1/1 - ALICIA</v>
      </c>
    </row>
    <row r="1421" customFormat="false" ht="12.75" hidden="false" customHeight="true" outlineLevel="0" collapsed="false">
      <c r="A1421" s="16" t="n">
        <f aca="false">Report!C3063</f>
        <v>46265</v>
      </c>
      <c r="B1421" s="1" t="str">
        <f aca="false">Report!E3063</f>
        <v>OLIVEIRA E SILVA LTDA</v>
      </c>
      <c r="C1421" s="17" t="n">
        <f aca="false">Report!U3063</f>
        <v>855</v>
      </c>
      <c r="D1421" s="1" t="str">
        <f aca="false">Report!X3063</f>
        <v>COMPRAS FARINHAS DO JOSE - ALICIA</v>
      </c>
    </row>
    <row r="1422" customFormat="false" ht="12.75" hidden="false" customHeight="true" outlineLevel="0" collapsed="false">
      <c r="A1422" s="16" t="n">
        <f aca="false">Report!C3064</f>
        <v>46265</v>
      </c>
      <c r="B1422" s="1" t="str">
        <f aca="false">Report!E3064</f>
        <v>MAXFRI DISTRIUIDORA LTDA</v>
      </c>
      <c r="C1422" s="17" t="n">
        <f aca="false">Report!U3064</f>
        <v>3695.25</v>
      </c>
      <c r="D1422" s="1" t="str">
        <f aca="false">Report!X3064</f>
        <v>NF 15125 1/2 - ALICIA</v>
      </c>
    </row>
    <row r="1423" customFormat="false" ht="12.75" hidden="false" customHeight="true" outlineLevel="0" collapsed="false">
      <c r="A1423" s="16" t="n">
        <f aca="false">Report!C3065</f>
        <v>46265</v>
      </c>
      <c r="B1423" s="1" t="str">
        <f aca="false">Report!E3065</f>
        <v>COMERCIO DE FRIOS MANAUS LTDA</v>
      </c>
      <c r="C1423" s="17" t="n">
        <f aca="false">Report!U3065</f>
        <v>742.9</v>
      </c>
      <c r="D1423" s="1" t="str">
        <f aca="false">Report!X3065</f>
        <v>NF 175357 1/2 - ALICIA</v>
      </c>
    </row>
    <row r="1424" customFormat="false" ht="12.75" hidden="false" customHeight="true" outlineLevel="0" collapsed="false">
      <c r="A1424" s="16" t="n">
        <f aca="false">Report!C3066</f>
        <v>46265</v>
      </c>
      <c r="B1424" s="1" t="str">
        <f aca="false">Report!E3066</f>
        <v>BRASIL NORTE BEBIDAS S/A</v>
      </c>
      <c r="C1424" s="17" t="n">
        <f aca="false">Report!U3066</f>
        <v>4351.96</v>
      </c>
      <c r="D1424" s="1" t="str">
        <f aca="false">Report!X3066</f>
        <v>NF 2005905 1/1 - ALICIA</v>
      </c>
    </row>
    <row r="1425" customFormat="false" ht="12.75" hidden="false" customHeight="true" outlineLevel="0" collapsed="false">
      <c r="A1425" s="16" t="n">
        <f aca="false">Report!C3067</f>
        <v>46265</v>
      </c>
      <c r="B1425" s="1" t="str">
        <f aca="false">Report!E3067</f>
        <v>BRASIL NORTE BEBIDAS S/A</v>
      </c>
      <c r="C1425" s="17" t="n">
        <f aca="false">Report!U3067</f>
        <v>1976.08</v>
      </c>
      <c r="D1425" s="1" t="str">
        <f aca="false">Report!X3067</f>
        <v>NF 1262447 1/1 - ALICIA</v>
      </c>
    </row>
    <row r="1426" customFormat="false" ht="12.75" hidden="false" customHeight="true" outlineLevel="0" collapsed="false">
      <c r="A1426" s="16" t="n">
        <f aca="false">Report!C3068</f>
        <v>46265</v>
      </c>
      <c r="B1426" s="1" t="str">
        <f aca="false">Report!E3068</f>
        <v>BRASIL NORTE BEBIDAS S/A</v>
      </c>
      <c r="C1426" s="17" t="n">
        <f aca="false">Report!U3068</f>
        <v>653.29</v>
      </c>
      <c r="D1426" s="1" t="str">
        <f aca="false">Report!X3068</f>
        <v>NF 1262446 1/1 - ALICIA</v>
      </c>
    </row>
    <row r="1427" customFormat="false" ht="12.75" hidden="false" customHeight="true" outlineLevel="0" collapsed="false">
      <c r="A1427" s="16" t="n">
        <f aca="false">Report!C3069</f>
        <v>46265</v>
      </c>
      <c r="B1427" s="1" t="str">
        <f aca="false">Report!E3069</f>
        <v>BRASIL NORTE BEBIDAS S/A</v>
      </c>
      <c r="C1427" s="17" t="n">
        <f aca="false">Report!U3069</f>
        <v>567.1</v>
      </c>
      <c r="D1427" s="1" t="str">
        <f aca="false">Report!X3069</f>
        <v>NF 2006202 1/1 - ALICIA</v>
      </c>
    </row>
    <row r="1428" customFormat="false" ht="12.75" hidden="false" customHeight="true" outlineLevel="0" collapsed="false">
      <c r="A1428" s="16" t="n">
        <f aca="false">Report!C3070</f>
        <v>46265</v>
      </c>
      <c r="B1428" s="1" t="str">
        <f aca="false">Report!E3070</f>
        <v>AGL DISTRIBUIDORA LIMITADA MATRIZ</v>
      </c>
      <c r="C1428" s="17" t="n">
        <f aca="false">Report!U3070</f>
        <v>120.85</v>
      </c>
      <c r="D1428" s="1" t="str">
        <f aca="false">Report!X3070</f>
        <v>NF 14605 1/1 - ALICIA</v>
      </c>
    </row>
    <row r="1429" customFormat="false" ht="12.75" hidden="false" customHeight="true" outlineLevel="0" collapsed="false">
      <c r="A1429" s="16" t="n">
        <f aca="false">Report!C3073</f>
        <v>46265</v>
      </c>
      <c r="B1429" s="1" t="str">
        <f aca="false">Report!E3073</f>
        <v>RV TECNOLOGIA E SISTEMAS S.A</v>
      </c>
      <c r="C1429" s="17" t="n">
        <f aca="false">Report!U3073</f>
        <v>311.46</v>
      </c>
      <c r="D1429" s="1" t="str">
        <f aca="false">Report!X3073</f>
        <v>RECARGA TELEFONICA - ALICIA</v>
      </c>
    </row>
    <row r="1430" customFormat="false" ht="12.75" hidden="false" customHeight="true" outlineLevel="0" collapsed="false">
      <c r="A1430" s="16" t="n">
        <f aca="false">Report!C3074</f>
        <v>46265</v>
      </c>
      <c r="B1430" s="1" t="str">
        <f aca="false">Report!E3074</f>
        <v>OLIVEIRA E SILVA LTDA</v>
      </c>
      <c r="C1430" s="17" t="n">
        <f aca="false">Report!U3074</f>
        <v>132</v>
      </c>
      <c r="D1430" s="1" t="str">
        <f aca="false">Report!X3074</f>
        <v>COMPRAS CHEIRO VERDE - ALICIA</v>
      </c>
    </row>
    <row r="1431" customFormat="false" ht="12.75" hidden="false" customHeight="true" outlineLevel="0" collapsed="false">
      <c r="A1431" s="16" t="n">
        <f aca="false">Report!C3075</f>
        <v>46265</v>
      </c>
      <c r="B1431" s="1" t="str">
        <f aca="false">Report!E3075</f>
        <v>OLIVEIRA E SILVA LTDA</v>
      </c>
      <c r="C1431" s="17" t="n">
        <f aca="false">Report!U3075</f>
        <v>125</v>
      </c>
      <c r="D1431" s="1" t="str">
        <f aca="false">Report!X3075</f>
        <v>COMPRAS 1 CX DE BANANAS - ALICIA</v>
      </c>
    </row>
    <row r="1432" customFormat="false" ht="12.75" hidden="false" customHeight="true" outlineLevel="0" collapsed="false">
      <c r="A1432" s="16" t="n">
        <f aca="false">Report!C3090</f>
        <v>46266</v>
      </c>
      <c r="B1432" s="1" t="str">
        <f aca="false">Report!E3090</f>
        <v>OLIVEIRA E SILVA LTDA</v>
      </c>
      <c r="C1432" s="17" t="n">
        <f aca="false">Report!U3090</f>
        <v>250</v>
      </c>
      <c r="D1432" s="1" t="str">
        <f aca="false">Report!X3090</f>
        <v>COMPRAS 2CX DE BANANAS - ALICIA</v>
      </c>
    </row>
    <row r="1433" customFormat="false" ht="12.75" hidden="false" customHeight="true" outlineLevel="0" collapsed="false">
      <c r="A1433" s="16" t="n">
        <f aca="false">Report!C3091</f>
        <v>46266</v>
      </c>
      <c r="B1433" s="1" t="str">
        <f aca="false">Report!E3091</f>
        <v>COMERCIAL DE ESTIVAS REGO LTDA</v>
      </c>
      <c r="C1433" s="17" t="n">
        <f aca="false">Report!U3091</f>
        <v>358.74</v>
      </c>
      <c r="D1433" s="1" t="str">
        <f aca="false">Report!X3091</f>
        <v>NF 224551 3/3 - ALICIA</v>
      </c>
    </row>
    <row r="1434" customFormat="false" ht="12.75" hidden="false" customHeight="true" outlineLevel="0" collapsed="false">
      <c r="A1434" s="16" t="n">
        <f aca="false">Report!C3092</f>
        <v>46266</v>
      </c>
      <c r="B1434" s="1" t="str">
        <f aca="false">Report!E3092</f>
        <v>TRES CORACOES ALIMENTOS S.A.</v>
      </c>
      <c r="C1434" s="17" t="n">
        <f aca="false">Report!U3092</f>
        <v>590.45</v>
      </c>
      <c r="D1434" s="1" t="str">
        <f aca="false">Report!X3092</f>
        <v>NF 356005 3/3 - ALICIA</v>
      </c>
    </row>
    <row r="1435" customFormat="false" ht="12.75" hidden="false" customHeight="true" outlineLevel="0" collapsed="false">
      <c r="A1435" s="16" t="n">
        <f aca="false">Report!C3093</f>
        <v>46266</v>
      </c>
      <c r="B1435" s="1" t="str">
        <f aca="false">Report!E3093</f>
        <v>ATIVA COM E REP</v>
      </c>
      <c r="C1435" s="17" t="n">
        <f aca="false">Report!U3093</f>
        <v>879.73</v>
      </c>
      <c r="D1435" s="1" t="str">
        <f aca="false">Report!X3093</f>
        <v>NF 26350 2/3 - ALICIA</v>
      </c>
    </row>
    <row r="1436" customFormat="false" ht="12.75" hidden="false" customHeight="true" outlineLevel="0" collapsed="false">
      <c r="A1436" s="16" t="n">
        <f aca="false">Report!C3094</f>
        <v>46266</v>
      </c>
      <c r="B1436" s="1" t="str">
        <f aca="false">Report!E3094</f>
        <v>DURAES DISTRIBUIDORA DE ESTIVAS LTDA</v>
      </c>
      <c r="C1436" s="17" t="n">
        <f aca="false">Report!U3094</f>
        <v>311.49</v>
      </c>
      <c r="D1436" s="1" t="str">
        <f aca="false">Report!X3094</f>
        <v>NF 654077 2/2 - ALICIA</v>
      </c>
    </row>
    <row r="1437" customFormat="false" ht="12.75" hidden="false" customHeight="true" outlineLevel="0" collapsed="false">
      <c r="A1437" s="16" t="n">
        <f aca="false">Report!C3095</f>
        <v>46266</v>
      </c>
      <c r="B1437" s="1" t="str">
        <f aca="false">Report!E3095</f>
        <v>DUNORTE DISTRIBUIDORA DE PRODUTOS DE CONSUMO LTDA</v>
      </c>
      <c r="C1437" s="17" t="n">
        <f aca="false">Report!U3095</f>
        <v>421.85</v>
      </c>
      <c r="D1437" s="1" t="str">
        <f aca="false">Report!X3095</f>
        <v>NF 3234933 2/3 - ALICIA</v>
      </c>
    </row>
    <row r="1438" customFormat="false" ht="12.75" hidden="false" customHeight="true" outlineLevel="0" collapsed="false">
      <c r="A1438" s="16" t="n">
        <f aca="false">Report!C3096</f>
        <v>46266</v>
      </c>
      <c r="B1438" s="1" t="str">
        <f aca="false">Report!E3096</f>
        <v>DUNORTE DISTRIBUIDORA DE PRODUTOS DE CONSUMO LTDA</v>
      </c>
      <c r="C1438" s="17" t="n">
        <f aca="false">Report!U3096</f>
        <v>193.16</v>
      </c>
      <c r="D1438" s="1" t="str">
        <f aca="false">Report!X3096</f>
        <v>NF 3234932 2/2 - ALICIA</v>
      </c>
    </row>
    <row r="1439" customFormat="false" ht="12.75" hidden="false" customHeight="true" outlineLevel="0" collapsed="false">
      <c r="A1439" s="16" t="n">
        <f aca="false">Report!C3098</f>
        <v>46266</v>
      </c>
      <c r="B1439" s="1" t="str">
        <f aca="false">Report!E3098</f>
        <v>OCIDENTAL COMERCIO DE FRIOS LTDA</v>
      </c>
      <c r="C1439" s="17" t="n">
        <f aca="false">Report!U3098</f>
        <v>888.75</v>
      </c>
      <c r="D1439" s="1" t="str">
        <f aca="false">Report!X3098</f>
        <v>NF 1260091 1/2 - ALICIA</v>
      </c>
    </row>
    <row r="1440" customFormat="false" ht="12.75" hidden="false" customHeight="true" outlineLevel="0" collapsed="false">
      <c r="A1440" s="16" t="n">
        <f aca="false">Report!C3099</f>
        <v>46266</v>
      </c>
      <c r="B1440" s="1" t="str">
        <f aca="false">Report!E3099</f>
        <v>TOYA INDUSTRIA E COMERCIO LTDA.</v>
      </c>
      <c r="C1440" s="17" t="n">
        <f aca="false">Report!U3099</f>
        <v>866.49</v>
      </c>
      <c r="D1440" s="1" t="str">
        <f aca="false">Report!X3099</f>
        <v>NF 258045 1/1 - ALICIA</v>
      </c>
    </row>
    <row r="1441" customFormat="false" ht="12.75" hidden="false" customHeight="true" outlineLevel="0" collapsed="false">
      <c r="A1441" s="16" t="n">
        <f aca="false">Report!C3100</f>
        <v>46266</v>
      </c>
      <c r="B1441" s="1" t="str">
        <f aca="false">Report!E3100</f>
        <v>DUNORTE DISTRIBUIDORA DE PRODUTOS DE CONSUMO LTDA</v>
      </c>
      <c r="C1441" s="17" t="n">
        <f aca="false">Report!U3100</f>
        <v>922.22</v>
      </c>
      <c r="D1441" s="1" t="str">
        <f aca="false">Report!X3100</f>
        <v>NF 3238686 1/4 - ALICIA</v>
      </c>
    </row>
    <row r="1442" customFormat="false" ht="12.75" hidden="false" customHeight="true" outlineLevel="0" collapsed="false">
      <c r="A1442" s="16" t="n">
        <f aca="false">Report!C3101</f>
        <v>46266</v>
      </c>
      <c r="B1442" s="1" t="str">
        <f aca="false">Report!E3101</f>
        <v>NATUREZA COMERCIO DE DESCARTAVEIS LTDA</v>
      </c>
      <c r="C1442" s="17" t="n">
        <f aca="false">Report!U3101</f>
        <v>1242.26</v>
      </c>
      <c r="D1442" s="1" t="str">
        <f aca="false">Report!X3101</f>
        <v>NF 7455923 3/3 - ALICIA</v>
      </c>
    </row>
    <row r="1443" customFormat="false" ht="12.75" hidden="false" customHeight="true" outlineLevel="0" collapsed="false">
      <c r="A1443" s="16" t="n">
        <f aca="false">Report!C3103</f>
        <v>46266</v>
      </c>
      <c r="B1443" s="1" t="str">
        <f aca="false">Report!E3103</f>
        <v>M A B MAXIMINO EIRELI</v>
      </c>
      <c r="C1443" s="17" t="n">
        <f aca="false">Report!U3103</f>
        <v>107.96</v>
      </c>
      <c r="D1443" s="1" t="str">
        <f aca="false">Report!X3103</f>
        <v>NF 7744 1/1 - ALICIA</v>
      </c>
    </row>
    <row r="1444" customFormat="false" ht="12.75" hidden="false" customHeight="true" outlineLevel="0" collapsed="false">
      <c r="A1444" s="16" t="n">
        <f aca="false">Report!C3104</f>
        <v>46266</v>
      </c>
      <c r="B1444" s="1" t="str">
        <f aca="false">Report!E3104</f>
        <v>OLIVEIRA E SILVA LTDA</v>
      </c>
      <c r="C1444" s="17" t="n">
        <f aca="false">Report!U3104</f>
        <v>300</v>
      </c>
      <c r="D1444" s="1" t="str">
        <f aca="false">Report!X3104</f>
        <v>COMPRAS DE ACAI - PIX 92991892419 NAILSON GARCES - ALICIA</v>
      </c>
    </row>
    <row r="1445" customFormat="false" ht="12.75" hidden="false" customHeight="true" outlineLevel="0" collapsed="false">
      <c r="A1445" s="16" t="n">
        <f aca="false">Report!C3105</f>
        <v>46266</v>
      </c>
      <c r="B1445" s="1" t="str">
        <f aca="false">Report!E3105</f>
        <v>COMPRAS NA PORTA AVULSO</v>
      </c>
      <c r="C1445" s="17" t="n">
        <f aca="false">Report!U3105</f>
        <v>245</v>
      </c>
      <c r="D1445" s="1" t="str">
        <f aca="false">Report!X3105</f>
        <v>RECIBO - HARINA PAN - ALICIA</v>
      </c>
    </row>
    <row r="1446" customFormat="false" ht="12.75" hidden="false" customHeight="true" outlineLevel="0" collapsed="false">
      <c r="A1446" s="16" t="n">
        <f aca="false">Report!C3106</f>
        <v>46266</v>
      </c>
      <c r="B1446" s="1" t="str">
        <f aca="false">Report!E3106</f>
        <v>COMERCIO DE FRIOS MANAUS LTDA</v>
      </c>
      <c r="C1446" s="17" t="n">
        <f aca="false">Report!U3106</f>
        <v>2644.2</v>
      </c>
      <c r="D1446" s="1" t="str">
        <f aca="false">Report!X3106</f>
        <v>NF 175417 1/2 - ALICIA</v>
      </c>
    </row>
    <row r="1447" customFormat="false" ht="12.75" hidden="false" customHeight="true" outlineLevel="0" collapsed="false">
      <c r="A1447" s="16" t="n">
        <f aca="false">Report!C3107</f>
        <v>46266</v>
      </c>
      <c r="B1447" s="1" t="str">
        <f aca="false">Report!E3107</f>
        <v>ALEXANDRE DA SILVA RUFINO</v>
      </c>
      <c r="C1447" s="17" t="n">
        <f aca="false">Report!U3107</f>
        <v>344</v>
      </c>
      <c r="D1447" s="1" t="str">
        <f aca="false">Report!X3107</f>
        <v>RECIBO - COMPRAS CIGARROS - ALICIA</v>
      </c>
    </row>
    <row r="1448" customFormat="false" ht="12.75" hidden="false" customHeight="true" outlineLevel="0" collapsed="false">
      <c r="A1448" s="16" t="n">
        <f aca="false">Report!C3108</f>
        <v>46266</v>
      </c>
      <c r="B1448" s="1" t="str">
        <f aca="false">Report!E3108</f>
        <v>OLIVEIRA E SILVA LTDA</v>
      </c>
      <c r="C1448" s="17" t="n">
        <f aca="false">Report!U3108</f>
        <v>2094.5</v>
      </c>
      <c r="D1448" s="1" t="str">
        <f aca="false">Report!X3108</f>
        <v>COMPRAS CARLOS VERDURAS - ALICIA</v>
      </c>
    </row>
    <row r="1449" customFormat="false" ht="12.75" hidden="false" customHeight="true" outlineLevel="0" collapsed="false">
      <c r="A1449" s="16" t="n">
        <f aca="false">Report!C3109</f>
        <v>46266</v>
      </c>
      <c r="B1449" s="1" t="str">
        <f aca="false">Report!E3109</f>
        <v>COMERCIO E TRANSPORTE BRANDAO LTDA</v>
      </c>
      <c r="C1449" s="17" t="n">
        <f aca="false">Report!U3109</f>
        <v>140</v>
      </c>
      <c r="D1449" s="1" t="str">
        <f aca="false">Report!X3109</f>
        <v>NF 15198 1/1 - COMPRAS CARLOS VERDURAS - ALICIA</v>
      </c>
    </row>
    <row r="1450" customFormat="false" ht="12.75" hidden="false" customHeight="true" outlineLevel="0" collapsed="false">
      <c r="A1450" s="16" t="n">
        <f aca="false">Report!C3110</f>
        <v>46266</v>
      </c>
      <c r="B1450" s="1" t="str">
        <f aca="false">Report!E3110</f>
        <v>COMERCIO E TRANSPORTE BRANDAO LTDA</v>
      </c>
      <c r="C1450" s="17" t="n">
        <f aca="false">Report!U3110</f>
        <v>200</v>
      </c>
      <c r="D1450" s="1" t="str">
        <f aca="false">Report!X3110</f>
        <v>RECIBO - COMPRAS QUEIJO CARLOS VERDURAS - ALICIA</v>
      </c>
    </row>
    <row r="1451" customFormat="false" ht="12.75" hidden="false" customHeight="true" outlineLevel="0" collapsed="false">
      <c r="A1451" s="16" t="n">
        <f aca="false">Report!C3111</f>
        <v>46266</v>
      </c>
      <c r="B1451" s="1" t="str">
        <f aca="false">Report!E3111</f>
        <v>ADICSO FABIAN GONZALEZ MONTILLA 70302186</v>
      </c>
      <c r="C1451" s="17" t="n">
        <f aca="false">Report!U3111</f>
        <v>240</v>
      </c>
      <c r="D1451" s="1" t="str">
        <f aca="false">Report!X3111</f>
        <v>NF 628 1/1 - ALICIA</v>
      </c>
    </row>
    <row r="1452" customFormat="false" ht="12.75" hidden="false" customHeight="true" outlineLevel="0" collapsed="false">
      <c r="A1452" s="16" t="n">
        <f aca="false">Report!C3112</f>
        <v>46266</v>
      </c>
      <c r="B1452" s="1" t="str">
        <f aca="false">Report!E3112</f>
        <v>OLIVEIRA E SILVA LTDA</v>
      </c>
      <c r="C1452" s="17" t="n">
        <f aca="false">Report!U3112</f>
        <v>150</v>
      </c>
      <c r="D1452" s="1" t="str">
        <f aca="false">Report!X3112</f>
        <v>COMPRAS CHEIRO VERDE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OLIVEIRA E SILVA LTDA</v>
      </c>
      <c r="C1453" s="17" t="n">
        <f aca="false">Report!U3130</f>
        <v>125</v>
      </c>
      <c r="D1453" s="1" t="str">
        <f aca="false">Report!X3130</f>
        <v>COMPRAS 1 CX DE BANANAS - ALICIA</v>
      </c>
    </row>
    <row r="1454" customFormat="false" ht="12.75" hidden="false" customHeight="true" outlineLevel="0" collapsed="false">
      <c r="A1454" s="16" t="n">
        <f aca="false">Report!C3137</f>
        <v>46267</v>
      </c>
      <c r="B1454" s="1" t="str">
        <f aca="false">Report!E3137</f>
        <v>SUPER CANCUN COMERCIO DE PRODUTOS ALIMEN</v>
      </c>
      <c r="C1454" s="17" t="n">
        <f aca="false">Report!U3137</f>
        <v>260.45</v>
      </c>
      <c r="D1454" s="1" t="str">
        <f aca="false">Report!X3137</f>
        <v>NF 264696 3/3 - ALICIA</v>
      </c>
    </row>
    <row r="1455" customFormat="false" ht="12.75" hidden="false" customHeight="true" outlineLevel="0" collapsed="false">
      <c r="A1455" s="16" t="n">
        <f aca="false">Report!C3138</f>
        <v>46267</v>
      </c>
      <c r="B1455" s="1" t="str">
        <f aca="false">Report!E3138</f>
        <v>OCIDENTAL COMERCIO DE FRIOS LTDA</v>
      </c>
      <c r="C1455" s="17" t="n">
        <f aca="false">Report!U3138</f>
        <v>771.86</v>
      </c>
      <c r="D1455" s="1" t="str">
        <f aca="false">Report!X3138</f>
        <v>NF 12556061 3/3 - ALICIA</v>
      </c>
    </row>
    <row r="1456" customFormat="false" ht="12.75" hidden="false" customHeight="true" outlineLevel="0" collapsed="false">
      <c r="A1456" s="16" t="n">
        <f aca="false">Report!C3139</f>
        <v>46267</v>
      </c>
      <c r="B1456" s="1" t="str">
        <f aca="false">Report!E3139</f>
        <v>NATUREZA COMERCIO DE DESCARTAVEIS LTDA</v>
      </c>
      <c r="C1456" s="17" t="n">
        <f aca="false">Report!U3139</f>
        <v>274.14</v>
      </c>
      <c r="D1456" s="1" t="str">
        <f aca="false">Report!X3139</f>
        <v>NF 746264 1/1 - ALICIA</v>
      </c>
    </row>
    <row r="1457" customFormat="false" ht="12.75" hidden="false" customHeight="true" outlineLevel="0" collapsed="false">
      <c r="A1457" s="16" t="n">
        <f aca="false">Report!C3140</f>
        <v>46267</v>
      </c>
      <c r="B1457" s="1" t="str">
        <f aca="false">Report!E3140</f>
        <v>FUNNY PET DISTRIBUIDORA DE ALIMENTOS PAR</v>
      </c>
      <c r="C1457" s="17" t="n">
        <f aca="false">Report!U3140</f>
        <v>1760.2</v>
      </c>
      <c r="D1457" s="1" t="str">
        <f aca="false">Report!X3140</f>
        <v>NF 21623 2/4 - ALICIA</v>
      </c>
    </row>
    <row r="1458" customFormat="false" ht="12.75" hidden="false" customHeight="true" outlineLevel="0" collapsed="false">
      <c r="A1458" s="16" t="n">
        <f aca="false">Report!C3141</f>
        <v>46267</v>
      </c>
      <c r="B1458" s="1" t="str">
        <f aca="false">Report!E3141</f>
        <v>TOYA INDUSTRIA E COMERCIO LTDA.</v>
      </c>
      <c r="C1458" s="17" t="n">
        <f aca="false">Report!U3141</f>
        <v>656.69</v>
      </c>
      <c r="D1458" s="1" t="str">
        <f aca="false">Report!X3141</f>
        <v>NF 257522 1/1 - ALICIA</v>
      </c>
    </row>
    <row r="1459" customFormat="false" ht="12.75" hidden="false" customHeight="true" outlineLevel="0" collapsed="false">
      <c r="A1459" s="16" t="n">
        <f aca="false">Report!C3142</f>
        <v>46267</v>
      </c>
      <c r="B1459" s="1" t="str">
        <f aca="false">Report!E3142</f>
        <v>AGM COMERCIO E DISTRIBUIDORA DE MATERIAS DE PERFUMARIA E LIMPEZA LTDA</v>
      </c>
      <c r="C1459" s="17" t="n">
        <f aca="false">Report!U3142</f>
        <v>545.13</v>
      </c>
      <c r="D1459" s="1" t="str">
        <f aca="false">Report!X3142</f>
        <v>NF 163841 2/4 - ALICIA</v>
      </c>
    </row>
    <row r="1460" customFormat="false" ht="12.75" hidden="false" customHeight="true" outlineLevel="0" collapsed="false">
      <c r="A1460" s="16" t="n">
        <f aca="false">Report!C3143</f>
        <v>46267</v>
      </c>
      <c r="B1460" s="1" t="str">
        <f aca="false">Report!E3143</f>
        <v>BRF S A</v>
      </c>
      <c r="C1460" s="17" t="n">
        <f aca="false">Report!U3143</f>
        <v>1120.52</v>
      </c>
      <c r="D1460" s="1" t="str">
        <f aca="false">Report!X3143</f>
        <v>NF 1619343 3/3 - ALICIA</v>
      </c>
    </row>
    <row r="1461" customFormat="false" ht="12.75" hidden="false" customHeight="true" outlineLevel="0" collapsed="false">
      <c r="A1461" s="16" t="n">
        <f aca="false">Report!C3144</f>
        <v>46267</v>
      </c>
      <c r="B1461" s="1" t="str">
        <f aca="false">Report!E3144</f>
        <v>FRIOTRANS COMERCIO E TRANSPORTES DE CARGAS LTDA</v>
      </c>
      <c r="C1461" s="17" t="n">
        <f aca="false">Report!U3144</f>
        <v>2333.04</v>
      </c>
      <c r="D1461" s="1" t="str">
        <f aca="false">Report!X3144</f>
        <v>NF39504 2/2 - ALICIA</v>
      </c>
    </row>
    <row r="1462" customFormat="false" ht="12.75" hidden="false" customHeight="true" outlineLevel="0" collapsed="false">
      <c r="A1462" s="16" t="n">
        <f aca="false">Report!C3145</f>
        <v>46267</v>
      </c>
      <c r="B1462" s="1" t="str">
        <f aca="false">Report!E3145</f>
        <v>OCIDENTAL COMERCIO DE FRIOS LTDA</v>
      </c>
      <c r="C1462" s="17" t="n">
        <f aca="false">Report!U3145</f>
        <v>871.13</v>
      </c>
      <c r="D1462" s="1" t="str">
        <f aca="false">Report!X3145</f>
        <v>NF 1260900 1/2 - ALICIA</v>
      </c>
    </row>
    <row r="1463" customFormat="false" ht="12.75" hidden="false" customHeight="true" outlineLevel="0" collapsed="false">
      <c r="A1463" s="16" t="n">
        <f aca="false">Report!C3146</f>
        <v>46267</v>
      </c>
      <c r="B1463" s="1" t="str">
        <f aca="false">Report!E3146</f>
        <v>A M QUIMICA IND E COM DE PROD QUIMICOS I</v>
      </c>
      <c r="C1463" s="17" t="n">
        <f aca="false">Report!U3146</f>
        <v>226.44</v>
      </c>
      <c r="D1463" s="1" t="str">
        <f aca="false">Report!X3146</f>
        <v>NF 70351 1/3 - ALICIA</v>
      </c>
    </row>
    <row r="1464" customFormat="false" ht="12.75" hidden="false" customHeight="true" outlineLevel="0" collapsed="false">
      <c r="A1464" s="16" t="n">
        <f aca="false">Report!C3147</f>
        <v>46267</v>
      </c>
      <c r="B1464" s="1" t="str">
        <f aca="false">Report!E3147</f>
        <v>BRF S A</v>
      </c>
      <c r="C1464" s="17" t="n">
        <f aca="false">Report!U3147</f>
        <v>1332.64</v>
      </c>
      <c r="D1464" s="1" t="str">
        <f aca="false">Report!X3147</f>
        <v>NF 1622008 2/3 - ALICIA</v>
      </c>
    </row>
    <row r="1465" customFormat="false" ht="12.75" hidden="false" customHeight="true" outlineLevel="0" collapsed="false">
      <c r="A1465" s="16" t="n">
        <f aca="false">Report!C3148</f>
        <v>46267</v>
      </c>
      <c r="B1465" s="1" t="str">
        <f aca="false">Report!E3148</f>
        <v>REAL BEBIDAS DA AMAZONIA LTDA</v>
      </c>
      <c r="C1465" s="17" t="n">
        <f aca="false">Report!U3148</f>
        <v>327</v>
      </c>
      <c r="D1465" s="1" t="str">
        <f aca="false">Report!X3148</f>
        <v>NF 628889 1/2 - ALICIA</v>
      </c>
    </row>
    <row r="1466" customFormat="false" ht="12.75" hidden="false" customHeight="true" outlineLevel="0" collapsed="false">
      <c r="A1466" s="16" t="n">
        <f aca="false">Report!C3149</f>
        <v>46267</v>
      </c>
      <c r="B1466" s="1" t="str">
        <f aca="false">Report!E3149</f>
        <v>TOYA INDUSTRIA E COMERCIO LTDA.</v>
      </c>
      <c r="C1466" s="17" t="n">
        <f aca="false">Report!U3149</f>
        <v>309</v>
      </c>
      <c r="D1466" s="1" t="str">
        <f aca="false">Report!X3149</f>
        <v>NF 258631 1/2 - ALICIA</v>
      </c>
    </row>
    <row r="1467" customFormat="false" ht="12.75" hidden="false" customHeight="true" outlineLevel="0" collapsed="false">
      <c r="A1467" s="16" t="n">
        <f aca="false">Report!C3150</f>
        <v>46267</v>
      </c>
      <c r="B1467" s="1" t="str">
        <f aca="false">Report!E3150</f>
        <v>OLIVEIRA E SILVA LTDA</v>
      </c>
      <c r="C1467" s="17" t="n">
        <f aca="false">Report!U3150</f>
        <v>155</v>
      </c>
      <c r="D1467" s="1" t="str">
        <f aca="false">Report!X3150</f>
        <v>COMPRAS CHEIRO VERDE , COUVE , ALFACE - ALICIA</v>
      </c>
    </row>
    <row r="1468" customFormat="false" ht="12.75" hidden="false" customHeight="true" outlineLevel="0" collapsed="false">
      <c r="A1468" s="16" t="n">
        <f aca="false">Report!C3151</f>
        <v>46267</v>
      </c>
      <c r="B1468" s="1" t="str">
        <f aca="false">Report!E3151</f>
        <v>OLIVEIRA E SILVA LTDA</v>
      </c>
      <c r="C1468" s="17" t="n">
        <f aca="false">Report!U3151</f>
        <v>250</v>
      </c>
      <c r="D1468" s="1" t="str">
        <f aca="false">Report!X3151</f>
        <v>COMPRAS 2 CX DE BANANAS - ALICIA</v>
      </c>
    </row>
    <row r="1469" customFormat="false" ht="12.75" hidden="false" customHeight="true" outlineLevel="0" collapsed="false">
      <c r="A1469" s="16" t="n">
        <f aca="false">Report!C3161</f>
        <v>46268</v>
      </c>
      <c r="B1469" s="1" t="str">
        <f aca="false">Report!E3161</f>
        <v>EMPRESA BRASILEIRA DE DISTRIBUICAO LTDA</v>
      </c>
      <c r="C1469" s="17" t="n">
        <f aca="false">Report!U3161</f>
        <v>496.59</v>
      </c>
      <c r="D1469" s="1" t="str">
        <f aca="false">Report!X3161</f>
        <v>NF 2307607 3/3 - ALICIA</v>
      </c>
    </row>
    <row r="1470" customFormat="false" ht="12.75" hidden="false" customHeight="true" outlineLevel="0" collapsed="false">
      <c r="A1470" s="16" t="n">
        <f aca="false">Report!C3162</f>
        <v>46268</v>
      </c>
      <c r="B1470" s="1" t="str">
        <f aca="false">Report!E3162</f>
        <v>EMPRESA BRASILEIRA DE DISTRIBUICAO LTDA</v>
      </c>
      <c r="C1470" s="17" t="n">
        <f aca="false">Report!U3162</f>
        <v>368.38</v>
      </c>
      <c r="D1470" s="1" t="str">
        <f aca="false">Report!X3162</f>
        <v>NF 2307608 3/3 - ALICIA</v>
      </c>
    </row>
    <row r="1471" customFormat="false" ht="12.75" hidden="false" customHeight="true" outlineLevel="0" collapsed="false">
      <c r="A1471" s="16" t="n">
        <f aca="false">Report!C3163</f>
        <v>46268</v>
      </c>
      <c r="B1471" s="1" t="str">
        <f aca="false">Report!E3163</f>
        <v>CB COMERCIO E DISTRIBUIDORA DE ALIMENTOS</v>
      </c>
      <c r="C1471" s="17" t="n">
        <f aca="false">Report!U3163</f>
        <v>477.87</v>
      </c>
      <c r="D1471" s="1" t="str">
        <f aca="false">Report!X3163</f>
        <v>NF 860572 3/3 - ALICIA</v>
      </c>
    </row>
    <row r="1472" customFormat="false" ht="12.75" hidden="false" customHeight="true" outlineLevel="0" collapsed="false">
      <c r="A1472" s="16" t="n">
        <f aca="false">Report!C3164</f>
        <v>46268</v>
      </c>
      <c r="B1472" s="1" t="str">
        <f aca="false">Report!E3164</f>
        <v>OESA COMERCIO E REPRESENTACOES S/A</v>
      </c>
      <c r="C1472" s="17" t="n">
        <f aca="false">Report!U3164</f>
        <v>984.44</v>
      </c>
      <c r="D1472" s="1" t="str">
        <f aca="false">Report!X3164</f>
        <v>NF 438335 3/3 - ALICIA</v>
      </c>
    </row>
    <row r="1473" customFormat="false" ht="12.75" hidden="false" customHeight="true" outlineLevel="0" collapsed="false">
      <c r="A1473" s="16" t="n">
        <f aca="false">Report!C3165</f>
        <v>46268</v>
      </c>
      <c r="B1473" s="1" t="str">
        <f aca="false">Report!E3165</f>
        <v>L S M COMERCIO DE ALIMENTOS E NAVEGACAO</v>
      </c>
      <c r="C1473" s="17" t="n">
        <f aca="false">Report!U3165</f>
        <v>1384</v>
      </c>
      <c r="D1473" s="1" t="str">
        <f aca="false">Report!X3165</f>
        <v>NF 310741 2/3 - ALICIA</v>
      </c>
    </row>
    <row r="1474" customFormat="false" ht="12.75" hidden="false" customHeight="true" outlineLevel="0" collapsed="false">
      <c r="A1474" s="16" t="n">
        <f aca="false">Report!C3166</f>
        <v>46268</v>
      </c>
      <c r="B1474" s="1" t="str">
        <f aca="false">Report!E3166</f>
        <v>OCIDENTAL COMERCIO DE FRIOS LTDA</v>
      </c>
      <c r="C1474" s="17" t="n">
        <f aca="false">Report!U3166</f>
        <v>354.21</v>
      </c>
      <c r="D1474" s="1" t="str">
        <f aca="false">Report!X3166</f>
        <v>NF 1258988 2/2 - ALICIA</v>
      </c>
    </row>
    <row r="1475" customFormat="false" ht="12.75" hidden="false" customHeight="true" outlineLevel="0" collapsed="false">
      <c r="A1475" s="16" t="n">
        <f aca="false">Report!C3167</f>
        <v>46268</v>
      </c>
      <c r="B1475" s="1" t="str">
        <f aca="false">Report!E3167</f>
        <v>BF COMERCIO DE ALIMENTOS REPRESENTACAO L</v>
      </c>
      <c r="C1475" s="17" t="n">
        <f aca="false">Report!U3167</f>
        <v>355.96</v>
      </c>
      <c r="D1475" s="1" t="str">
        <f aca="false">Report!X3167</f>
        <v>NF 21254 2/3 - ALICIA</v>
      </c>
    </row>
    <row r="1476" customFormat="false" ht="12.75" hidden="false" customHeight="true" outlineLevel="0" collapsed="false">
      <c r="A1476" s="16" t="n">
        <f aca="false">Report!C3168</f>
        <v>46268</v>
      </c>
      <c r="B1476" s="1" t="str">
        <f aca="false">Report!E3168</f>
        <v>CB COMERCIO E DISTRIBUIDORA DE ALIMENTOS</v>
      </c>
      <c r="C1476" s="17" t="n">
        <f aca="false">Report!U3168</f>
        <v>603.25</v>
      </c>
      <c r="D1476" s="1" t="str">
        <f aca="false">Report!X3168</f>
        <v>NF 865043 1/3 - ALICIA</v>
      </c>
    </row>
    <row r="1477" customFormat="false" ht="12.75" hidden="false" customHeight="true" outlineLevel="0" collapsed="false">
      <c r="A1477" s="16" t="n">
        <f aca="false">Report!C3169</f>
        <v>46268</v>
      </c>
      <c r="B1477" s="1" t="str">
        <f aca="false">Report!E3169</f>
        <v>DISTRIBUIDORA LOPES LTDA</v>
      </c>
      <c r="C1477" s="17" t="n">
        <f aca="false">Report!U3169</f>
        <v>789.29</v>
      </c>
      <c r="D1477" s="1" t="str">
        <f aca="false">Report!X3169</f>
        <v>NF 1715032 1/3 - ALICIA</v>
      </c>
    </row>
    <row r="1478" customFormat="false" ht="12.75" hidden="false" customHeight="true" outlineLevel="0" collapsed="false">
      <c r="A1478" s="16" t="n">
        <f aca="false">Report!C3170</f>
        <v>46268</v>
      </c>
      <c r="B1478" s="1" t="str">
        <f aca="false">Report!E3170</f>
        <v>RCL COMERCIO DE PRODUTOS ALIMENTICIOS LT</v>
      </c>
      <c r="C1478" s="17" t="n">
        <f aca="false">Report!U3170</f>
        <v>511.86</v>
      </c>
      <c r="D1478" s="1" t="str">
        <f aca="false">Report!X3170</f>
        <v>NF 223956 1/1 - ALICIA</v>
      </c>
    </row>
    <row r="1479" customFormat="false" ht="12.75" hidden="false" customHeight="true" outlineLevel="0" collapsed="false">
      <c r="A1479" s="16" t="n">
        <f aca="false">Report!C3171</f>
        <v>46268</v>
      </c>
      <c r="B1479" s="1" t="str">
        <f aca="false">Report!E3171</f>
        <v>COMERCIO DE FRIOS MANAUS LTDA</v>
      </c>
      <c r="C1479" s="17" t="n">
        <f aca="false">Report!U3171</f>
        <v>1841.2</v>
      </c>
      <c r="D1479" s="1" t="str">
        <f aca="false">Report!X3171</f>
        <v>NF 175182 2/2 - ALICIA</v>
      </c>
    </row>
    <row r="1480" customFormat="false" ht="12.75" hidden="false" customHeight="true" outlineLevel="0" collapsed="false">
      <c r="A1480" s="16" t="n">
        <f aca="false">Report!C3172</f>
        <v>46268</v>
      </c>
      <c r="B1480" s="1" t="str">
        <f aca="false">Report!E3172</f>
        <v>CRBS S/A</v>
      </c>
      <c r="C1480" s="17" t="n">
        <f aca="false">Report!U3172</f>
        <v>972.06</v>
      </c>
      <c r="D1480" s="1" t="str">
        <f aca="false">Report!X3172</f>
        <v>NF 974217 1/1 - ALICIA</v>
      </c>
    </row>
    <row r="1481" customFormat="false" ht="12.75" hidden="false" customHeight="true" outlineLevel="0" collapsed="false">
      <c r="A1481" s="16" t="n">
        <f aca="false">Report!C3173</f>
        <v>46268</v>
      </c>
      <c r="B1481" s="1" t="str">
        <f aca="false">Report!E3173</f>
        <v>CRBS S/A</v>
      </c>
      <c r="C1481" s="17" t="n">
        <f aca="false">Report!U3173</f>
        <v>671.58</v>
      </c>
      <c r="D1481" s="1" t="str">
        <f aca="false">Report!X3173</f>
        <v>NF 974218 1/1 - ALICIA</v>
      </c>
    </row>
    <row r="1482" customFormat="false" ht="12.75" hidden="false" customHeight="true" outlineLevel="0" collapsed="false">
      <c r="A1482" s="16" t="n">
        <f aca="false">Report!C3174</f>
        <v>46268</v>
      </c>
      <c r="B1482" s="1" t="str">
        <f aca="false">Report!E3174</f>
        <v>ELFORT FRUIT COMERCIO DE PRODUTOS ALIME</v>
      </c>
      <c r="C1482" s="17" t="n">
        <f aca="false">Report!U3174</f>
        <v>673.16</v>
      </c>
      <c r="D1482" s="1" t="str">
        <f aca="false">Report!X3174</f>
        <v>NF 28760 1/2 - ALICIA</v>
      </c>
    </row>
    <row r="1483" customFormat="false" ht="12.75" hidden="false" customHeight="true" outlineLevel="0" collapsed="false">
      <c r="A1483" s="16" t="n">
        <f aca="false">Report!C3175</f>
        <v>46268</v>
      </c>
      <c r="B1483" s="1" t="str">
        <f aca="false">Report!E3175</f>
        <v>BROTHERS  INDUSTRIA DE ALIMENTOS LTDA</v>
      </c>
      <c r="C1483" s="17" t="n">
        <f aca="false">Report!U3175</f>
        <v>718.72</v>
      </c>
      <c r="D1483" s="1" t="str">
        <f aca="false">Report!X3175</f>
        <v>NF 1038859 1/1 - ALICIA</v>
      </c>
    </row>
    <row r="1484" customFormat="false" ht="12.75" hidden="false" customHeight="true" outlineLevel="0" collapsed="false">
      <c r="A1484" s="16" t="n">
        <f aca="false">Report!C3176</f>
        <v>46268</v>
      </c>
      <c r="B1484" s="1" t="str">
        <f aca="false">Report!E3176</f>
        <v>BRASIL NORTE BEBIDAS S/A</v>
      </c>
      <c r="C1484" s="17" t="n">
        <f aca="false">Report!U3176</f>
        <v>50.39</v>
      </c>
      <c r="D1484" s="1" t="str">
        <f aca="false">Report!X3176</f>
        <v>NF 1268918 1/1 - ALICIA</v>
      </c>
    </row>
    <row r="1485" customFormat="false" ht="12.75" hidden="false" customHeight="true" outlineLevel="0" collapsed="false">
      <c r="A1485" s="16" t="n">
        <f aca="false">Report!C3177</f>
        <v>46268</v>
      </c>
      <c r="B1485" s="1" t="str">
        <f aca="false">Report!E3177</f>
        <v>BRASIL NORTE BEBIDAS S/A</v>
      </c>
      <c r="C1485" s="17" t="n">
        <f aca="false">Report!U3177</f>
        <v>2473.12</v>
      </c>
      <c r="D1485" s="1" t="str">
        <f aca="false">Report!X3177</f>
        <v>NF 1268920 1/1 - ALICIA</v>
      </c>
    </row>
    <row r="1486" customFormat="false" ht="12.75" hidden="false" customHeight="true" outlineLevel="0" collapsed="false">
      <c r="A1486" s="16" t="n">
        <f aca="false">Report!C3178</f>
        <v>46268</v>
      </c>
      <c r="B1486" s="1" t="str">
        <f aca="false">Report!E3178</f>
        <v>BRASIL NORTE BEBIDAS S/A</v>
      </c>
      <c r="C1486" s="17" t="n">
        <f aca="false">Report!U3178</f>
        <v>3474.87</v>
      </c>
      <c r="D1486" s="1" t="str">
        <f aca="false">Report!X3178</f>
        <v>NF 2013514 1/1 - ALICIA</v>
      </c>
    </row>
    <row r="1487" customFormat="false" ht="12.75" hidden="false" customHeight="true" outlineLevel="0" collapsed="false">
      <c r="A1487" s="16" t="n">
        <f aca="false">Report!C3179</f>
        <v>46268</v>
      </c>
      <c r="B1487" s="1" t="str">
        <f aca="false">Report!E3179</f>
        <v>MAXFRI DISTRIUIDORA LTDA</v>
      </c>
      <c r="C1487" s="17" t="n">
        <f aca="false">Report!U3179</f>
        <v>4394.4</v>
      </c>
      <c r="D1487" s="1" t="str">
        <f aca="false">Report!X3179</f>
        <v>NF 15178 1/1 - ALICIA</v>
      </c>
    </row>
    <row r="1488" customFormat="false" ht="12.75" hidden="false" customHeight="true" outlineLevel="0" collapsed="false">
      <c r="A1488" s="16" t="n">
        <f aca="false">Report!C3181</f>
        <v>46268</v>
      </c>
      <c r="B1488" s="1" t="str">
        <f aca="false">Report!E3181</f>
        <v>H L M PADARIA E CONFEITARIA LTDA</v>
      </c>
      <c r="C1488" s="17" t="n">
        <f aca="false">Report!U3181</f>
        <v>180</v>
      </c>
      <c r="D1488" s="1" t="str">
        <f aca="false">Report!X3181</f>
        <v>NF 240 1/1 COMPRAS BOLOS MIAZAKI - ALICIA</v>
      </c>
    </row>
    <row r="1489" customFormat="false" ht="12.75" hidden="false" customHeight="true" outlineLevel="0" collapsed="false">
      <c r="A1489" s="16" t="n">
        <f aca="false">Report!C3182</f>
        <v>46268</v>
      </c>
      <c r="B1489" s="1" t="str">
        <f aca="false">Report!E3182</f>
        <v>OLIVEIRA E SILVA LTDA</v>
      </c>
      <c r="C1489" s="17" t="n">
        <f aca="false">Report!U3182</f>
        <v>135</v>
      </c>
      <c r="D1489" s="1" t="str">
        <f aca="false">Report!X3182</f>
        <v>COMPRAS CHEIRO VERDE , ALFACE - ALICIA</v>
      </c>
    </row>
    <row r="1490" customFormat="false" ht="12.75" hidden="false" customHeight="true" outlineLevel="0" collapsed="false">
      <c r="A1490" s="16" t="n">
        <f aca="false">Report!C3185</f>
        <v>46269</v>
      </c>
      <c r="B1490" s="1" t="str">
        <f aca="false">Report!E3185</f>
        <v>L S M COMERCIO DE ALIMENTOS E NAVEGACAO</v>
      </c>
      <c r="C1490" s="17" t="n">
        <f aca="false">Report!U3185</f>
        <v>986.04</v>
      </c>
      <c r="D1490" s="1" t="str">
        <f aca="false">Report!X3185</f>
        <v>NF 310154 3/3 - ALICIA</v>
      </c>
    </row>
    <row r="1491" customFormat="false" ht="12.75" hidden="false" customHeight="true" outlineLevel="0" collapsed="false">
      <c r="A1491" s="16" t="n">
        <f aca="false">Report!C3186</f>
        <v>46269</v>
      </c>
      <c r="B1491" s="1" t="str">
        <f aca="false">Report!E3186</f>
        <v>VIA CERTA IMPORTACAO E DISTRIBUICAO DE A</v>
      </c>
      <c r="C1491" s="17" t="n">
        <f aca="false">Report!U3186</f>
        <v>500.78</v>
      </c>
      <c r="D1491" s="1" t="str">
        <f aca="false">Report!X3186</f>
        <v>NF 53548 3/3 - ALICIA</v>
      </c>
    </row>
    <row r="1492" customFormat="false" ht="12.75" hidden="false" customHeight="true" outlineLevel="0" collapsed="false">
      <c r="A1492" s="16" t="n">
        <f aca="false">Report!C3187</f>
        <v>46269</v>
      </c>
      <c r="B1492" s="1" t="str">
        <f aca="false">Report!E3187</f>
        <v>MARQUES &amp; MELO LTDA - FILIAL</v>
      </c>
      <c r="C1492" s="17" t="n">
        <f aca="false">Report!U3187</f>
        <v>300.54</v>
      </c>
      <c r="D1492" s="1" t="str">
        <f aca="false">Report!X3187</f>
        <v>NF 5068382 2/3 - ALICIA</v>
      </c>
    </row>
    <row r="1493" customFormat="false" ht="12.75" hidden="false" customHeight="true" outlineLevel="0" collapsed="false">
      <c r="A1493" s="16" t="n">
        <f aca="false">Report!C3188</f>
        <v>46269</v>
      </c>
      <c r="B1493" s="1" t="str">
        <f aca="false">Report!E3188</f>
        <v>J G COMERCIO DE PRODUTOS ALIMENTICIOS LTDA</v>
      </c>
      <c r="C1493" s="17" t="n">
        <f aca="false">Report!U3188</f>
        <v>655.61</v>
      </c>
      <c r="D1493" s="1" t="str">
        <f aca="false">Report!X3188</f>
        <v>NF 398009 2/3 - ALICIA</v>
      </c>
    </row>
    <row r="1494" customFormat="false" ht="12.75" hidden="false" customHeight="true" outlineLevel="0" collapsed="false">
      <c r="A1494" s="16" t="n">
        <f aca="false">Report!C3189</f>
        <v>46269</v>
      </c>
      <c r="B1494" s="1" t="str">
        <f aca="false">Report!E3189</f>
        <v>AGM INDUSTRIA COMERCIO E REPRESENTACAO LTDA</v>
      </c>
      <c r="C1494" s="17" t="n">
        <f aca="false">Report!U3189</f>
        <v>625.75</v>
      </c>
      <c r="D1494" s="1" t="str">
        <f aca="false">Report!X3189</f>
        <v>NF 48211 1/3 - ALICIA</v>
      </c>
    </row>
    <row r="1495" customFormat="false" ht="12.75" hidden="false" customHeight="true" outlineLevel="0" collapsed="false">
      <c r="A1495" s="16" t="n">
        <f aca="false">Report!C3190</f>
        <v>46269</v>
      </c>
      <c r="B1495" s="1" t="str">
        <f aca="false">Report!E3190</f>
        <v>T A DE MATTOS COMIM EIRELI</v>
      </c>
      <c r="C1495" s="17" t="n">
        <f aca="false">Report!U3190</f>
        <v>228</v>
      </c>
      <c r="D1495" s="1" t="str">
        <f aca="false">Report!X3190</f>
        <v>NF 10923 1/1 - ALICIA</v>
      </c>
    </row>
    <row r="1496" customFormat="false" ht="12.75" hidden="false" customHeight="true" outlineLevel="0" collapsed="false">
      <c r="A1496" s="16" t="n">
        <f aca="false">Report!C3191</f>
        <v>46269</v>
      </c>
      <c r="B1496" s="1" t="str">
        <f aca="false">Report!E3191</f>
        <v>BRAGA TABACARIA EIRELI ME</v>
      </c>
      <c r="C1496" s="17" t="n">
        <f aca="false">Report!U3191</f>
        <v>1924.08</v>
      </c>
      <c r="D1496" s="1" t="str">
        <f aca="false">Report!X3191</f>
        <v>NF 19986 2/3 - ALICIA</v>
      </c>
    </row>
    <row r="1497" customFormat="false" ht="12.75" hidden="false" customHeight="true" outlineLevel="0" collapsed="false">
      <c r="A1497" s="16" t="n">
        <f aca="false">Report!C3192</f>
        <v>46269</v>
      </c>
      <c r="B1497" s="1" t="str">
        <f aca="false">Report!E3192</f>
        <v>SOUZA CRUZ LTDA.</v>
      </c>
      <c r="C1497" s="17" t="n">
        <f aca="false">Report!U3192</f>
        <v>2253.66</v>
      </c>
      <c r="D1497" s="1" t="str">
        <f aca="false">Report!X3192</f>
        <v>NF 570873 2/2 - ALICIA</v>
      </c>
    </row>
    <row r="1498" customFormat="false" ht="12.75" hidden="false" customHeight="true" outlineLevel="0" collapsed="false">
      <c r="A1498" s="16" t="n">
        <f aca="false">Report!C3193</f>
        <v>46269</v>
      </c>
      <c r="B1498" s="1" t="str">
        <f aca="false">Report!E3193</f>
        <v>SILVA DISTRIBUIDORA</v>
      </c>
      <c r="C1498" s="17" t="n">
        <f aca="false">Report!U3193</f>
        <v>226.8</v>
      </c>
      <c r="D1498" s="1" t="str">
        <f aca="false">Report!X3193</f>
        <v>NF 12955 1/2 - ALICIA</v>
      </c>
    </row>
    <row r="1499" customFormat="false" ht="12.75" hidden="false" customHeight="true" outlineLevel="0" collapsed="false">
      <c r="A1499" s="16" t="n">
        <f aca="false">Report!C3194</f>
        <v>46269</v>
      </c>
      <c r="B1499" s="1" t="str">
        <f aca="false">Report!E3194</f>
        <v>WKL COMERCIO ATACADISTA DE ARTIGOS DE AR</v>
      </c>
      <c r="C1499" s="17" t="n">
        <f aca="false">Report!U3194</f>
        <v>153.33</v>
      </c>
      <c r="D1499" s="1" t="str">
        <f aca="false">Report!X3194</f>
        <v>NF 1358 1/2 - ALICIA</v>
      </c>
    </row>
    <row r="1500" customFormat="false" ht="12.75" hidden="false" customHeight="true" outlineLevel="0" collapsed="false">
      <c r="A1500" s="16" t="n">
        <f aca="false">Report!C3196</f>
        <v>46269</v>
      </c>
      <c r="B1500" s="1" t="str">
        <f aca="false">Report!E3196</f>
        <v>ELZILENE DA SILVA</v>
      </c>
      <c r="C1500" s="17" t="n">
        <f aca="false">Report!U3196</f>
        <v>1455</v>
      </c>
      <c r="D1500" s="1" t="str">
        <f aca="false">Report!X3196</f>
        <v>NF 2781 1/1 - ALICIA</v>
      </c>
    </row>
    <row r="1501" customFormat="false" ht="12.75" hidden="false" customHeight="true" outlineLevel="0" collapsed="false">
      <c r="A1501" s="16" t="n">
        <f aca="false">Report!C3197</f>
        <v>46269</v>
      </c>
      <c r="B1501" s="1" t="str">
        <f aca="false">Report!E3197</f>
        <v>BRF S A</v>
      </c>
      <c r="C1501" s="17" t="n">
        <f aca="false">Report!U3197</f>
        <v>1100.04</v>
      </c>
      <c r="D1501" s="1" t="str">
        <f aca="false">Report!X3197</f>
        <v>NF 1624838 1/3 - ALICIA</v>
      </c>
    </row>
    <row r="1502" customFormat="false" ht="12.75" hidden="false" customHeight="true" outlineLevel="0" collapsed="false">
      <c r="A1502" s="16" t="n">
        <f aca="false">Report!C3199</f>
        <v>46269</v>
      </c>
      <c r="B1502" s="1" t="str">
        <f aca="false">Report!E3199</f>
        <v>JANETE DE LIMA ROOL 80938280287</v>
      </c>
      <c r="C1502" s="17" t="n">
        <f aca="false">Report!U3199</f>
        <v>310</v>
      </c>
      <c r="D1502" s="1" t="str">
        <f aca="false">Report!X3199</f>
        <v>NF 7164 1/1 - ALICIA</v>
      </c>
    </row>
    <row r="1503" customFormat="false" ht="12.75" hidden="false" customHeight="true" outlineLevel="0" collapsed="false">
      <c r="A1503" s="16" t="n">
        <f aca="false">Report!C3200</f>
        <v>46269</v>
      </c>
      <c r="B1503" s="1" t="str">
        <f aca="false">Report!E3200</f>
        <v>OLIVEIRA E SILVA LTDA</v>
      </c>
      <c r="C1503" s="17" t="n">
        <f aca="false">Report!U3200</f>
        <v>2541.5</v>
      </c>
      <c r="D1503" s="1" t="str">
        <f aca="false">Report!X3200</f>
        <v>COMPRAS CARLOS VERDURAS - ALICIA</v>
      </c>
    </row>
    <row r="1504" customFormat="false" ht="12.75" hidden="false" customHeight="true" outlineLevel="0" collapsed="false">
      <c r="A1504" s="16" t="n">
        <f aca="false">Report!C3201</f>
        <v>46269</v>
      </c>
      <c r="B1504" s="1" t="str">
        <f aca="false">Report!E3201</f>
        <v>COMERCIO E TRANSPORTE BRANDAO LTDA</v>
      </c>
      <c r="C1504" s="17" t="n">
        <f aca="false">Report!U3201</f>
        <v>378</v>
      </c>
      <c r="D1504" s="1" t="str">
        <f aca="false">Report!X3201</f>
        <v>RECIBO - COMPRAS QUEIJO,CAMARAO / CARLOS VERDURAS- ALICIA</v>
      </c>
    </row>
    <row r="1505" customFormat="false" ht="12.75" hidden="false" customHeight="true" outlineLevel="0" collapsed="false">
      <c r="A1505" s="16" t="n">
        <f aca="false">Report!C3202</f>
        <v>46269</v>
      </c>
      <c r="B1505" s="1" t="str">
        <f aca="false">Report!E3202</f>
        <v>COMERCIO E TRANSPORTE BRANDAO LTDA</v>
      </c>
      <c r="C1505" s="17" t="n">
        <f aca="false">Report!U3202</f>
        <v>550</v>
      </c>
      <c r="D1505" s="1" t="str">
        <f aca="false">Report!X3202</f>
        <v>NF 15225 - COMPRAS CARLOS VERDURAS - ALICIA</v>
      </c>
    </row>
    <row r="1506" customFormat="false" ht="12.75" hidden="false" customHeight="true" outlineLevel="0" collapsed="false">
      <c r="A1506" s="16" t="n">
        <f aca="false">Report!C3203</f>
        <v>46269</v>
      </c>
      <c r="B1506" s="1" t="str">
        <f aca="false">Report!E3203</f>
        <v>OLIVEIRA E SILVA LTDA</v>
      </c>
      <c r="C1506" s="17" t="n">
        <f aca="false">Report!U3203</f>
        <v>157</v>
      </c>
      <c r="D1506" s="1" t="str">
        <f aca="false">Report!X3203</f>
        <v>COMPRAS CHEIRO VERDE ,COUVE ,ALFACE - ALICIA</v>
      </c>
    </row>
    <row r="1507" customFormat="false" ht="12.75" hidden="false" customHeight="true" outlineLevel="0" collapsed="false">
      <c r="A1507" s="16" t="n">
        <f aca="false">Report!C3204</f>
        <v>46269</v>
      </c>
      <c r="B1507" s="1" t="str">
        <f aca="false">Report!E3204</f>
        <v>60.729.628 LAURENA NUNES CALIXTO</v>
      </c>
      <c r="C1507" s="17" t="n">
        <f aca="false">Report!U3204</f>
        <v>270</v>
      </c>
      <c r="D1507" s="1" t="str">
        <f aca="false">Report!X3204</f>
        <v>NF 927 1/1 - COMPRAS BRIGADEIRO - ALICIA</v>
      </c>
    </row>
    <row r="1508" customFormat="false" ht="12.75" hidden="false" customHeight="true" outlineLevel="0" collapsed="false">
      <c r="A1508" s="16" t="n">
        <f aca="false">Report!C3205</f>
        <v>46269</v>
      </c>
      <c r="B1508" s="1" t="str">
        <f aca="false">Report!E3205</f>
        <v>OLIVEIRA E SILVA LTDA</v>
      </c>
      <c r="C1508" s="17" t="n">
        <f aca="false">Report!U3205</f>
        <v>125</v>
      </c>
      <c r="D1508" s="1" t="str">
        <f aca="false">Report!X3205</f>
        <v>COMPRAS 1 CX DE BANANAS - ALICIA</v>
      </c>
    </row>
    <row r="1509" customFormat="false" ht="12.75" hidden="false" customHeight="true" outlineLevel="0" collapsed="false">
      <c r="A1509" s="16" t="n">
        <f aca="false">Report!C3239</f>
        <v>46270</v>
      </c>
      <c r="B1509" s="1" t="str">
        <f aca="false">Report!E3239</f>
        <v>J G COMERCIO DE PRODUTOS ALIMENTICIOS LTDA</v>
      </c>
      <c r="C1509" s="17" t="n">
        <f aca="false">Report!U3239</f>
        <v>1010.95</v>
      </c>
      <c r="D1509" s="1" t="str">
        <f aca="false">Report!X3239</f>
        <v>NF 399135 1/3 - ALICIA</v>
      </c>
    </row>
    <row r="1510" customFormat="false" ht="12.75" hidden="false" customHeight="true" outlineLevel="0" collapsed="false">
      <c r="A1510" s="16" t="n">
        <f aca="false">Report!C3241</f>
        <v>46270</v>
      </c>
      <c r="B1510" s="1" t="str">
        <f aca="false">Report!E3241</f>
        <v>SILVA DISTRIBUIDORA</v>
      </c>
      <c r="C1510" s="17" t="n">
        <f aca="false">Report!U3241</f>
        <v>203.79</v>
      </c>
      <c r="D1510" s="1" t="str">
        <f aca="false">Report!X3241</f>
        <v>NF 12956 1/3 - ALICIA</v>
      </c>
    </row>
    <row r="1511" customFormat="false" ht="12.75" hidden="false" customHeight="true" outlineLevel="0" collapsed="false">
      <c r="A1511" s="16" t="n">
        <f aca="false">Report!C3242</f>
        <v>46270</v>
      </c>
      <c r="B1511" s="1" t="str">
        <f aca="false">Report!E3242</f>
        <v>CINTIA MACIEL PEREIRA SANTOS 95986138287</v>
      </c>
      <c r="C1511" s="17" t="n">
        <f aca="false">Report!U3242</f>
        <v>734.25</v>
      </c>
      <c r="D1511" s="1" t="str">
        <f aca="false">Report!X3242</f>
        <v>NF 1452 1/1 - ALICIA</v>
      </c>
    </row>
    <row r="1512" customFormat="false" ht="12.75" hidden="false" customHeight="true" outlineLevel="0" collapsed="false">
      <c r="A1512" s="16" t="n">
        <f aca="false">Report!C3243</f>
        <v>46270</v>
      </c>
      <c r="B1512" s="1" t="str">
        <f aca="false">Report!E3243</f>
        <v>MAXFRI DISTRIUIDORA LTDA</v>
      </c>
      <c r="C1512" s="17" t="n">
        <f aca="false">Report!U3243</f>
        <v>3682.8</v>
      </c>
      <c r="D1512" s="1" t="str">
        <f aca="false">Report!X3243</f>
        <v>NF 15210 1/2 - ALICIA</v>
      </c>
    </row>
    <row r="1513" customFormat="false" ht="12.75" hidden="false" customHeight="true" outlineLevel="0" collapsed="false">
      <c r="A1513" s="16" t="n">
        <f aca="false">Report!C3245</f>
        <v>46270</v>
      </c>
      <c r="B1513" s="1" t="str">
        <f aca="false">Report!E3245</f>
        <v>H L M PADARIA E CONFEITARIA LTDA</v>
      </c>
      <c r="C1513" s="17" t="n">
        <f aca="false">Report!U3245</f>
        <v>240</v>
      </c>
      <c r="D1513" s="1" t="str">
        <f aca="false">Report!X3245</f>
        <v>NF 251 1/1 - BOLOS MIAZAKI - ALICIA</v>
      </c>
    </row>
    <row r="1514" customFormat="false" ht="12.75" hidden="false" customHeight="true" outlineLevel="0" collapsed="false">
      <c r="A1514" s="16" t="n">
        <f aca="false">Report!C3246</f>
        <v>46270</v>
      </c>
      <c r="B1514" s="1" t="str">
        <f aca="false">Report!E3246</f>
        <v>OLIVEIRA E SILVA LTDA</v>
      </c>
      <c r="C1514" s="17" t="n">
        <f aca="false">Report!U3246</f>
        <v>125</v>
      </c>
      <c r="D1514" s="1" t="str">
        <f aca="false">Report!X3246</f>
        <v>compras 1 cx de bananas - alicia</v>
      </c>
    </row>
    <row r="1515" customFormat="false" ht="12.75" hidden="false" customHeight="true" outlineLevel="0" collapsed="false">
      <c r="A1515" s="16" t="n">
        <f aca="false">Report!C3247</f>
        <v>46270</v>
      </c>
      <c r="B1515" s="1" t="str">
        <f aca="false">Report!E3247</f>
        <v>OLIVEIRA E SILVA LTDA</v>
      </c>
      <c r="C1515" s="17" t="n">
        <f aca="false">Report!U3247</f>
        <v>380</v>
      </c>
      <c r="D1515" s="1" t="str">
        <f aca="false">Report!X3247</f>
        <v>compras cheiro verde - alicia</v>
      </c>
    </row>
    <row r="1516" customFormat="false" ht="12.75" hidden="false" customHeight="true" outlineLevel="0" collapsed="false">
      <c r="A1516" s="16" t="n">
        <f aca="false">Report!C3248</f>
        <v>46271</v>
      </c>
      <c r="B1516" s="1" t="str">
        <f aca="false">Report!E3248</f>
        <v>H.V.M. XAVIER ALIMENTOS</v>
      </c>
      <c r="C1516" s="17" t="n">
        <f aca="false">Report!U3248</f>
        <v>320.4</v>
      </c>
      <c r="D1516" s="1" t="str">
        <f aca="false">Report!X3248</f>
        <v>NF 136969 1/1 - ALICIA</v>
      </c>
    </row>
    <row r="1517" customFormat="false" ht="12.75" hidden="false" customHeight="true" outlineLevel="0" collapsed="false">
      <c r="A1517" s="16" t="n">
        <f aca="false">Report!C3249</f>
        <v>46271</v>
      </c>
      <c r="B1517" s="1" t="str">
        <f aca="false">Report!E3249</f>
        <v>BRF S A</v>
      </c>
      <c r="C1517" s="17" t="n">
        <f aca="false">Report!U3249</f>
        <v>166.92</v>
      </c>
      <c r="D1517" s="1" t="str">
        <f aca="false">Report!X3249</f>
        <v>NF 1625096 1/3 - ALICIA</v>
      </c>
    </row>
    <row r="1518" customFormat="false" ht="12.75" hidden="false" customHeight="true" outlineLevel="0" collapsed="false">
      <c r="A1518" s="16" t="n">
        <f aca="false">Report!C3250</f>
        <v>46271</v>
      </c>
      <c r="B1518" s="1" t="str">
        <f aca="false">Report!E3250</f>
        <v>MILK92 ATACADO E VAREJO DE PRODUTOS ALIMENTICIOS LTDA</v>
      </c>
      <c r="C1518" s="17" t="n">
        <f aca="false">Report!U3250</f>
        <v>300</v>
      </c>
      <c r="D1518" s="1" t="str">
        <f aca="false">Report!X3250</f>
        <v>NF 3360 1/1 - ALICIA</v>
      </c>
    </row>
    <row r="1519" customFormat="false" ht="12.75" hidden="false" customHeight="true" outlineLevel="0" collapsed="false">
      <c r="A1519" s="16" t="n">
        <f aca="false">Report!C3251</f>
        <v>46272</v>
      </c>
      <c r="B1519" s="1" t="str">
        <f aca="false">Report!E3251</f>
        <v>DUNORTE DISTRIBUIDORA DE PRODUTOS DE CONSUMO LTDA</v>
      </c>
      <c r="C1519" s="17" t="n">
        <f aca="false">Report!U3251</f>
        <v>949.63</v>
      </c>
      <c r="D1519" s="1" t="str">
        <f aca="false">Report!X3251</f>
        <v>NF 3229254 4/4 - ALICIA</v>
      </c>
    </row>
    <row r="1520" customFormat="false" ht="12.75" hidden="false" customHeight="true" outlineLevel="0" collapsed="false">
      <c r="A1520" s="16" t="n">
        <f aca="false">Report!C3252</f>
        <v>46272</v>
      </c>
      <c r="B1520" s="1" t="str">
        <f aca="false">Report!E3252</f>
        <v>GILBERTO SILVA NASCIMENTO</v>
      </c>
      <c r="C1520" s="17" t="n">
        <f aca="false">Report!U3252</f>
        <v>538.18</v>
      </c>
      <c r="D1520" s="1" t="str">
        <f aca="false">Report!X3252</f>
        <v>NF 846 4/4 - ALICIA</v>
      </c>
    </row>
    <row r="1521" customFormat="false" ht="12.75" hidden="false" customHeight="true" outlineLevel="0" collapsed="false">
      <c r="A1521" s="16" t="n">
        <f aca="false">Report!C3253</f>
        <v>46272</v>
      </c>
      <c r="B1521" s="1" t="str">
        <f aca="false">Report!E3253</f>
        <v>ADRIANA DISTRIBUIDORA DE PRODUTOS ALIMEN</v>
      </c>
      <c r="C1521" s="17" t="n">
        <f aca="false">Report!U3253</f>
        <v>710.92</v>
      </c>
      <c r="D1521" s="1" t="str">
        <f aca="false">Report!X3253</f>
        <v>NF 889382 1/3 - ALICIA</v>
      </c>
    </row>
    <row r="1522" customFormat="false" ht="12.75" hidden="false" customHeight="true" outlineLevel="0" collapsed="false">
      <c r="A1522" s="16" t="n">
        <f aca="false">Report!C3254</f>
        <v>46272</v>
      </c>
      <c r="B1522" s="1" t="str">
        <f aca="false">Report!E3254</f>
        <v>IRMÃOS LIMA  ATACADO  DE ALIMENTOS LTDA</v>
      </c>
      <c r="C1522" s="17" t="n">
        <f aca="false">Report!U3254</f>
        <v>1028.18</v>
      </c>
      <c r="D1522" s="1" t="str">
        <f aca="false">Report!X3254</f>
        <v>NF 297049 3/3 - ALICIA</v>
      </c>
    </row>
    <row r="1523" customFormat="false" ht="12.75" hidden="false" customHeight="true" outlineLevel="0" collapsed="false">
      <c r="A1523" s="16" t="n">
        <f aca="false">Report!C3255</f>
        <v>46272</v>
      </c>
      <c r="B1523" s="1" t="str">
        <f aca="false">Report!E3255</f>
        <v>ADRIANA DISTRIBUIDORA DE PRODUTOS ALIMEN</v>
      </c>
      <c r="C1523" s="17" t="n">
        <f aca="false">Report!U3255</f>
        <v>1265.74</v>
      </c>
      <c r="D1523" s="1" t="str">
        <f aca="false">Report!X3255</f>
        <v>NF 890827 2/3 - ALICIA</v>
      </c>
    </row>
    <row r="1524" customFormat="false" ht="12.75" hidden="false" customHeight="true" outlineLevel="0" collapsed="false">
      <c r="A1524" s="16" t="n">
        <f aca="false">Report!C3256</f>
        <v>46272</v>
      </c>
      <c r="B1524" s="1" t="str">
        <f aca="false">Report!E3256</f>
        <v>SL DISTRIBUIDORA COM. DE PROD. ALIMENTIC</v>
      </c>
      <c r="C1524" s="17" t="n">
        <f aca="false">Report!U3256</f>
        <v>427.28</v>
      </c>
      <c r="D1524" s="1" t="str">
        <f aca="false">Report!X3256</f>
        <v>NF 11361 2/2 - ALICIA</v>
      </c>
    </row>
    <row r="1525" customFormat="false" ht="12.75" hidden="false" customHeight="true" outlineLevel="0" collapsed="false">
      <c r="A1525" s="16" t="n">
        <f aca="false">Report!C3257</f>
        <v>46272</v>
      </c>
      <c r="B1525" s="1" t="str">
        <f aca="false">Report!E3257</f>
        <v>OESA COMERCIO E REPRESENTACOES S/A</v>
      </c>
      <c r="C1525" s="17" t="n">
        <f aca="false">Report!U3257</f>
        <v>273.52</v>
      </c>
      <c r="D1525" s="1" t="str">
        <f aca="false">Report!X3257</f>
        <v>NF 443784 2/3 - ALICIA</v>
      </c>
    </row>
    <row r="1526" customFormat="false" ht="12.75" hidden="false" customHeight="true" outlineLevel="0" collapsed="false">
      <c r="A1526" s="16" t="n">
        <f aca="false">Report!C3258</f>
        <v>46272</v>
      </c>
      <c r="B1526" s="1" t="str">
        <f aca="false">Report!E3258</f>
        <v>OLIVEIRA E SILVA LTDA</v>
      </c>
      <c r="C1526" s="17" t="n">
        <f aca="false">Report!U3258</f>
        <v>855</v>
      </c>
      <c r="D1526" s="1" t="str">
        <f aca="false">Report!X3258</f>
        <v>COMPRAS FARINHAS DO JOSE - ALICIA</v>
      </c>
    </row>
    <row r="1527" customFormat="false" ht="12.75" hidden="false" customHeight="true" outlineLevel="0" collapsed="false">
      <c r="A1527" s="16" t="n">
        <f aca="false">Report!C3259</f>
        <v>46272</v>
      </c>
      <c r="B1527" s="1" t="str">
        <f aca="false">Report!E3259</f>
        <v>MAXFRI DISTRIUIDORA LTDA</v>
      </c>
      <c r="C1527" s="17" t="n">
        <f aca="false">Report!U3259</f>
        <v>3695.25</v>
      </c>
      <c r="D1527" s="1" t="str">
        <f aca="false">Report!X3259</f>
        <v>NF 15125 2/2 - ALICIA</v>
      </c>
    </row>
    <row r="1528" customFormat="false" ht="12.75" hidden="false" customHeight="true" outlineLevel="0" collapsed="false">
      <c r="A1528" s="16" t="n">
        <f aca="false">Report!C3260</f>
        <v>46272</v>
      </c>
      <c r="B1528" s="1" t="str">
        <f aca="false">Report!E3260</f>
        <v>COMERCIO DE FRIOS MANAUS LTDA</v>
      </c>
      <c r="C1528" s="17" t="n">
        <f aca="false">Report!U3260</f>
        <v>742.9</v>
      </c>
      <c r="D1528" s="1" t="str">
        <f aca="false">Report!X3260</f>
        <v>NF 175357 2/2 - ALICIA</v>
      </c>
    </row>
    <row r="1529" customFormat="false" ht="12.75" hidden="false" customHeight="true" outlineLevel="0" collapsed="false">
      <c r="A1529" s="16" t="n">
        <f aca="false">Report!C3261</f>
        <v>46272</v>
      </c>
      <c r="B1529" s="1" t="str">
        <f aca="false">Report!E3261</f>
        <v>OLIVEIRA E SILVA LTDA</v>
      </c>
      <c r="C1529" s="17" t="n">
        <f aca="false">Report!U3261</f>
        <v>300</v>
      </c>
      <c r="D1529" s="1" t="str">
        <f aca="false">Report!X3261</f>
        <v>COMPRAS 20 GARRFA ACAI PIX:92991892419 NAILSON GARCES</v>
      </c>
    </row>
    <row r="1530" customFormat="false" ht="12.75" hidden="false" customHeight="true" outlineLevel="0" collapsed="false">
      <c r="A1530" s="16" t="n">
        <f aca="false">Report!C3262</f>
        <v>46272</v>
      </c>
      <c r="B1530" s="1" t="str">
        <f aca="false">Report!E3262</f>
        <v>COMERCIO DE FRIOS MANAUS LTDA</v>
      </c>
      <c r="C1530" s="17" t="n">
        <f aca="false">Report!U3262</f>
        <v>2164.69</v>
      </c>
      <c r="D1530" s="1" t="str">
        <f aca="false">Report!X3262</f>
        <v>NF 175722 1/2 - ALICIA</v>
      </c>
    </row>
    <row r="1531" customFormat="false" ht="12.75" hidden="false" customHeight="true" outlineLevel="0" collapsed="false">
      <c r="A1531" s="16" t="n">
        <f aca="false">Report!C3263</f>
        <v>46272</v>
      </c>
      <c r="B1531" s="1" t="str">
        <f aca="false">Report!E3263</f>
        <v>OLIVEIRA E SILVA LTDA</v>
      </c>
      <c r="C1531" s="17" t="n">
        <f aca="false">Report!U3263</f>
        <v>250</v>
      </c>
      <c r="D1531" s="1" t="str">
        <f aca="false">Report!X3263</f>
        <v>compras 2cx de banana - jhonatas</v>
      </c>
    </row>
    <row r="1532" customFormat="false" ht="12.75" hidden="false" customHeight="true" outlineLevel="0" collapsed="false">
      <c r="A1532" s="16" t="n">
        <f aca="false">Report!C3264</f>
        <v>46273</v>
      </c>
      <c r="B1532" s="1" t="str">
        <f aca="false">Report!E3264</f>
        <v>WKL COMERCIO ATACADISTA DE ARTIGOS DE AR</v>
      </c>
      <c r="C1532" s="17" t="n">
        <f aca="false">Report!U3264</f>
        <v>592.05</v>
      </c>
      <c r="D1532" s="1" t="str">
        <f aca="false">Report!X3264</f>
        <v>NF 1330 4/4 - ALICIA</v>
      </c>
    </row>
    <row r="1533" customFormat="false" ht="12.75" hidden="false" customHeight="true" outlineLevel="0" collapsed="false">
      <c r="A1533" s="16" t="n">
        <f aca="false">Report!C3267</f>
        <v>46273</v>
      </c>
      <c r="B1533" s="1" t="str">
        <f aca="false">Report!E3267</f>
        <v>ATIVA COM E REP</v>
      </c>
      <c r="C1533" s="17" t="n">
        <f aca="false">Report!U3267</f>
        <v>879.72</v>
      </c>
      <c r="D1533" s="1" t="str">
        <f aca="false">Report!X3267</f>
        <v>NF 26350 3/3 - ALICIA</v>
      </c>
    </row>
    <row r="1534" customFormat="false" ht="12.75" hidden="false" customHeight="true" outlineLevel="0" collapsed="false">
      <c r="A1534" s="16" t="n">
        <f aca="false">Report!C3268</f>
        <v>46273</v>
      </c>
      <c r="B1534" s="1" t="str">
        <f aca="false">Report!E3268</f>
        <v>DUNORTE DISTRIBUIDORA DE PRODUTOS DE CONSUMO LTDA</v>
      </c>
      <c r="C1534" s="17" t="n">
        <f aca="false">Report!U3268</f>
        <v>421.85</v>
      </c>
      <c r="D1534" s="1" t="str">
        <f aca="false">Report!X3268</f>
        <v>NF 3234933 3/3 - ALICIA</v>
      </c>
    </row>
    <row r="1535" customFormat="false" ht="12.75" hidden="false" customHeight="true" outlineLevel="0" collapsed="false">
      <c r="A1535" s="16" t="n">
        <f aca="false">Report!C3269</f>
        <v>46273</v>
      </c>
      <c r="B1535" s="1" t="str">
        <f aca="false">Report!E3269</f>
        <v>NESTLÉ BRASIL LTDA.</v>
      </c>
      <c r="C1535" s="17" t="n">
        <f aca="false">Report!U3269</f>
        <v>1060.48</v>
      </c>
      <c r="D1535" s="1" t="str">
        <f aca="false">Report!X3269</f>
        <v>NF 1439013 1/1 - ALICIA</v>
      </c>
    </row>
    <row r="1536" customFormat="false" ht="12.75" hidden="false" customHeight="true" outlineLevel="0" collapsed="false">
      <c r="A1536" s="16" t="n">
        <f aca="false">Report!C3270</f>
        <v>46273</v>
      </c>
      <c r="B1536" s="1" t="str">
        <f aca="false">Report!E3270</f>
        <v>SABIA COMERCIO DE COSMETICOS LTDA</v>
      </c>
      <c r="C1536" s="17" t="n">
        <f aca="false">Report!U3270</f>
        <v>842.3</v>
      </c>
      <c r="D1536" s="1" t="str">
        <f aca="false">Report!X3270</f>
        <v>NF 255147 1/5 - ALICIA</v>
      </c>
    </row>
    <row r="1537" customFormat="false" ht="12.75" hidden="false" customHeight="true" outlineLevel="0" collapsed="false">
      <c r="A1537" s="16" t="n">
        <f aca="false">Report!C3271</f>
        <v>46273</v>
      </c>
      <c r="B1537" s="1" t="str">
        <f aca="false">Report!E3271</f>
        <v>NESTLÉ BRASIL LTDA.</v>
      </c>
      <c r="C1537" s="17" t="n">
        <f aca="false">Report!U3271</f>
        <v>1052.36</v>
      </c>
      <c r="D1537" s="1" t="str">
        <f aca="false">Report!X3271</f>
        <v>NF 1439755 1/1 - ALICIA</v>
      </c>
    </row>
    <row r="1538" customFormat="false" ht="12.75" hidden="false" customHeight="true" outlineLevel="0" collapsed="false">
      <c r="A1538" s="16" t="n">
        <f aca="false">Report!C3272</f>
        <v>46273</v>
      </c>
      <c r="B1538" s="1" t="str">
        <f aca="false">Report!E3272</f>
        <v>OCIDENTAL COMERCIO DE FRIOS LTDA</v>
      </c>
      <c r="C1538" s="17" t="n">
        <f aca="false">Report!U3272</f>
        <v>888.75</v>
      </c>
      <c r="D1538" s="1" t="str">
        <f aca="false">Report!X3272</f>
        <v>NF 1260091 2/2 - ALICIA</v>
      </c>
    </row>
    <row r="1539" customFormat="false" ht="12.75" hidden="false" customHeight="true" outlineLevel="0" collapsed="false">
      <c r="A1539" s="16" t="n">
        <f aca="false">Report!C3273</f>
        <v>46273</v>
      </c>
      <c r="B1539" s="1" t="str">
        <f aca="false">Report!E3273</f>
        <v>NESTLÉ BRASIL LTDA.</v>
      </c>
      <c r="C1539" s="17" t="n">
        <f aca="false">Report!U3273</f>
        <v>437.25</v>
      </c>
      <c r="D1539" s="1" t="str">
        <f aca="false">Report!X3273</f>
        <v>NF 1440073 1/1 - ALICIA</v>
      </c>
    </row>
    <row r="1540" customFormat="false" ht="12.75" hidden="false" customHeight="true" outlineLevel="0" collapsed="false">
      <c r="A1540" s="16" t="n">
        <f aca="false">Report!C3274</f>
        <v>46273</v>
      </c>
      <c r="B1540" s="1" t="str">
        <f aca="false">Report!E3274</f>
        <v>DUNORTE DISTRIBUIDORA DE PRODUTOS DE CONSUMO LTDA</v>
      </c>
      <c r="C1540" s="17" t="n">
        <f aca="false">Report!U3274</f>
        <v>924.11</v>
      </c>
      <c r="D1540" s="1" t="str">
        <f aca="false">Report!X3274</f>
        <v>NF 3238686 2/4 - ALICIA</v>
      </c>
    </row>
    <row r="1541" customFormat="false" ht="12.75" hidden="false" customHeight="true" outlineLevel="0" collapsed="false">
      <c r="A1541" s="16" t="n">
        <f aca="false">Report!C3275</f>
        <v>46273</v>
      </c>
      <c r="B1541" s="1" t="str">
        <f aca="false">Report!E3275</f>
        <v>MARE DISTRIBUIDORA DE BEBIDAS E DE PRODUTOS ALIMENTICIOS LTDA</v>
      </c>
      <c r="C1541" s="17" t="n">
        <f aca="false">Report!U3275</f>
        <v>195</v>
      </c>
      <c r="D1541" s="1" t="str">
        <f aca="false">Report!X3275</f>
        <v>NF 1432810 1/2 - ALICIA</v>
      </c>
    </row>
    <row r="1542" customFormat="false" ht="12.75" hidden="false" customHeight="true" outlineLevel="0" collapsed="false">
      <c r="A1542" s="16" t="n">
        <f aca="false">Report!C3276</f>
        <v>46273</v>
      </c>
      <c r="B1542" s="1" t="str">
        <f aca="false">Report!E3276</f>
        <v>MARE DISTRIBUIDORA DE BEBIDAS E DE PRODUTOS ALIMENTICIOS LTDA</v>
      </c>
      <c r="C1542" s="17" t="n">
        <f aca="false">Report!U3276</f>
        <v>960</v>
      </c>
      <c r="D1542" s="1" t="str">
        <f aca="false">Report!X3276</f>
        <v>NF 8171191 2/2 - ALICIA</v>
      </c>
    </row>
    <row r="1543" customFormat="false" ht="12.75" hidden="false" customHeight="true" outlineLevel="0" collapsed="false">
      <c r="A1543" s="16" t="n">
        <f aca="false">Report!C3277</f>
        <v>46273</v>
      </c>
      <c r="B1543" s="1" t="str">
        <f aca="false">Report!E3277</f>
        <v>MARE DISTRIBUIDORA DE BEBIDAS E DE PRODUTOS ALIMENTICIOS LTDA</v>
      </c>
      <c r="C1543" s="17" t="n">
        <f aca="false">Report!U3277</f>
        <v>638.75</v>
      </c>
      <c r="D1543" s="1" t="str">
        <f aca="false">Report!X3277</f>
        <v>NF 8171192 2/2 - ALICIA</v>
      </c>
    </row>
    <row r="1544" customFormat="false" ht="12.75" hidden="false" customHeight="true" outlineLevel="0" collapsed="false">
      <c r="A1544" s="16" t="n">
        <f aca="false">Report!C3278</f>
        <v>46273</v>
      </c>
      <c r="B1544" s="1" t="str">
        <f aca="false">Report!E3278</f>
        <v>FEMAR IND E COM DE BEBIDAS LTDA</v>
      </c>
      <c r="C1544" s="17" t="n">
        <f aca="false">Report!U3278</f>
        <v>342.12</v>
      </c>
      <c r="D1544" s="1" t="str">
        <f aca="false">Report!X3278</f>
        <v>NF 57306 1/1 - ALICIA</v>
      </c>
    </row>
    <row r="1545" customFormat="false" ht="12.75" hidden="false" customHeight="true" outlineLevel="0" collapsed="false">
      <c r="A1545" s="16" t="n">
        <f aca="false">Report!C3279</f>
        <v>46273</v>
      </c>
      <c r="B1545" s="1" t="str">
        <f aca="false">Report!E3279</f>
        <v>COMERCIO DE FRIOS MANAUS LTDA</v>
      </c>
      <c r="C1545" s="17" t="n">
        <f aca="false">Report!U3279</f>
        <v>2644.2</v>
      </c>
      <c r="D1545" s="1" t="str">
        <f aca="false">Report!X3279</f>
        <v>NF 175417 2/2 - ALICIA</v>
      </c>
    </row>
    <row r="1546" customFormat="false" ht="12.75" hidden="false" customHeight="true" outlineLevel="0" collapsed="false">
      <c r="A1546" s="16" t="n">
        <f aca="false">Report!C3280</f>
        <v>46273</v>
      </c>
      <c r="B1546" s="1" t="str">
        <f aca="false">Report!E3280</f>
        <v>TOYA INDUSTRIA E COMERCIO LTDA.</v>
      </c>
      <c r="C1546" s="17" t="n">
        <f aca="false">Report!U3280</f>
        <v>309.88</v>
      </c>
      <c r="D1546" s="1" t="str">
        <f aca="false">Report!X3280</f>
        <v>NF 258631 2/2 - ALICIA</v>
      </c>
    </row>
    <row r="1547" customFormat="false" ht="12.75" hidden="false" customHeight="true" outlineLevel="0" collapsed="false">
      <c r="A1547" s="16" t="n">
        <f aca="false">Report!C3281</f>
        <v>46273</v>
      </c>
      <c r="B1547" s="1" t="str">
        <f aca="false">Report!E3281</f>
        <v>MARE DISTRIBUIDORA DE BEBIDAS E DE PRODUTOS ALIMENTICIOS LTDA</v>
      </c>
      <c r="C1547" s="17" t="n">
        <f aca="false">Report!U3281</f>
        <v>643.4</v>
      </c>
      <c r="D1547" s="1" t="str">
        <f aca="false">Report!X3281</f>
        <v>NF 1432808 1/2 - ALICIA</v>
      </c>
    </row>
    <row r="1548" customFormat="false" ht="12.75" hidden="false" customHeight="true" outlineLevel="0" collapsed="false">
      <c r="A1548" s="16" t="n">
        <f aca="false">Report!C3282</f>
        <v>46273</v>
      </c>
      <c r="B1548" s="1" t="str">
        <f aca="false">Report!E3282</f>
        <v>M A B MAXIMINO EIRELI</v>
      </c>
      <c r="C1548" s="17" t="n">
        <f aca="false">Report!U3282</f>
        <v>209.94</v>
      </c>
      <c r="D1548" s="1" t="str">
        <f aca="false">Report!X3282</f>
        <v>NF 7845 1/1 - ALICIA</v>
      </c>
    </row>
    <row r="1549" customFormat="false" ht="12.75" hidden="false" customHeight="true" outlineLevel="0" collapsed="false">
      <c r="A1549" s="16" t="n">
        <f aca="false">Report!C3283</f>
        <v>46273</v>
      </c>
      <c r="B1549" s="1" t="str">
        <f aca="false">Report!E3283</f>
        <v>M DE J MARQUES PEREIRA PRODUTOS DE LIMPE</v>
      </c>
      <c r="C1549" s="17" t="n">
        <f aca="false">Report!U3283</f>
        <v>745</v>
      </c>
      <c r="D1549" s="1" t="str">
        <f aca="false">Report!X3283</f>
        <v>NF 203 1/1 PGT PIX:55708722000197 M DE J MARQUES PEREIRA -ALICIA</v>
      </c>
    </row>
    <row r="1550" customFormat="false" ht="12.75" hidden="false" customHeight="true" outlineLevel="0" collapsed="false">
      <c r="A1550" s="16" t="n">
        <f aca="false">Report!C3284</f>
        <v>46273</v>
      </c>
      <c r="B1550" s="1" t="str">
        <f aca="false">Report!E3284</f>
        <v>JANETE DE LIMA ROOL 80938280287</v>
      </c>
      <c r="C1550" s="17" t="n">
        <f aca="false">Report!U3284</f>
        <v>322</v>
      </c>
      <c r="D1550" s="1" t="str">
        <f aca="false">Report!X3284</f>
        <v>NF 7195 1/1 - ALICIA</v>
      </c>
    </row>
    <row r="1551" customFormat="false" ht="12.75" hidden="false" customHeight="true" outlineLevel="0" collapsed="false">
      <c r="A1551" s="16" t="n">
        <f aca="false">Report!C3285</f>
        <v>46273</v>
      </c>
      <c r="B1551" s="1" t="str">
        <f aca="false">Report!E3285</f>
        <v>TOYA INDUSTRIA E COMERCIO LTDA.</v>
      </c>
      <c r="C1551" s="17" t="n">
        <f aca="false">Report!U3285</f>
        <v>471</v>
      </c>
      <c r="D1551" s="1" t="str">
        <f aca="false">Report!X3285</f>
        <v>NF 259101 1/2 - ALICIA</v>
      </c>
    </row>
    <row r="1552" customFormat="false" ht="12.75" hidden="false" customHeight="true" outlineLevel="0" collapsed="false">
      <c r="A1552" s="16" t="n">
        <f aca="false">Report!C3286</f>
        <v>46273</v>
      </c>
      <c r="B1552" s="1" t="str">
        <f aca="false">Report!E3286</f>
        <v>OLIVEIRA E SILVA LTDA</v>
      </c>
      <c r="C1552" s="17" t="n">
        <f aca="false">Report!U3286</f>
        <v>1655</v>
      </c>
      <c r="D1552" s="1" t="str">
        <f aca="false">Report!X3286</f>
        <v>COMPRAS CARLOS VERDURAS - ALICIA</v>
      </c>
    </row>
    <row r="1553" customFormat="false" ht="12.75" hidden="false" customHeight="true" outlineLevel="0" collapsed="false">
      <c r="A1553" s="16" t="n">
        <f aca="false">Report!C3287</f>
        <v>46273</v>
      </c>
      <c r="B1553" s="1" t="str">
        <f aca="false">Report!E3287</f>
        <v>COMERCIO E TRANSPORTE BRANDAO LTDA</v>
      </c>
      <c r="C1553" s="17" t="n">
        <f aca="false">Report!U3287</f>
        <v>168</v>
      </c>
      <c r="D1553" s="1" t="str">
        <f aca="false">Report!X3287</f>
        <v>RECIBO - COMPRAS QUEIJO - CARLOS VERDURAS - ALICIA</v>
      </c>
    </row>
    <row r="1554" customFormat="false" ht="12.75" hidden="false" customHeight="true" outlineLevel="0" collapsed="false">
      <c r="A1554" s="16" t="n">
        <f aca="false">Report!C3288</f>
        <v>46273</v>
      </c>
      <c r="B1554" s="1" t="str">
        <f aca="false">Report!E3288</f>
        <v>COMERCIO E TRANSPORTE BRANDAO LTDA</v>
      </c>
      <c r="C1554" s="17" t="n">
        <f aca="false">Report!U3288</f>
        <v>550</v>
      </c>
      <c r="D1554" s="1" t="str">
        <f aca="false">Report!X3288</f>
        <v>NF15258 1/1 - COMPRAS CARLOS VERDURAS - ALICIA</v>
      </c>
    </row>
    <row r="1555" customFormat="false" ht="12.75" hidden="false" customHeight="true" outlineLevel="0" collapsed="false">
      <c r="A1555" s="16" t="n">
        <f aca="false">Report!C3292</f>
        <v>46273</v>
      </c>
      <c r="B1555" s="1" t="str">
        <f aca="false">Report!E3292</f>
        <v>OLIVEIRA E SILVA LTDA</v>
      </c>
      <c r="C1555" s="17" t="n">
        <f aca="false">Report!U3292</f>
        <v>274</v>
      </c>
      <c r="D1555" s="1" t="str">
        <f aca="false">Report!X3292</f>
        <v>RECIBO - COMPRAS DE CHEIRO VER COUVE ALFACE - JHONATAS</v>
      </c>
    </row>
    <row r="1556" customFormat="false" ht="12.75" hidden="false" customHeight="true" outlineLevel="0" collapsed="false">
      <c r="A1556" s="16" t="n">
        <f aca="false">Report!C3293</f>
        <v>46273</v>
      </c>
      <c r="B1556" s="1" t="str">
        <f aca="false">Report!E3293</f>
        <v>OLIVEIRA E SILVA LTDA</v>
      </c>
      <c r="C1556" s="17" t="n">
        <f aca="false">Report!U3293</f>
        <v>98.9</v>
      </c>
      <c r="D1556" s="1" t="str">
        <f aca="false">Report!X3293</f>
        <v>RECIBO- COMPRAS MAXIXE , JERRIMUM - JHONATAS </v>
      </c>
    </row>
    <row r="1557" customFormat="false" ht="12.75" hidden="false" customHeight="true" outlineLevel="0" collapsed="false">
      <c r="A1557" s="16" t="n">
        <f aca="false">Report!C3294</f>
        <v>46273</v>
      </c>
      <c r="B1557" s="1" t="str">
        <f aca="false">Report!E3294</f>
        <v>OLIVEIRA E SILVA LTDA</v>
      </c>
      <c r="C1557" s="17" t="n">
        <f aca="false">Report!U3294</f>
        <v>250</v>
      </c>
      <c r="D1557" s="1" t="str">
        <f aca="false">Report!X3294</f>
        <v>compras 1 cx bananas - alicia</v>
      </c>
    </row>
    <row r="1558" customFormat="false" ht="12.75" hidden="false" customHeight="true" outlineLevel="0" collapsed="false">
      <c r="A1558" s="16" t="n">
        <f aca="false">Report!C3295</f>
        <v>46274</v>
      </c>
      <c r="B1558" s="1" t="str">
        <f aca="false">Report!E3295</f>
        <v>MARTINS COM SERV DISTR SA</v>
      </c>
      <c r="C1558" s="17" t="n">
        <f aca="false">Report!U3295</f>
        <v>1718.76</v>
      </c>
      <c r="D1558" s="1" t="str">
        <f aca="false">Report!X3295</f>
        <v>NF 1771475 3/4 - ALICIA</v>
      </c>
    </row>
    <row r="1559" customFormat="false" ht="12.75" hidden="false" customHeight="true" outlineLevel="0" collapsed="false">
      <c r="A1559" s="16" t="n">
        <f aca="false">Report!C3296</f>
        <v>46274</v>
      </c>
      <c r="B1559" s="1" t="str">
        <f aca="false">Report!E3296</f>
        <v>AGM COMERCIO E DISTRIBUIDORA DE MATERIAS DE PERFUMARIA E LIMPEZA LTDA</v>
      </c>
      <c r="C1559" s="17" t="n">
        <f aca="false">Report!U3296</f>
        <v>545.13</v>
      </c>
      <c r="D1559" s="1" t="str">
        <f aca="false">Report!X3296</f>
        <v>NF 163841 3/4 - ALICIA</v>
      </c>
    </row>
    <row r="1560" customFormat="false" ht="12.75" hidden="false" customHeight="true" outlineLevel="0" collapsed="false">
      <c r="A1560" s="16" t="n">
        <f aca="false">Report!C3297</f>
        <v>46274</v>
      </c>
      <c r="B1560" s="1" t="str">
        <f aca="false">Report!E3297</f>
        <v>OCIDENTAL COMERCIO DE FRIOS LTDA</v>
      </c>
      <c r="C1560" s="17" t="n">
        <f aca="false">Report!U3297</f>
        <v>871.13</v>
      </c>
      <c r="D1560" s="1" t="str">
        <f aca="false">Report!X3297</f>
        <v>NF 1260900 2/2 - ALICIA</v>
      </c>
    </row>
    <row r="1561" customFormat="false" ht="12.75" hidden="false" customHeight="true" outlineLevel="0" collapsed="false">
      <c r="A1561" s="16" t="n">
        <f aca="false">Report!C3298</f>
        <v>46274</v>
      </c>
      <c r="B1561" s="1" t="str">
        <f aca="false">Report!E3298</f>
        <v>A M QUIMICA IND E COM DE PROD QUIMICOS I</v>
      </c>
      <c r="C1561" s="17" t="n">
        <f aca="false">Report!U3298</f>
        <v>226.44</v>
      </c>
      <c r="D1561" s="1" t="str">
        <f aca="false">Report!X3298</f>
        <v>NF 70351 2/3 - ALICIA</v>
      </c>
    </row>
    <row r="1562" customFormat="false" ht="12.75" hidden="false" customHeight="true" outlineLevel="0" collapsed="false">
      <c r="A1562" s="16" t="n">
        <f aca="false">Report!C3299</f>
        <v>46274</v>
      </c>
      <c r="B1562" s="1" t="str">
        <f aca="false">Report!E3299</f>
        <v>BRF S A</v>
      </c>
      <c r="C1562" s="17" t="n">
        <f aca="false">Report!U3299</f>
        <v>1333.03</v>
      </c>
      <c r="D1562" s="1" t="str">
        <f aca="false">Report!X3299</f>
        <v>NF 1622008 3/3 - ALICIA</v>
      </c>
    </row>
    <row r="1563" customFormat="false" ht="12.75" hidden="false" customHeight="true" outlineLevel="0" collapsed="false">
      <c r="A1563" s="16" t="n">
        <f aca="false">Report!C3300</f>
        <v>46274</v>
      </c>
      <c r="B1563" s="1" t="str">
        <f aca="false">Report!E3300</f>
        <v>REAL BEBIDAS DA AMAZONIA LTDA</v>
      </c>
      <c r="C1563" s="17" t="n">
        <f aca="false">Report!U3300</f>
        <v>327</v>
      </c>
      <c r="D1563" s="1" t="str">
        <f aca="false">Report!X3300</f>
        <v>NF 628889 2/2 - ALICIA</v>
      </c>
    </row>
    <row r="1564" customFormat="false" ht="12.75" hidden="false" customHeight="true" outlineLevel="0" collapsed="false">
      <c r="A1564" s="16" t="n">
        <f aca="false">Report!C3301</f>
        <v>46274</v>
      </c>
      <c r="B1564" s="1" t="str">
        <f aca="false">Report!E3301</f>
        <v>EDMARA COMERCIO DE HIGIENE PESSOAL LTDA</v>
      </c>
      <c r="C1564" s="17" t="n">
        <f aca="false">Report!U3301</f>
        <v>1460.03</v>
      </c>
      <c r="D1564" s="1" t="str">
        <f aca="false">Report!X3301</f>
        <v>NF 8770 1/4 - ALICIA</v>
      </c>
    </row>
    <row r="1565" customFormat="false" ht="12.75" hidden="false" customHeight="true" outlineLevel="0" collapsed="false">
      <c r="A1565" s="16" t="n">
        <f aca="false">Report!C3303</f>
        <v>46274</v>
      </c>
      <c r="B1565" s="1" t="str">
        <f aca="false">Report!E3303</f>
        <v>BRF S A</v>
      </c>
      <c r="C1565" s="17" t="n">
        <f aca="false">Report!U3303</f>
        <v>1100.04</v>
      </c>
      <c r="D1565" s="1" t="str">
        <f aca="false">Report!X3303</f>
        <v>NF 1624838 2/3 - ALICIA</v>
      </c>
    </row>
    <row r="1566" customFormat="false" ht="12.75" hidden="false" customHeight="true" outlineLevel="0" collapsed="false">
      <c r="A1566" s="16" t="n">
        <f aca="false">Report!C3304</f>
        <v>46274</v>
      </c>
      <c r="B1566" s="1" t="str">
        <f aca="false">Report!E3304</f>
        <v>OLIVEIRA E SILVA LTDA</v>
      </c>
      <c r="C1566" s="17" t="n">
        <f aca="false">Report!U3304</f>
        <v>650</v>
      </c>
      <c r="D1566" s="1" t="str">
        <f aca="false">Report!X3304</f>
        <v>COMPRAS 2 FARDOS FARINHAS JOSE FARINHA - ALICIA</v>
      </c>
    </row>
    <row r="1567" customFormat="false" ht="12.75" hidden="false" customHeight="true" outlineLevel="0" collapsed="false">
      <c r="A1567" s="16" t="n">
        <f aca="false">Report!C3305</f>
        <v>46274</v>
      </c>
      <c r="B1567" s="1" t="str">
        <f aca="false">Report!E3305</f>
        <v>COMPRAS NA PORTA AVULSO</v>
      </c>
      <c r="C1567" s="17" t="n">
        <f aca="false">Report!U3305</f>
        <v>245</v>
      </c>
      <c r="D1567" s="1" t="str">
        <f aca="false">Report!X3305</f>
        <v>RECIBO - COMPRAS HARINA PAN - ALICIA</v>
      </c>
    </row>
    <row r="1568" customFormat="false" ht="12.75" hidden="false" customHeight="true" outlineLevel="0" collapsed="false">
      <c r="A1568" s="16" t="n">
        <f aca="false">Report!C3306</f>
        <v>46274</v>
      </c>
      <c r="B1568" s="1" t="str">
        <f aca="false">Report!E3306</f>
        <v>COMERCIO DE FRIOS MANAUS LTDA</v>
      </c>
      <c r="C1568" s="17" t="n">
        <f aca="false">Report!U3306</f>
        <v>1925.5</v>
      </c>
      <c r="D1568" s="1" t="str">
        <f aca="false">Report!X3306</f>
        <v>NF 175823 1/2 - ALICIA</v>
      </c>
    </row>
    <row r="1569" customFormat="false" ht="12.75" hidden="false" customHeight="true" outlineLevel="0" collapsed="false">
      <c r="A1569" s="16" t="n">
        <f aca="false">Report!C3307</f>
        <v>46274</v>
      </c>
      <c r="B1569" s="1" t="str">
        <f aca="false">Report!E3307</f>
        <v>FRIGORIFICO FEITOSA</v>
      </c>
      <c r="C1569" s="17" t="n">
        <f aca="false">Report!U3307</f>
        <v>2248.47</v>
      </c>
      <c r="D1569" s="1" t="str">
        <f aca="false">Report!X3307</f>
        <v>NF 1998 1/1 - ALICIA</v>
      </c>
    </row>
    <row r="1570" customFormat="false" ht="12.75" hidden="false" customHeight="true" outlineLevel="0" collapsed="false">
      <c r="A1570" s="16" t="n">
        <f aca="false">Report!C3308</f>
        <v>46274</v>
      </c>
      <c r="B1570" s="1" t="str">
        <f aca="false">Report!E3308</f>
        <v>AGL DISTRIBUIDORA LIMITADA MATRIZ</v>
      </c>
      <c r="C1570" s="17" t="n">
        <f aca="false">Report!U3308</f>
        <v>468.27</v>
      </c>
      <c r="D1570" s="1" t="str">
        <f aca="false">Report!X3308</f>
        <v>NF 15098 1/1 - ALICIA</v>
      </c>
    </row>
    <row r="1571" customFormat="false" ht="12.75" hidden="false" customHeight="true" outlineLevel="0" collapsed="false">
      <c r="A1571" s="16" t="n">
        <f aca="false">Report!C3314</f>
        <v>46275</v>
      </c>
      <c r="B1571" s="1" t="str">
        <f aca="false">Report!E3314</f>
        <v>L S M COMERCIO DE ALIMENTOS E NAVEGACAO</v>
      </c>
      <c r="C1571" s="17" t="n">
        <f aca="false">Report!U3314</f>
        <v>1384</v>
      </c>
      <c r="D1571" s="1" t="str">
        <f aca="false">Report!X3314</f>
        <v>NF 310741 3/3 - ALICIA</v>
      </c>
    </row>
    <row r="1572" customFormat="false" ht="12.75" hidden="false" customHeight="true" outlineLevel="0" collapsed="false">
      <c r="A1572" s="16" t="n">
        <f aca="false">Report!C3315</f>
        <v>46275</v>
      </c>
      <c r="B1572" s="1" t="str">
        <f aca="false">Report!E3315</f>
        <v>BF COMERCIO DE ALIMENTOS REPRESENTACAO L</v>
      </c>
      <c r="C1572" s="17" t="n">
        <f aca="false">Report!U3315</f>
        <v>355.95</v>
      </c>
      <c r="D1572" s="1" t="str">
        <f aca="false">Report!X3315</f>
        <v>NF 21254 3/3 - ALICIA</v>
      </c>
    </row>
    <row r="1573" customFormat="false" ht="12.75" hidden="false" customHeight="true" outlineLevel="0" collapsed="false">
      <c r="A1573" s="16" t="n">
        <f aca="false">Report!C3316</f>
        <v>46275</v>
      </c>
      <c r="B1573" s="1" t="str">
        <f aca="false">Report!E3316</f>
        <v>J G COMERCIO DE PRODUTOS ALIMENTICIOS LTDA</v>
      </c>
      <c r="C1573" s="17" t="n">
        <f aca="false">Report!U3316</f>
        <v>655.61</v>
      </c>
      <c r="D1573" s="1" t="str">
        <f aca="false">Report!X3316</f>
        <v>NF 398009 3/3 - ALICIA</v>
      </c>
    </row>
    <row r="1574" customFormat="false" ht="12.75" hidden="false" customHeight="true" outlineLevel="0" collapsed="false">
      <c r="A1574" s="16" t="n">
        <f aca="false">Report!C3318</f>
        <v>46275</v>
      </c>
      <c r="B1574" s="1" t="str">
        <f aca="false">Report!E3318</f>
        <v>CB COMERCIO E DISTRIBUIDORA DE ALIMENTOS</v>
      </c>
      <c r="C1574" s="17" t="n">
        <f aca="false">Report!U3318</f>
        <v>603.25</v>
      </c>
      <c r="D1574" s="1" t="str">
        <f aca="false">Report!X3318</f>
        <v>NF 865043 2/3 - ALICIA</v>
      </c>
    </row>
    <row r="1575" customFormat="false" ht="12.75" hidden="false" customHeight="true" outlineLevel="0" collapsed="false">
      <c r="A1575" s="16" t="n">
        <f aca="false">Report!C3319</f>
        <v>46275</v>
      </c>
      <c r="B1575" s="1" t="str">
        <f aca="false">Report!E3319</f>
        <v>DISTRIBUIDORA LOPES LTDA</v>
      </c>
      <c r="C1575" s="17" t="n">
        <f aca="false">Report!U3319</f>
        <v>789.29</v>
      </c>
      <c r="D1575" s="1" t="str">
        <f aca="false">Report!X3319</f>
        <v>NF 1715032 2/3 - ALICIA</v>
      </c>
    </row>
    <row r="1576" customFormat="false" ht="12.75" hidden="false" customHeight="true" outlineLevel="0" collapsed="false">
      <c r="A1576" s="16" t="n">
        <f aca="false">Report!C3320</f>
        <v>46275</v>
      </c>
      <c r="B1576" s="1" t="str">
        <f aca="false">Report!E3320</f>
        <v>MARE DISTRIBUIDORA DE BEBIDAS E DE PRODUTOS ALIMENTICIOS LTDA</v>
      </c>
      <c r="C1576" s="17" t="n">
        <f aca="false">Report!U3320</f>
        <v>365</v>
      </c>
      <c r="D1576" s="1" t="str">
        <f aca="false">Report!X3320</f>
        <v>NF 1435316 1/2 - ALICIA</v>
      </c>
    </row>
    <row r="1577" customFormat="false" ht="12.75" hidden="false" customHeight="true" outlineLevel="0" collapsed="false">
      <c r="A1577" s="16" t="n">
        <f aca="false">Report!C3321</f>
        <v>46275</v>
      </c>
      <c r="B1577" s="1" t="str">
        <f aca="false">Report!E3321</f>
        <v>BROTHERS  INDUSTRIA DE ALIMENTOS LTDA</v>
      </c>
      <c r="C1577" s="17" t="n">
        <f aca="false">Report!U3321</f>
        <v>741.88</v>
      </c>
      <c r="D1577" s="1" t="str">
        <f aca="false">Report!X3321</f>
        <v>NF 1040090 1/1 - ALICIA </v>
      </c>
    </row>
    <row r="1578" customFormat="false" ht="12.75" hidden="false" customHeight="true" outlineLevel="0" collapsed="false">
      <c r="A1578" s="16" t="n">
        <f aca="false">Report!C3322</f>
        <v>46275</v>
      </c>
      <c r="B1578" s="1" t="str">
        <f aca="false">Report!E3322</f>
        <v>SOUZA CRUZ LTDA.</v>
      </c>
      <c r="C1578" s="17" t="n">
        <f aca="false">Report!U3322</f>
        <v>2594.83</v>
      </c>
      <c r="D1578" s="1" t="str">
        <f aca="false">Report!X3322</f>
        <v>NF 572432 1/2 - ALICIA</v>
      </c>
    </row>
    <row r="1579" customFormat="false" ht="12.75" hidden="false" customHeight="true" outlineLevel="0" collapsed="false">
      <c r="A1579" s="16" t="n">
        <f aca="false">Report!C3323</f>
        <v>46276</v>
      </c>
      <c r="B1579" s="1" t="str">
        <f aca="false">Report!E3323</f>
        <v>FUNNY PET DISTRIBUIDORA DE ALIMENTOS PAR</v>
      </c>
      <c r="C1579" s="17" t="n">
        <f aca="false">Report!U3323</f>
        <v>245.49</v>
      </c>
      <c r="D1579" s="1" t="str">
        <f aca="false">Report!X3323</f>
        <v>NF 20469 1/1 - ALICIA</v>
      </c>
    </row>
    <row r="1580" customFormat="false" ht="12.75" hidden="false" customHeight="true" outlineLevel="0" collapsed="false">
      <c r="A1580" s="16" t="n">
        <f aca="false">Report!C3324</f>
        <v>46276</v>
      </c>
      <c r="B1580" s="1" t="str">
        <f aca="false">Report!E3324</f>
        <v>MARQUES &amp; MELO LTDA - FILIAL</v>
      </c>
      <c r="C1580" s="17" t="n">
        <f aca="false">Report!U3324</f>
        <v>300.54</v>
      </c>
      <c r="D1580" s="1" t="str">
        <f aca="false">Report!X3324</f>
        <v>NF 506838 3/3 - ALICIA</v>
      </c>
    </row>
    <row r="1581" customFormat="false" ht="12.75" hidden="false" customHeight="true" outlineLevel="0" collapsed="false">
      <c r="A1581" s="16" t="n">
        <f aca="false">Report!C3325</f>
        <v>46276</v>
      </c>
      <c r="B1581" s="1" t="str">
        <f aca="false">Report!E3325</f>
        <v>AGM INDUSTRIA COMERCIO E REPRESENTACAO LTDA</v>
      </c>
      <c r="C1581" s="17" t="n">
        <f aca="false">Report!U3325</f>
        <v>625.75</v>
      </c>
      <c r="D1581" s="1" t="str">
        <f aca="false">Report!X3325</f>
        <v>NF 48211 2/3 - ALICIA</v>
      </c>
    </row>
    <row r="1582" customFormat="false" ht="12.75" hidden="false" customHeight="true" outlineLevel="0" collapsed="false">
      <c r="A1582" s="16" t="n">
        <f aca="false">Report!C3326</f>
        <v>46276</v>
      </c>
      <c r="B1582" s="1" t="str">
        <f aca="false">Report!E3326</f>
        <v>VIA CERTA INDUSTRIA E COMERCIO DE SANEANTES LTDA</v>
      </c>
      <c r="C1582" s="17" t="n">
        <f aca="false">Report!U3326</f>
        <v>794.96</v>
      </c>
      <c r="D1582" s="1" t="str">
        <f aca="false">Report!X3326</f>
        <v>NF 44501 1/2 - ALICIA</v>
      </c>
    </row>
    <row r="1583" customFormat="false" ht="12.75" hidden="false" customHeight="true" outlineLevel="0" collapsed="false">
      <c r="A1583" s="16" t="n">
        <f aca="false">Report!C3327</f>
        <v>46276</v>
      </c>
      <c r="B1583" s="1" t="str">
        <f aca="false">Report!E3327</f>
        <v>BRAGA TABACARIA EIRELI ME</v>
      </c>
      <c r="C1583" s="17" t="n">
        <f aca="false">Report!U3327</f>
        <v>1924.08</v>
      </c>
      <c r="D1583" s="1" t="str">
        <f aca="false">Report!X3327</f>
        <v>NF 19986 3/3 - ALICIA</v>
      </c>
    </row>
    <row r="1584" customFormat="false" ht="12.75" hidden="false" customHeight="true" outlineLevel="0" collapsed="false">
      <c r="A1584" s="16" t="n">
        <f aca="false">Report!C3328</f>
        <v>46276</v>
      </c>
      <c r="B1584" s="1" t="str">
        <f aca="false">Report!E3328</f>
        <v>SILVA DISTRIBUIDORA</v>
      </c>
      <c r="C1584" s="17" t="n">
        <f aca="false">Report!U3328</f>
        <v>226.8</v>
      </c>
      <c r="D1584" s="1" t="str">
        <f aca="false">Report!X3328</f>
        <v>NF 12955 2/2 - ALICIA</v>
      </c>
    </row>
    <row r="1585" customFormat="false" ht="12.75" hidden="false" customHeight="true" outlineLevel="0" collapsed="false">
      <c r="A1585" s="16" t="n">
        <f aca="false">Report!C3329</f>
        <v>46276</v>
      </c>
      <c r="B1585" s="1" t="str">
        <f aca="false">Report!E3329</f>
        <v>J G COMERCIO DE PRODUTOS ALIMENTICIOS LTDA</v>
      </c>
      <c r="C1585" s="17" t="n">
        <f aca="false">Report!U3329</f>
        <v>1010.95</v>
      </c>
      <c r="D1585" s="1" t="str">
        <f aca="false">Report!X3329</f>
        <v>NF 399135 2/3 - ALICIA</v>
      </c>
    </row>
    <row r="1586" customFormat="false" ht="12.75" hidden="false" customHeight="true" outlineLevel="0" collapsed="false">
      <c r="A1586" s="16" t="n">
        <f aca="false">Report!C3330</f>
        <v>46276</v>
      </c>
      <c r="B1586" s="1" t="str">
        <f aca="false">Report!E3330</f>
        <v>E K S COMERCIO ATACADISTA E VAREJISTA DE</v>
      </c>
      <c r="C1586" s="17" t="n">
        <f aca="false">Report!U3330</f>
        <v>253.92</v>
      </c>
      <c r="D1586" s="1" t="str">
        <f aca="false">Report!X3330</f>
        <v>NF 2561 1/1 - ALICIA</v>
      </c>
    </row>
    <row r="1587" customFormat="false" ht="12.75" hidden="false" customHeight="true" outlineLevel="0" collapsed="false">
      <c r="A1587" s="16" t="n">
        <f aca="false">Report!C3332</f>
        <v>46276</v>
      </c>
      <c r="B1587" s="1" t="str">
        <f aca="false">Report!E3332</f>
        <v>ELFORT FRUIT COMERCIO DE PRODUTOS ALIME</v>
      </c>
      <c r="C1587" s="17" t="n">
        <f aca="false">Report!U3332</f>
        <v>673.16</v>
      </c>
      <c r="D1587" s="1" t="str">
        <f aca="false">Report!X3332</f>
        <v>NF 28760 2/2 - ALICIA</v>
      </c>
    </row>
    <row r="1588" customFormat="false" ht="12.75" hidden="false" customHeight="true" outlineLevel="0" collapsed="false">
      <c r="A1588" s="16" t="n">
        <f aca="false">Report!C3333</f>
        <v>46276</v>
      </c>
      <c r="B1588" s="1" t="str">
        <f aca="false">Report!E3333</f>
        <v>DISTRIBUIDORA LOPES LTDA</v>
      </c>
      <c r="C1588" s="17" t="n">
        <f aca="false">Report!U3333</f>
        <v>203.74</v>
      </c>
      <c r="D1588" s="1" t="str">
        <f aca="false">Report!X3333</f>
        <v>NF 1721626 1/1 - ALICIA</v>
      </c>
    </row>
    <row r="1589" customFormat="false" ht="12.75" hidden="false" customHeight="true" outlineLevel="0" collapsed="false">
      <c r="A1589" s="16" t="n">
        <f aca="false">Report!C3334</f>
        <v>46276</v>
      </c>
      <c r="B1589" s="1" t="str">
        <f aca="false">Report!E3334</f>
        <v>OCIDENTAL COMERCIO DE FRIOS LTDA</v>
      </c>
      <c r="C1589" s="17" t="n">
        <f aca="false">Report!U3334</f>
        <v>903.6</v>
      </c>
      <c r="D1589" s="1" t="str">
        <f aca="false">Report!X3334</f>
        <v>NF 1264637 1/2 - ALICIA</v>
      </c>
    </row>
    <row r="1590" customFormat="false" ht="12.75" hidden="false" customHeight="true" outlineLevel="0" collapsed="false">
      <c r="A1590" s="16" t="n">
        <f aca="false">Report!C3335</f>
        <v>46276</v>
      </c>
      <c r="B1590" s="1" t="str">
        <f aca="false">Report!E3335</f>
        <v>BRF S A</v>
      </c>
      <c r="C1590" s="17" t="n">
        <f aca="false">Report!U3335</f>
        <v>166.92</v>
      </c>
      <c r="D1590" s="1" t="str">
        <f aca="false">Report!X3335</f>
        <v>NF 1625096 2/3 - ALICIA</v>
      </c>
    </row>
    <row r="1591" customFormat="false" ht="12.75" hidden="false" customHeight="true" outlineLevel="0" collapsed="false">
      <c r="A1591" s="16" t="n">
        <f aca="false">Report!C3336</f>
        <v>46276</v>
      </c>
      <c r="B1591" s="1" t="str">
        <f aca="false">Report!E3336</f>
        <v>ELZILENE DA SILVA</v>
      </c>
      <c r="C1591" s="17" t="n">
        <f aca="false">Report!U3336</f>
        <v>905</v>
      </c>
      <c r="D1591" s="1" t="str">
        <f aca="false">Report!X3336</f>
        <v>NF 2825 1/1 - ALICIA</v>
      </c>
    </row>
    <row r="1592" customFormat="false" ht="12.75" hidden="false" customHeight="true" outlineLevel="0" collapsed="false">
      <c r="A1592" s="16" t="n">
        <f aca="false">Report!C3338</f>
        <v>46276</v>
      </c>
      <c r="B1592" s="1" t="str">
        <f aca="false">Report!E3338</f>
        <v>OLIVEIRA E SILVA LTDA</v>
      </c>
      <c r="C1592" s="17" t="n">
        <f aca="false">Report!U3338</f>
        <v>300</v>
      </c>
      <c r="D1592" s="1" t="str">
        <f aca="false">Report!X3338</f>
        <v>COMPRAS ACAI - PAG PIX:  92991892419  NAILSON GARCES - ALICIA</v>
      </c>
    </row>
    <row r="1593" customFormat="false" ht="12.75" hidden="false" customHeight="true" outlineLevel="0" collapsed="false">
      <c r="A1593" s="16" t="n">
        <f aca="false">Report!C3339</f>
        <v>46276</v>
      </c>
      <c r="B1593" s="1" t="str">
        <f aca="false">Report!E3339</f>
        <v>COMERCIO DE FRIOS MANAUS LTDA</v>
      </c>
      <c r="C1593" s="17" t="n">
        <f aca="false">Report!U3339</f>
        <v>1946.72</v>
      </c>
      <c r="D1593" s="1" t="str">
        <f aca="false">Report!X3339</f>
        <v>NF 175949 1/2 - ALICIA</v>
      </c>
    </row>
    <row r="1594" customFormat="false" ht="12.75" hidden="false" customHeight="true" outlineLevel="0" collapsed="false">
      <c r="A1594" s="16" t="n">
        <f aca="false">Report!C3340</f>
        <v>46276</v>
      </c>
      <c r="B1594" s="1" t="str">
        <f aca="false">Report!E3340</f>
        <v>CRBS S/A</v>
      </c>
      <c r="C1594" s="17" t="n">
        <f aca="false">Report!U3340</f>
        <v>2928.92</v>
      </c>
      <c r="D1594" s="1" t="str">
        <f aca="false">Report!X3340</f>
        <v>NF 995864 1/1 - ALICIA</v>
      </c>
    </row>
    <row r="1595" customFormat="false" ht="12.75" hidden="false" customHeight="true" outlineLevel="0" collapsed="false">
      <c r="A1595" s="16" t="n">
        <f aca="false">Report!C3341</f>
        <v>46276</v>
      </c>
      <c r="B1595" s="1" t="str">
        <f aca="false">Report!E3341</f>
        <v>OLIVEIRA E SILVA LTDA</v>
      </c>
      <c r="C1595" s="17" t="n">
        <f aca="false">Report!U3341</f>
        <v>2707</v>
      </c>
      <c r="D1595" s="1" t="str">
        <f aca="false">Report!X3341</f>
        <v>RECIBO - PGTO CARLOS VERDURAS - JHONATAS </v>
      </c>
    </row>
    <row r="1596" customFormat="false" ht="12.75" hidden="false" customHeight="true" outlineLevel="0" collapsed="false">
      <c r="A1596" s="16" t="n">
        <f aca="false">Report!C3342</f>
        <v>46276</v>
      </c>
      <c r="B1596" s="1" t="str">
        <f aca="false">Report!E3342</f>
        <v>COMERCIO E TRANSPORTE BRANDAO LTDA</v>
      </c>
      <c r="C1596" s="17" t="n">
        <f aca="false">Report!U3342</f>
        <v>310</v>
      </c>
      <c r="D1596" s="1" t="str">
        <f aca="false">Report!X3342</f>
        <v>PGTO CARLOS VERDURA - JHONATAS </v>
      </c>
    </row>
    <row r="1597" customFormat="false" ht="12.75" hidden="false" customHeight="true" outlineLevel="0" collapsed="false">
      <c r="A1597" s="16" t="n">
        <f aca="false">Report!C3343</f>
        <v>46277</v>
      </c>
      <c r="B1597" s="1" t="str">
        <f aca="false">Report!E3343</f>
        <v>FUNNY PET DISTRIBUIDORA DE ALIMENTOS PAR</v>
      </c>
      <c r="C1597" s="17" t="n">
        <f aca="false">Report!U3343</f>
        <v>1760.2</v>
      </c>
      <c r="D1597" s="1" t="str">
        <f aca="false">Report!X3343</f>
        <v>NF 21623 3/4 - ALICIA</v>
      </c>
    </row>
    <row r="1598" customFormat="false" ht="12.75" hidden="false" customHeight="true" outlineLevel="0" collapsed="false">
      <c r="A1598" s="16" t="n">
        <f aca="false">Report!C3345</f>
        <v>46277</v>
      </c>
      <c r="B1598" s="1" t="str">
        <f aca="false">Report!E3345</f>
        <v>MAXFRI DISTRIUIDORA LTDA</v>
      </c>
      <c r="C1598" s="17" t="n">
        <f aca="false">Report!U3345</f>
        <v>3682.8</v>
      </c>
      <c r="D1598" s="1" t="str">
        <f aca="false">Report!X3345</f>
        <v>NF 15210 2/2 - ALICIA</v>
      </c>
    </row>
    <row r="1599" customFormat="false" ht="12.75" hidden="false" customHeight="true" outlineLevel="0" collapsed="false">
      <c r="A1599" s="16" t="n">
        <f aca="false">Report!C3347</f>
        <v>46279</v>
      </c>
      <c r="B1599" s="1" t="str">
        <f aca="false">Report!E3347</f>
        <v>ADRIANA DISTRIBUIDORA DE PRODUTOS ALIMEN</v>
      </c>
      <c r="C1599" s="17" t="n">
        <f aca="false">Report!U3347</f>
        <v>1265.74</v>
      </c>
      <c r="D1599" s="1" t="str">
        <f aca="false">Report!X3347</f>
        <v>NF 890827 3/3 - ALICIA</v>
      </c>
    </row>
    <row r="1600" customFormat="false" ht="12.75" hidden="false" customHeight="true" outlineLevel="0" collapsed="false">
      <c r="A1600" s="16" t="n">
        <f aca="false">Report!C3348</f>
        <v>46279</v>
      </c>
      <c r="B1600" s="1" t="str">
        <f aca="false">Report!E3348</f>
        <v>OESA COMERCIO E REPRESENTACOES S/A</v>
      </c>
      <c r="C1600" s="17" t="n">
        <f aca="false">Report!U3348</f>
        <v>273.52</v>
      </c>
      <c r="D1600" s="1" t="str">
        <f aca="false">Report!X3348</f>
        <v>NF 443784 3/3 - ALICIA</v>
      </c>
    </row>
    <row r="1601" customFormat="false" ht="12.75" hidden="false" customHeight="true" outlineLevel="0" collapsed="false">
      <c r="A1601" s="16" t="n">
        <f aca="false">Report!C3349</f>
        <v>46279</v>
      </c>
      <c r="B1601" s="1" t="str">
        <f aca="false">Report!E3349</f>
        <v>SB COMERCIO LTDA</v>
      </c>
      <c r="C1601" s="17" t="n">
        <f aca="false">Report!U3349</f>
        <v>524.88</v>
      </c>
      <c r="D1601" s="1" t="str">
        <f aca="false">Report!X3349</f>
        <v>NF 1967274 1/5 - ALICIA</v>
      </c>
    </row>
    <row r="1602" customFormat="false" ht="12.75" hidden="false" customHeight="true" outlineLevel="0" collapsed="false">
      <c r="A1602" s="16" t="n">
        <f aca="false">Report!C3350</f>
        <v>46279</v>
      </c>
      <c r="B1602" s="1" t="str">
        <f aca="false">Report!E3350</f>
        <v>L S M COMERCIO DE ALIMENTOS E NAVEGACAO</v>
      </c>
      <c r="C1602" s="17" t="n">
        <f aca="false">Report!U3350</f>
        <v>1065.1</v>
      </c>
      <c r="D1602" s="1" t="str">
        <f aca="false">Report!X3350</f>
        <v>NF 312577 1/3 - ALICIA</v>
      </c>
    </row>
    <row r="1603" customFormat="false" ht="12.75" hidden="false" customHeight="true" outlineLevel="0" collapsed="false">
      <c r="A1603" s="16" t="n">
        <f aca="false">Report!C3351</f>
        <v>46279</v>
      </c>
      <c r="B1603" s="1" t="str">
        <f aca="false">Report!E3351</f>
        <v>GONCALES COMER DE HORT GRANJEIROS EIRELI</v>
      </c>
      <c r="C1603" s="17" t="n">
        <f aca="false">Report!U3351</f>
        <v>249.5</v>
      </c>
      <c r="D1603" s="1" t="str">
        <f aca="false">Report!X3351</f>
        <v>NF 233 1/1 - ALICIA</v>
      </c>
    </row>
    <row r="1604" customFormat="false" ht="12.75" hidden="false" customHeight="true" outlineLevel="0" collapsed="false">
      <c r="A1604" s="16" t="n">
        <f aca="false">Report!C3352</f>
        <v>46279</v>
      </c>
      <c r="B1604" s="1" t="str">
        <f aca="false">Report!E3352</f>
        <v>COMERCIO DE FRIOS MANAUS LTDA</v>
      </c>
      <c r="C1604" s="17" t="n">
        <f aca="false">Report!U3352</f>
        <v>2164.69</v>
      </c>
      <c r="D1604" s="1" t="str">
        <f aca="false">Report!X3352</f>
        <v>NF 175722 2/2 - ALICIA</v>
      </c>
    </row>
    <row r="1605" customFormat="false" ht="12.75" hidden="false" customHeight="true" outlineLevel="0" collapsed="false">
      <c r="A1605" s="16" t="n">
        <f aca="false">Report!C3353</f>
        <v>46279</v>
      </c>
      <c r="B1605" s="1" t="str">
        <f aca="false">Report!E3353</f>
        <v>BRASIL NORTE BEBIDAS S/A</v>
      </c>
      <c r="C1605" s="17" t="n">
        <f aca="false">Report!U3353</f>
        <v>6125.96</v>
      </c>
      <c r="D1605" s="1" t="str">
        <f aca="false">Report!X3353</f>
        <v>NF 2026462 1/1 - ALICIA</v>
      </c>
    </row>
    <row r="1606" customFormat="false" ht="12.75" hidden="false" customHeight="true" outlineLevel="0" collapsed="false">
      <c r="A1606" s="16" t="n">
        <f aca="false">Report!C3354</f>
        <v>46279</v>
      </c>
      <c r="B1606" s="1" t="str">
        <f aca="false">Report!E3354</f>
        <v>BRASIL NORTE BEBIDAS S/A</v>
      </c>
      <c r="C1606" s="17" t="n">
        <f aca="false">Report!U3354</f>
        <v>941.49</v>
      </c>
      <c r="D1606" s="1" t="str">
        <f aca="false">Report!X3354</f>
        <v>NF 1278696 1/1 - ALICIA</v>
      </c>
    </row>
    <row r="1607" customFormat="false" ht="12.75" hidden="false" customHeight="true" outlineLevel="0" collapsed="false">
      <c r="A1607" s="16" t="n">
        <f aca="false">Report!C3357</f>
        <v>46280</v>
      </c>
      <c r="B1607" s="1" t="str">
        <f aca="false">Report!E3357</f>
        <v>SABIA COMERCIO DE COSMETICOS LTDA</v>
      </c>
      <c r="C1607" s="17" t="n">
        <f aca="false">Report!U3357</f>
        <v>842.29</v>
      </c>
      <c r="D1607" s="1" t="str">
        <f aca="false">Report!X3357</f>
        <v>NF 255147 2/5 - ALICIA</v>
      </c>
    </row>
    <row r="1608" customFormat="false" ht="12.75" hidden="false" customHeight="true" outlineLevel="0" collapsed="false">
      <c r="A1608" s="16" t="n">
        <f aca="false">Report!C3358</f>
        <v>46280</v>
      </c>
      <c r="B1608" s="1" t="str">
        <f aca="false">Report!E3358</f>
        <v>DUNORTE DISTRIBUIDORA DE PRODUTOS DE CONSUMO LTDA</v>
      </c>
      <c r="C1608" s="17" t="n">
        <f aca="false">Report!U3358</f>
        <v>924.11</v>
      </c>
      <c r="D1608" s="1" t="str">
        <f aca="false">Report!X3358</f>
        <v>NF 3238686 3/4 - ALICIA</v>
      </c>
    </row>
    <row r="1609" customFormat="false" ht="12.75" hidden="false" customHeight="true" outlineLevel="0" collapsed="false">
      <c r="A1609" s="16" t="n">
        <f aca="false">Report!C3359</f>
        <v>46280</v>
      </c>
      <c r="B1609" s="1" t="str">
        <f aca="false">Report!E3359</f>
        <v>BRASIL NORTE BEBIDAS S/A</v>
      </c>
      <c r="C1609" s="17" t="n">
        <f aca="false">Report!U3359</f>
        <v>229.21</v>
      </c>
      <c r="D1609" s="1" t="str">
        <f aca="false">Report!X3359</f>
        <v>NF 1254613 1/1 - ALICIA</v>
      </c>
    </row>
    <row r="1610" customFormat="false" ht="12.75" hidden="false" customHeight="true" outlineLevel="0" collapsed="false">
      <c r="A1610" s="16" t="n">
        <f aca="false">Report!C3360</f>
        <v>46280</v>
      </c>
      <c r="B1610" s="1" t="str">
        <f aca="false">Report!E3360</f>
        <v>MARE DISTRIBUIDORA DE BEBIDAS E DE PRODUTOS ALIMENTICIOS LTDA</v>
      </c>
      <c r="C1610" s="17" t="n">
        <f aca="false">Report!U3360</f>
        <v>195</v>
      </c>
      <c r="D1610" s="1" t="str">
        <f aca="false">Report!X3360</f>
        <v>NF 1432810 2/2 - ALICIA</v>
      </c>
    </row>
    <row r="1611" customFormat="false" ht="12.75" hidden="false" customHeight="true" outlineLevel="0" collapsed="false">
      <c r="A1611" s="16" t="n">
        <f aca="false">Report!C3361</f>
        <v>46280</v>
      </c>
      <c r="B1611" s="1" t="str">
        <f aca="false">Report!E3361</f>
        <v>MARE DISTRIBUIDORA DE BEBIDAS E DE PRODUTOS ALIMENTICIOS LTDA</v>
      </c>
      <c r="C1611" s="17" t="n">
        <f aca="false">Report!U3361</f>
        <v>643.4</v>
      </c>
      <c r="D1611" s="1" t="str">
        <f aca="false">Report!X3361</f>
        <v>NF 1432808 2/2 - ALICIA</v>
      </c>
    </row>
    <row r="1612" customFormat="false" ht="12.75" hidden="false" customHeight="true" outlineLevel="0" collapsed="false">
      <c r="A1612" s="16" t="n">
        <f aca="false">Report!C3362</f>
        <v>46280</v>
      </c>
      <c r="B1612" s="1" t="str">
        <f aca="false">Report!E3362</f>
        <v>FRIOTRANS COMERCIO E TRANSPORTES DE CARGAS LTDA</v>
      </c>
      <c r="C1612" s="17" t="n">
        <f aca="false">Report!U3362</f>
        <v>108.9</v>
      </c>
      <c r="D1612" s="1" t="str">
        <f aca="false">Report!X3362</f>
        <v>NF 39662 1/1 - ALICIA</v>
      </c>
    </row>
    <row r="1613" customFormat="false" ht="12.75" hidden="false" customHeight="true" outlineLevel="0" collapsed="false">
      <c r="A1613" s="16" t="n">
        <f aca="false">Report!C3363</f>
        <v>46280</v>
      </c>
      <c r="B1613" s="1" t="str">
        <f aca="false">Report!E3363</f>
        <v>TOYA INDUSTRIA E COMERCIO LTDA.</v>
      </c>
      <c r="C1613" s="17" t="n">
        <f aca="false">Report!U3363</f>
        <v>472.9</v>
      </c>
      <c r="D1613" s="1" t="str">
        <f aca="false">Report!X3363</f>
        <v>NF 259101 2/2 - ALICIA</v>
      </c>
    </row>
    <row r="1614" customFormat="false" ht="12.75" hidden="false" customHeight="true" outlineLevel="0" collapsed="false">
      <c r="A1614" s="16" t="n">
        <f aca="false">Report!C3364</f>
        <v>46280</v>
      </c>
      <c r="B1614" s="1" t="str">
        <f aca="false">Report!E3364</f>
        <v>OLIVEIRA E SILVA LTDA</v>
      </c>
      <c r="C1614" s="17" t="n">
        <f aca="false">Report!U3364</f>
        <v>300</v>
      </c>
      <c r="D1614" s="1" t="str">
        <f aca="false">Report!X3364</f>
        <v>RECIBO - COMPRAS ACAI DE ANORI - JHONATAS </v>
      </c>
    </row>
    <row r="1615" customFormat="false" ht="12.75" hidden="false" customHeight="true" outlineLevel="0" collapsed="false">
      <c r="A1615" s="16" t="n">
        <f aca="false">Report!C3366</f>
        <v>46281</v>
      </c>
      <c r="B1615" s="1" t="str">
        <f aca="false">Report!E3366</f>
        <v>AGM COMERCIO E DISTRIBUIDORA DE MATERIAS DE PERFUMARIA E LIMPEZA LTDA</v>
      </c>
      <c r="C1615" s="17" t="n">
        <f aca="false">Report!U3366</f>
        <v>545.11</v>
      </c>
      <c r="D1615" s="1" t="str">
        <f aca="false">Report!X3366</f>
        <v>NF 163841 4/4 - ALICIA</v>
      </c>
    </row>
    <row r="1616" customFormat="false" ht="12.75" hidden="false" customHeight="true" outlineLevel="0" collapsed="false">
      <c r="A1616" s="16" t="n">
        <f aca="false">Report!C3368</f>
        <v>46281</v>
      </c>
      <c r="B1616" s="1" t="str">
        <f aca="false">Report!E3368</f>
        <v>A M QUIMICA IND E COM DE PROD QUIMICOS I</v>
      </c>
      <c r="C1616" s="17" t="n">
        <f aca="false">Report!U3368</f>
        <v>226.44</v>
      </c>
      <c r="D1616" s="1" t="str">
        <f aca="false">Report!X3368</f>
        <v>NF 70351 3/3 - ALICIA</v>
      </c>
    </row>
    <row r="1617" customFormat="false" ht="12.75" hidden="false" customHeight="true" outlineLevel="0" collapsed="false">
      <c r="A1617" s="16" t="n">
        <f aca="false">Report!C3369</f>
        <v>46281</v>
      </c>
      <c r="B1617" s="1" t="str">
        <f aca="false">Report!E3369</f>
        <v>EDMARA COMERCIO DE HIGIENE PESSOAL LTDA</v>
      </c>
      <c r="C1617" s="17" t="n">
        <f aca="false">Report!U3369</f>
        <v>1460.03</v>
      </c>
      <c r="D1617" s="1" t="str">
        <f aca="false">Report!X3369</f>
        <v>NF 8770 2/4 - ALICIA</v>
      </c>
    </row>
    <row r="1618" customFormat="false" ht="12.75" hidden="false" customHeight="true" outlineLevel="0" collapsed="false">
      <c r="A1618" s="16" t="n">
        <f aca="false">Report!C3371</f>
        <v>46281</v>
      </c>
      <c r="B1618" s="1" t="str">
        <f aca="false">Report!E3371</f>
        <v>BRF S A</v>
      </c>
      <c r="C1618" s="17" t="n">
        <f aca="false">Report!U3371</f>
        <v>1100.38</v>
      </c>
      <c r="D1618" s="1" t="str">
        <f aca="false">Report!X3371</f>
        <v>NF 1624838 3/3 - ALICIA</v>
      </c>
    </row>
    <row r="1619" customFormat="false" ht="12.75" hidden="false" customHeight="true" outlineLevel="0" collapsed="false">
      <c r="A1619" s="16" t="n">
        <f aca="false">Report!C3372</f>
        <v>46281</v>
      </c>
      <c r="B1619" s="1" t="str">
        <f aca="false">Report!E3372</f>
        <v>DISTRIBUIDORA LOPES LTDA</v>
      </c>
      <c r="C1619" s="17" t="n">
        <f aca="false">Report!U3372</f>
        <v>769.31</v>
      </c>
      <c r="D1619" s="1" t="str">
        <f aca="false">Report!X3372</f>
        <v>NF 1723302 1/2 - ALICIA</v>
      </c>
    </row>
    <row r="1620" customFormat="false" ht="12.75" hidden="false" customHeight="true" outlineLevel="0" collapsed="false">
      <c r="A1620" s="16" t="n">
        <f aca="false">Report!C3373</f>
        <v>46281</v>
      </c>
      <c r="B1620" s="1" t="str">
        <f aca="false">Report!E3373</f>
        <v>COMERCIO DE FRIOS MANAUS LTDA</v>
      </c>
      <c r="C1620" s="17" t="n">
        <f aca="false">Report!U3373</f>
        <v>1925.5</v>
      </c>
      <c r="D1620" s="1" t="str">
        <f aca="false">Report!X3373</f>
        <v>NF 175823 2/2 - ALICIA</v>
      </c>
    </row>
    <row r="1621" customFormat="false" ht="12.75" hidden="false" customHeight="true" outlineLevel="0" collapsed="false">
      <c r="A1621" s="16" t="n">
        <f aca="false">Report!C3374</f>
        <v>46281</v>
      </c>
      <c r="B1621" s="1" t="str">
        <f aca="false">Report!E3374</f>
        <v>OCIDENTAL COMERCIO DE FRIOS LTDA</v>
      </c>
      <c r="C1621" s="17" t="n">
        <f aca="false">Report!U3374</f>
        <v>484.17</v>
      </c>
      <c r="D1621" s="1" t="str">
        <f aca="false">Report!X3374</f>
        <v>NF 1266114 1/1 - ALICIA</v>
      </c>
    </row>
    <row r="1622" customFormat="false" ht="12.75" hidden="false" customHeight="true" outlineLevel="0" collapsed="false">
      <c r="A1622" s="16" t="n">
        <f aca="false">Report!C3375</f>
        <v>46281</v>
      </c>
      <c r="B1622" s="1" t="str">
        <f aca="false">Report!E3375</f>
        <v>FRIOTRANS COMERCIO E TRANSPORTES DE CARGAS LTDA</v>
      </c>
      <c r="C1622" s="17" t="n">
        <f aca="false">Report!U3375</f>
        <v>455.52</v>
      </c>
      <c r="D1622" s="1" t="str">
        <f aca="false">Report!X3375</f>
        <v>NF 39678 1/1 - ALICIA</v>
      </c>
    </row>
    <row r="1623" customFormat="false" ht="12.75" hidden="false" customHeight="true" outlineLevel="0" collapsed="false">
      <c r="A1623" s="16" t="n">
        <f aca="false">Report!C3377</f>
        <v>46281</v>
      </c>
      <c r="B1623" s="1" t="str">
        <f aca="false">Report!E3377</f>
        <v>MARE DISTRIBUIDORA DE BEBIDAS E DE PRODUTOS ALIMENTICIOS LTDA</v>
      </c>
      <c r="C1623" s="17" t="n">
        <f aca="false">Report!U3377</f>
        <v>365</v>
      </c>
      <c r="D1623" s="1" t="str">
        <f aca="false">Report!X3377</f>
        <v>NF 1440499 1/2 - ALICIA</v>
      </c>
    </row>
    <row r="1624" customFormat="false" ht="12.75" hidden="false" customHeight="true" outlineLevel="0" collapsed="false">
      <c r="A1624" s="16" t="n">
        <f aca="false">Report!C3381</f>
        <v>46282</v>
      </c>
      <c r="B1624" s="1" t="str">
        <f aca="false">Report!E3381</f>
        <v>CB COMERCIO E DISTRIBUIDORA DE ALIMENTOS</v>
      </c>
      <c r="C1624" s="17" t="n">
        <f aca="false">Report!U3381</f>
        <v>603.26</v>
      </c>
      <c r="D1624" s="1" t="str">
        <f aca="false">Report!X3381</f>
        <v>NF 865043 3/3 - ALICIA</v>
      </c>
    </row>
    <row r="1625" customFormat="false" ht="12.75" hidden="false" customHeight="true" outlineLevel="0" collapsed="false">
      <c r="A1625" s="16" t="n">
        <f aca="false">Report!C3382</f>
        <v>46282</v>
      </c>
      <c r="B1625" s="1" t="str">
        <f aca="false">Report!E3382</f>
        <v>DISTRIBUIDORA LOPES LTDA</v>
      </c>
      <c r="C1625" s="17" t="n">
        <f aca="false">Report!U3382</f>
        <v>789.29</v>
      </c>
      <c r="D1625" s="1" t="str">
        <f aca="false">Report!X3382</f>
        <v>NF 1715032 3/3 - ALICIA</v>
      </c>
    </row>
    <row r="1626" customFormat="false" ht="12.75" hidden="false" customHeight="true" outlineLevel="0" collapsed="false">
      <c r="A1626" s="16" t="n">
        <f aca="false">Report!C3383</f>
        <v>46282</v>
      </c>
      <c r="B1626" s="1" t="str">
        <f aca="false">Report!E3383</f>
        <v>J G COMERCIO DE PRODUTOS ALIMENTICIOS LTDA</v>
      </c>
      <c r="C1626" s="17" t="n">
        <f aca="false">Report!U3383</f>
        <v>1010.96</v>
      </c>
      <c r="D1626" s="1" t="str">
        <f aca="false">Report!X3383</f>
        <v>NF 399135 3/3 - ALICIA</v>
      </c>
    </row>
    <row r="1627" customFormat="false" ht="12.75" hidden="false" customHeight="true" outlineLevel="0" collapsed="false">
      <c r="A1627" s="16" t="n">
        <f aca="false">Report!C3384</f>
        <v>46282</v>
      </c>
      <c r="B1627" s="1" t="str">
        <f aca="false">Report!E3384</f>
        <v>NATUREZA COMERCIO DE DESCARTAVEIS LTDA</v>
      </c>
      <c r="C1627" s="17" t="n">
        <f aca="false">Report!U3384</f>
        <v>271.81</v>
      </c>
      <c r="D1627" s="1" t="str">
        <f aca="false">Report!X3384</f>
        <v>NF 46431 1/1 - ALICIA</v>
      </c>
    </row>
    <row r="1628" customFormat="false" ht="12.75" hidden="false" customHeight="true" outlineLevel="0" collapsed="false">
      <c r="A1628" s="16" t="n">
        <f aca="false">Report!C3386</f>
        <v>46282</v>
      </c>
      <c r="B1628" s="1" t="str">
        <f aca="false">Report!E3386</f>
        <v>MARE DISTRIBUIDORA DE BEBIDAS E DE PRODUTOS ALIMENTICIOS LTDA</v>
      </c>
      <c r="C1628" s="17" t="n">
        <f aca="false">Report!U3386</f>
        <v>365</v>
      </c>
      <c r="D1628" s="1" t="str">
        <f aca="false">Report!X3386</f>
        <v>NF 1435316 2/2 - ALICIA</v>
      </c>
    </row>
    <row r="1629" customFormat="false" ht="12.75" hidden="false" customHeight="true" outlineLevel="0" collapsed="false">
      <c r="A1629" s="16" t="n">
        <f aca="false">Report!C3387</f>
        <v>46282</v>
      </c>
      <c r="B1629" s="1" t="str">
        <f aca="false">Report!E3387</f>
        <v>SOUZA CRUZ LTDA.</v>
      </c>
      <c r="C1629" s="17" t="n">
        <f aca="false">Report!U3387</f>
        <v>2594.82</v>
      </c>
      <c r="D1629" s="1" t="str">
        <f aca="false">Report!X3387</f>
        <v>NF 572432 1/1 - ALICIA</v>
      </c>
    </row>
    <row r="1630" customFormat="false" ht="12.75" hidden="false" customHeight="true" outlineLevel="0" collapsed="false">
      <c r="A1630" s="16" t="n">
        <f aca="false">Report!C3391</f>
        <v>46283</v>
      </c>
      <c r="B1630" s="1" t="str">
        <f aca="false">Report!E3391</f>
        <v>VIA CERTA INDUSTRIA E COMERCIO DE SANEANTES LTDA</v>
      </c>
      <c r="C1630" s="17" t="n">
        <f aca="false">Report!U3391</f>
        <v>794.97</v>
      </c>
      <c r="D1630" s="1" t="str">
        <f aca="false">Report!X3391</f>
        <v>NF 44501 2/2 - ALICIA</v>
      </c>
    </row>
    <row r="1631" customFormat="false" ht="12.75" hidden="false" customHeight="true" outlineLevel="0" collapsed="false">
      <c r="A1631" s="16" t="n">
        <f aca="false">Report!C3392</f>
        <v>46283</v>
      </c>
      <c r="B1631" s="1" t="str">
        <f aca="false">Report!E3392</f>
        <v>AGM INDUSTRIA COMERCIO E REPRESENTACAO LTDA</v>
      </c>
      <c r="C1631" s="17" t="n">
        <f aca="false">Report!U3392</f>
        <v>625.75</v>
      </c>
      <c r="D1631" s="1" t="str">
        <f aca="false">Report!X3392</f>
        <v>NF 48211 3/3 - ALICIA</v>
      </c>
    </row>
    <row r="1632" customFormat="false" ht="12.75" hidden="false" customHeight="true" outlineLevel="0" collapsed="false">
      <c r="A1632" s="16" t="n">
        <f aca="false">Report!C3393</f>
        <v>46283</v>
      </c>
      <c r="B1632" s="1" t="str">
        <f aca="false">Report!E3393</f>
        <v>WKL COMERCIO ATACADISTA DE ARTIGOS DE AR</v>
      </c>
      <c r="C1632" s="17" t="n">
        <f aca="false">Report!U3393</f>
        <v>153.34</v>
      </c>
      <c r="D1632" s="1" t="str">
        <f aca="false">Report!X3393</f>
        <v>NF 1358 2/2 - ALICIA</v>
      </c>
    </row>
    <row r="1633" customFormat="false" ht="12.75" hidden="false" customHeight="true" outlineLevel="0" collapsed="false">
      <c r="A1633" s="16" t="n">
        <f aca="false">Report!C3395</f>
        <v>46283</v>
      </c>
      <c r="B1633" s="1" t="str">
        <f aca="false">Report!E3395</f>
        <v>OCIDENTAL COMERCIO DE FRIOS LTDA</v>
      </c>
      <c r="C1633" s="17" t="n">
        <f aca="false">Report!U3395</f>
        <v>903.6</v>
      </c>
      <c r="D1633" s="1" t="str">
        <f aca="false">Report!X3395</f>
        <v>NF 1264637 2/2 - ALICIA</v>
      </c>
    </row>
    <row r="1634" customFormat="false" ht="12.75" hidden="false" customHeight="true" outlineLevel="0" collapsed="false">
      <c r="A1634" s="16" t="n">
        <f aca="false">Report!C3396</f>
        <v>46283</v>
      </c>
      <c r="B1634" s="1" t="str">
        <f aca="false">Report!E3396</f>
        <v>FORTVET DISTRIBUIDORA LTDA</v>
      </c>
      <c r="C1634" s="17" t="n">
        <f aca="false">Report!U3396</f>
        <v>457.88</v>
      </c>
      <c r="D1634" s="1" t="str">
        <f aca="false">Report!X3396</f>
        <v>NF 3357 1/4 - ALICIA</v>
      </c>
    </row>
    <row r="1635" customFormat="false" ht="12.75" hidden="false" customHeight="true" outlineLevel="0" collapsed="false">
      <c r="A1635" s="16" t="n">
        <f aca="false">Report!C3397</f>
        <v>46283</v>
      </c>
      <c r="B1635" s="1" t="str">
        <f aca="false">Report!E3397</f>
        <v>BRF S A</v>
      </c>
      <c r="C1635" s="17" t="n">
        <f aca="false">Report!U3397</f>
        <v>166.96</v>
      </c>
      <c r="D1635" s="1" t="str">
        <f aca="false">Report!X3397</f>
        <v>NF 1625096 3/3 - ALICIA</v>
      </c>
    </row>
    <row r="1636" customFormat="false" ht="12.75" hidden="false" customHeight="true" outlineLevel="0" collapsed="false">
      <c r="A1636" s="16" t="n">
        <f aca="false">Report!C3398</f>
        <v>46283</v>
      </c>
      <c r="B1636" s="1" t="str">
        <f aca="false">Report!E3398</f>
        <v>COMERCIO DE FRIOS MANAUS LTDA</v>
      </c>
      <c r="C1636" s="17" t="n">
        <f aca="false">Report!U3398</f>
        <v>1946.71</v>
      </c>
      <c r="D1636" s="1" t="str">
        <f aca="false">Report!X3398</f>
        <v>NF 175949 2/2 - ALICIA</v>
      </c>
    </row>
    <row r="1637" customFormat="false" ht="12.75" hidden="false" customHeight="true" outlineLevel="0" collapsed="false">
      <c r="A1637" s="16" t="n">
        <f aca="false">Report!C3399</f>
        <v>46283</v>
      </c>
      <c r="B1637" s="1" t="str">
        <f aca="false">Report!E3399</f>
        <v>J G COMERCIO DE PRODUTOS ALIMENTICIOS LTDA</v>
      </c>
      <c r="C1637" s="17" t="n">
        <f aca="false">Report!U3399</f>
        <v>1268.35</v>
      </c>
      <c r="D1637" s="1" t="str">
        <f aca="false">Report!X3399</f>
        <v>NF 401452 1/3 - ALICIA</v>
      </c>
    </row>
    <row r="1638" customFormat="false" ht="12.75" hidden="false" customHeight="true" outlineLevel="0" collapsed="false">
      <c r="A1638" s="16" t="n">
        <f aca="false">Report!C3400</f>
        <v>46283</v>
      </c>
      <c r="B1638" s="1" t="str">
        <f aca="false">Report!E3400</f>
        <v>MAXPEL COMERCIAL LTDA</v>
      </c>
      <c r="C1638" s="17" t="n">
        <f aca="false">Report!U3400</f>
        <v>375.43</v>
      </c>
      <c r="D1638" s="1" t="str">
        <f aca="false">Report!X3400</f>
        <v>NF 320421 1/4 - ALICIA</v>
      </c>
    </row>
    <row r="1639" customFormat="false" ht="12.75" hidden="false" customHeight="true" outlineLevel="0" collapsed="false">
      <c r="A1639" s="16" t="n">
        <f aca="false">Report!C3401</f>
        <v>46283</v>
      </c>
      <c r="B1639" s="1" t="str">
        <f aca="false">Report!E3401</f>
        <v>MAXPEL COMERCIAL LTDA</v>
      </c>
      <c r="C1639" s="17" t="n">
        <f aca="false">Report!U3401</f>
        <v>663.22</v>
      </c>
      <c r="D1639" s="1" t="str">
        <f aca="false">Report!X3401</f>
        <v>NF 320422 1/4 - ALICIA</v>
      </c>
    </row>
    <row r="1640" customFormat="false" ht="12.75" hidden="false" customHeight="true" outlineLevel="0" collapsed="false">
      <c r="A1640" s="16" t="n">
        <f aca="false">Report!C3407</f>
        <v>46285</v>
      </c>
      <c r="B1640" s="1" t="str">
        <f aca="false">Report!E3407</f>
        <v>SILVA DISTRIBUIDORA</v>
      </c>
      <c r="C1640" s="17" t="n">
        <f aca="false">Report!U3407</f>
        <v>203.79</v>
      </c>
      <c r="D1640" s="1" t="str">
        <f aca="false">Report!X3407</f>
        <v>NF 12956 2/3 - ALICIA</v>
      </c>
    </row>
    <row r="1641" customFormat="false" ht="12.75" hidden="false" customHeight="true" outlineLevel="0" collapsed="false">
      <c r="A1641" s="16" t="n">
        <f aca="false">Report!C3408</f>
        <v>46286</v>
      </c>
      <c r="B1641" s="1" t="str">
        <f aca="false">Report!E3408</f>
        <v>ATACADAO S.A.</v>
      </c>
      <c r="C1641" s="17" t="n">
        <f aca="false">Report!U3408</f>
        <v>942.69</v>
      </c>
      <c r="D1641" s="1" t="str">
        <f aca="false">Report!X3408</f>
        <v>NF 1925262 1/1 - ALICIA</v>
      </c>
    </row>
    <row r="1642" customFormat="false" ht="12.75" hidden="false" customHeight="true" outlineLevel="0" collapsed="false">
      <c r="A1642" s="16" t="n">
        <f aca="false">Report!C3409</f>
        <v>46286</v>
      </c>
      <c r="B1642" s="1" t="str">
        <f aca="false">Report!E3409</f>
        <v>SB COMERCIO LTDA</v>
      </c>
      <c r="C1642" s="17" t="n">
        <f aca="false">Report!U3409</f>
        <v>524.88</v>
      </c>
      <c r="D1642" s="1" t="str">
        <f aca="false">Report!X3409</f>
        <v>NF 1967274 2/5 - ALICIA</v>
      </c>
    </row>
    <row r="1643" customFormat="false" ht="12.75" hidden="false" customHeight="true" outlineLevel="0" collapsed="false">
      <c r="A1643" s="16" t="n">
        <f aca="false">Report!C3410</f>
        <v>46286</v>
      </c>
      <c r="B1643" s="1" t="str">
        <f aca="false">Report!E3410</f>
        <v>L S M COMERCIO DE ALIMENTOS E NAVEGACAO</v>
      </c>
      <c r="C1643" s="17" t="n">
        <f aca="false">Report!U3410</f>
        <v>1065.1</v>
      </c>
      <c r="D1643" s="1" t="str">
        <f aca="false">Report!X3410</f>
        <v>NF 312577 2/3 - ALICIA</v>
      </c>
    </row>
    <row r="1644" customFormat="false" ht="12.75" hidden="false" customHeight="true" outlineLevel="0" collapsed="false">
      <c r="A1644" s="16" t="n">
        <f aca="false">Report!C3417</f>
        <v>46287</v>
      </c>
      <c r="B1644" s="1" t="str">
        <f aca="false">Report!E3417</f>
        <v>ADRIANA DISTRIBUIDORA DE PRODUTOS ALIMEN</v>
      </c>
      <c r="C1644" s="17" t="n">
        <f aca="false">Report!U3417</f>
        <v>710.92</v>
      </c>
      <c r="D1644" s="1" t="str">
        <f aca="false">Report!X3417</f>
        <v>NF 889382 2/3 - ALICIA</v>
      </c>
    </row>
    <row r="1645" customFormat="false" ht="12.75" hidden="false" customHeight="true" outlineLevel="0" collapsed="false">
      <c r="A1645" s="16" t="n">
        <f aca="false">Report!C3418</f>
        <v>46287</v>
      </c>
      <c r="B1645" s="1" t="str">
        <f aca="false">Report!E3418</f>
        <v>FUNNY PET DISTRIBUIDORA DE ALIMENTOS PAR</v>
      </c>
      <c r="C1645" s="17" t="n">
        <f aca="false">Report!U3418</f>
        <v>1760.2</v>
      </c>
      <c r="D1645" s="1" t="str">
        <f aca="false">Report!X3418</f>
        <v>NF 21623 4/4 - ALICIA</v>
      </c>
    </row>
    <row r="1646" customFormat="false" ht="12.75" hidden="false" customHeight="true" outlineLevel="0" collapsed="false">
      <c r="A1646" s="16" t="n">
        <f aca="false">Report!C3419</f>
        <v>46287</v>
      </c>
      <c r="B1646" s="1" t="str">
        <f aca="false">Report!E3419</f>
        <v>SABIA COMERCIO DE COSMETICOS LTDA</v>
      </c>
      <c r="C1646" s="17" t="n">
        <f aca="false">Report!U3419</f>
        <v>842.29</v>
      </c>
      <c r="D1646" s="1" t="str">
        <f aca="false">Report!X3419</f>
        <v>NF 255147 3/5 - ALICIA</v>
      </c>
    </row>
    <row r="1647" customFormat="false" ht="12.75" hidden="false" customHeight="true" outlineLevel="0" collapsed="false">
      <c r="A1647" s="16" t="n">
        <f aca="false">Report!C3420</f>
        <v>46287</v>
      </c>
      <c r="B1647" s="1" t="str">
        <f aca="false">Report!E3420</f>
        <v>DUNORTE DISTRIBUIDORA DE PRODUTOS DE CONSUMO LTDA</v>
      </c>
      <c r="C1647" s="17" t="n">
        <f aca="false">Report!U3420</f>
        <v>924.11</v>
      </c>
      <c r="D1647" s="1" t="str">
        <f aca="false">Report!X3420</f>
        <v>NF 3238686 4/4 - ALICIA</v>
      </c>
    </row>
    <row r="1648" customFormat="false" ht="12.75" hidden="false" customHeight="true" outlineLevel="0" collapsed="false">
      <c r="A1648" s="16" t="n">
        <f aca="false">Report!C3421</f>
        <v>46288</v>
      </c>
      <c r="B1648" s="1" t="str">
        <f aca="false">Report!E3421</f>
        <v>EDMARA COMERCIO DE HIGIENE PESSOAL LTDA</v>
      </c>
      <c r="C1648" s="17" t="n">
        <f aca="false">Report!U3421</f>
        <v>1460.03</v>
      </c>
      <c r="D1648" s="1" t="str">
        <f aca="false">Report!X3421</f>
        <v>NF 8770 3/4 - ALICIA</v>
      </c>
    </row>
    <row r="1649" customFormat="false" ht="12.75" hidden="false" customHeight="true" outlineLevel="0" collapsed="false">
      <c r="A1649" s="16" t="n">
        <f aca="false">Report!C3423</f>
        <v>46288</v>
      </c>
      <c r="B1649" s="1" t="str">
        <f aca="false">Report!E3423</f>
        <v>TAPAJOS COM DE PERFUMARIA COSMETICOS E G</v>
      </c>
      <c r="C1649" s="17" t="n">
        <f aca="false">Report!U3423</f>
        <v>240.76</v>
      </c>
      <c r="D1649" s="1" t="str">
        <f aca="false">Report!X3423</f>
        <v>NF 589581 1/1 - ALICIA</v>
      </c>
    </row>
    <row r="1650" customFormat="false" ht="12.75" hidden="false" customHeight="true" outlineLevel="0" collapsed="false">
      <c r="A1650" s="16" t="n">
        <f aca="false">Report!C3424</f>
        <v>46288</v>
      </c>
      <c r="B1650" s="1" t="str">
        <f aca="false">Report!E3424</f>
        <v>DISTRIBUIDORA LOPES LTDA</v>
      </c>
      <c r="C1650" s="17" t="n">
        <f aca="false">Report!U3424</f>
        <v>769.31</v>
      </c>
      <c r="D1650" s="1" t="str">
        <f aca="false">Report!X3424</f>
        <v>NF 1723302 2/2 - ALICIA</v>
      </c>
    </row>
    <row r="1651" customFormat="false" ht="12.75" hidden="false" customHeight="true" outlineLevel="0" collapsed="false">
      <c r="A1651" s="16" t="n">
        <f aca="false">Report!C3425</f>
        <v>46288</v>
      </c>
      <c r="B1651" s="1" t="str">
        <f aca="false">Report!E3425</f>
        <v>TOYA INDUSTRIA E COMERCIO LTDA.</v>
      </c>
      <c r="C1651" s="17" t="n">
        <f aca="false">Report!U3425</f>
        <v>620.98</v>
      </c>
      <c r="D1651" s="1" t="str">
        <f aca="false">Report!X3425</f>
        <v>NF 259102 1/1 - ALICIA</v>
      </c>
    </row>
    <row r="1652" customFormat="false" ht="12.75" hidden="false" customHeight="true" outlineLevel="0" collapsed="false">
      <c r="A1652" s="16" t="n">
        <f aca="false">Report!C3426</f>
        <v>46288</v>
      </c>
      <c r="B1652" s="1" t="str">
        <f aca="false">Report!E3426</f>
        <v>MARE DISTRIBUIDORA DE BEBIDAS E DE PRODUTOS ALIMENTICIOS LTDA</v>
      </c>
      <c r="C1652" s="17" t="n">
        <f aca="false">Report!U3426</f>
        <v>365</v>
      </c>
      <c r="D1652" s="1" t="str">
        <f aca="false">Report!X3426</f>
        <v>NF 1440499 2/2 - ALICIA</v>
      </c>
    </row>
    <row r="1653" customFormat="false" ht="12.75" hidden="false" customHeight="true" outlineLevel="0" collapsed="false">
      <c r="A1653" s="16" t="n">
        <f aca="false">Report!C3427</f>
        <v>46289</v>
      </c>
      <c r="B1653" s="1" t="str">
        <f aca="false">Report!E3427</f>
        <v>J G COMERCIO DE PRODUTOS ALIMENTICIOS LTDA</v>
      </c>
      <c r="C1653" s="17" t="n">
        <f aca="false">Report!U3427</f>
        <v>1268.35</v>
      </c>
      <c r="D1653" s="1" t="str">
        <f aca="false">Report!X3427</f>
        <v>NF 401452 2/3 - ALICIA</v>
      </c>
    </row>
    <row r="1654" customFormat="false" ht="12.75" hidden="false" customHeight="true" outlineLevel="0" collapsed="false">
      <c r="A1654" s="16" t="n">
        <f aca="false">Report!C3431</f>
        <v>46290</v>
      </c>
      <c r="B1654" s="1" t="str">
        <f aca="false">Report!E3431</f>
        <v>KAROLINY RODRIGUES SOUZA VENANCIO 915783</v>
      </c>
      <c r="C1654" s="17" t="n">
        <f aca="false">Report!U3431</f>
        <v>250</v>
      </c>
      <c r="D1654" s="1" t="str">
        <f aca="false">Report!X3431</f>
        <v>NF 1716 1/1 - ALICIA </v>
      </c>
    </row>
    <row r="1655" customFormat="false" ht="12.75" hidden="false" customHeight="true" outlineLevel="0" collapsed="false">
      <c r="A1655" s="16" t="n">
        <f aca="false">Report!C3433</f>
        <v>46290</v>
      </c>
      <c r="B1655" s="1" t="str">
        <f aca="false">Report!E3433</f>
        <v>CLEVERSON BARBOSA DA SILVA - ME</v>
      </c>
      <c r="C1655" s="17" t="n">
        <f aca="false">Report!U3433</f>
        <v>93.33</v>
      </c>
      <c r="D1655" s="1" t="str">
        <f aca="false">Report!X3433</f>
        <v>RECIBO- 3/3 COMPRA DE GAS E FILTRO P/ AR-CONDICIONADO-ALICIA</v>
      </c>
    </row>
    <row r="1656" customFormat="false" ht="12.75" hidden="false" customHeight="true" outlineLevel="0" collapsed="false">
      <c r="A1656" s="16" t="n">
        <f aca="false">Report!C3434</f>
        <v>46290</v>
      </c>
      <c r="B1656" s="1" t="str">
        <f aca="false">Report!E3434</f>
        <v>A. CORREA JUNIOR</v>
      </c>
      <c r="C1656" s="17" t="n">
        <f aca="false">Report!U3434</f>
        <v>1615.17</v>
      </c>
      <c r="D1656" s="1" t="str">
        <f aca="false">Report!X3434</f>
        <v>NF 1887 COMPRAS ELETRONICOS - ALICIA</v>
      </c>
    </row>
    <row r="1657" customFormat="false" ht="12.75" hidden="false" customHeight="true" outlineLevel="0" collapsed="false">
      <c r="A1657" s="16" t="n">
        <f aca="false">Report!C3436</f>
        <v>46290</v>
      </c>
      <c r="B1657" s="1" t="str">
        <f aca="false">Report!E3436</f>
        <v>FORTVET DISTRIBUIDORA LTDA</v>
      </c>
      <c r="C1657" s="17" t="n">
        <f aca="false">Report!U3436</f>
        <v>457.88</v>
      </c>
      <c r="D1657" s="1" t="str">
        <f aca="false">Report!X3436</f>
        <v>NF 3357 2/4 - ALICIA</v>
      </c>
    </row>
    <row r="1658" customFormat="false" ht="12.75" hidden="false" customHeight="true" outlineLevel="0" collapsed="false">
      <c r="A1658" s="16" t="n">
        <f aca="false">Report!C3437</f>
        <v>46290</v>
      </c>
      <c r="B1658" s="1" t="str">
        <f aca="false">Report!E3437</f>
        <v>MAXPEL COMERCIAL LTDA</v>
      </c>
      <c r="C1658" s="17" t="n">
        <f aca="false">Report!U3437</f>
        <v>375.44</v>
      </c>
      <c r="D1658" s="1" t="str">
        <f aca="false">Report!X3437</f>
        <v>NF 320421 2/4 - ALICIA</v>
      </c>
    </row>
    <row r="1659" customFormat="false" ht="12.75" hidden="false" customHeight="true" outlineLevel="0" collapsed="false">
      <c r="A1659" s="16" t="n">
        <f aca="false">Report!C3438</f>
        <v>46290</v>
      </c>
      <c r="B1659" s="1" t="str">
        <f aca="false">Report!E3438</f>
        <v>MAXPEL COMERCIAL LTDA</v>
      </c>
      <c r="C1659" s="17" t="n">
        <f aca="false">Report!U3438</f>
        <v>663.21</v>
      </c>
      <c r="D1659" s="1" t="str">
        <f aca="false">Report!X3438</f>
        <v>NF 320422 2/4 - ALICIA</v>
      </c>
    </row>
    <row r="1660" customFormat="false" ht="12.75" hidden="false" customHeight="true" outlineLevel="0" collapsed="false">
      <c r="A1660" s="16" t="n">
        <f aca="false">Report!C3439</f>
        <v>46293</v>
      </c>
      <c r="B1660" s="1" t="str">
        <f aca="false">Report!E3439</f>
        <v>SB COMERCIO LTDA</v>
      </c>
      <c r="C1660" s="17" t="n">
        <f aca="false">Report!U3439</f>
        <v>524.88</v>
      </c>
      <c r="D1660" s="1" t="str">
        <f aca="false">Report!X3439</f>
        <v>NF 1967274 3/5 - ALICIA</v>
      </c>
    </row>
    <row r="1661" customFormat="false" ht="12.75" hidden="false" customHeight="true" outlineLevel="0" collapsed="false">
      <c r="A1661" s="16" t="n">
        <f aca="false">Report!C3440</f>
        <v>46293</v>
      </c>
      <c r="B1661" s="1" t="str">
        <f aca="false">Report!E3440</f>
        <v>L S M COMERCIO DE ALIMENTOS E NAVEGACAO</v>
      </c>
      <c r="C1661" s="17" t="n">
        <f aca="false">Report!U3440</f>
        <v>1065.1</v>
      </c>
      <c r="D1661" s="1" t="str">
        <f aca="false">Report!X3440</f>
        <v>NF 312577 3/3 - ALICIA</v>
      </c>
    </row>
    <row r="1662" customFormat="false" ht="12.75" hidden="false" customHeight="true" outlineLevel="0" collapsed="false">
      <c r="A1662" s="16" t="n">
        <f aca="false">Report!C3441</f>
        <v>46294</v>
      </c>
      <c r="B1662" s="1" t="str">
        <f aca="false">Report!E3441</f>
        <v>SABIA COMERCIO DE COSMETICOS LTDA</v>
      </c>
      <c r="C1662" s="17" t="n">
        <f aca="false">Report!U3441</f>
        <v>842.29</v>
      </c>
      <c r="D1662" s="1" t="str">
        <f aca="false">Report!X3441</f>
        <v>NF 255147 4/5 - ALICIA</v>
      </c>
    </row>
    <row r="1663" customFormat="false" ht="12.75" hidden="false" customHeight="true" outlineLevel="0" collapsed="false">
      <c r="A1663" s="16" t="n">
        <f aca="false">Report!C3442</f>
        <v>46295</v>
      </c>
      <c r="B1663" s="1" t="str">
        <f aca="false">Report!E3442</f>
        <v>EDMARA COMERCIO DE HIGIENE PESSOAL LTDA</v>
      </c>
      <c r="C1663" s="17" t="n">
        <f aca="false">Report!U3442</f>
        <v>1460.01</v>
      </c>
      <c r="D1663" s="1" t="str">
        <f aca="false">Report!X3442</f>
        <v>NF 8770 4/4 - ALICIA</v>
      </c>
    </row>
    <row r="1664" customFormat="false" ht="12.75" hidden="false" customHeight="true" outlineLevel="0" collapsed="false">
      <c r="A1664" s="16" t="n">
        <f aca="false">Report!C3443</f>
        <v>46295</v>
      </c>
      <c r="B1664" s="1" t="str">
        <f aca="false">Report!E3443</f>
        <v>J G COMERCIO DE PRODUTOS ALIMENTICIOS LTDA</v>
      </c>
      <c r="C1664" s="17" t="n">
        <f aca="false">Report!U3443</f>
        <v>1268.36</v>
      </c>
      <c r="D1664" s="1" t="str">
        <f aca="false">Report!X3443</f>
        <v>NF 401452 3/3 - ALICIA</v>
      </c>
    </row>
    <row r="1665" customFormat="false" ht="12.75" hidden="false" customHeight="true" outlineLevel="0" collapsed="false">
      <c r="A1665" s="16" t="n">
        <f aca="false">Report!C3447</f>
        <v>46297</v>
      </c>
      <c r="B1665" s="1" t="str">
        <f aca="false">Report!E3447</f>
        <v>FORTVET DISTRIBUIDORA LTDA</v>
      </c>
      <c r="C1665" s="17" t="n">
        <f aca="false">Report!U3447</f>
        <v>457.88</v>
      </c>
      <c r="D1665" s="1" t="str">
        <f aca="false">Report!X3447</f>
        <v>NF 3357 3/4 - ALICIA</v>
      </c>
    </row>
    <row r="1666" customFormat="false" ht="12.75" hidden="false" customHeight="true" outlineLevel="0" collapsed="false">
      <c r="A1666" s="16" t="n">
        <f aca="false">Report!C3448</f>
        <v>46297</v>
      </c>
      <c r="B1666" s="1" t="str">
        <f aca="false">Report!E3448</f>
        <v>MAXPEL COMERCIAL LTDA</v>
      </c>
      <c r="C1666" s="17" t="n">
        <f aca="false">Report!U3448</f>
        <v>375.44</v>
      </c>
      <c r="D1666" s="1" t="str">
        <f aca="false">Report!X3448</f>
        <v>NF 320421 3/4 - ALICIA</v>
      </c>
    </row>
    <row r="1667" customFormat="false" ht="12.75" hidden="false" customHeight="true" outlineLevel="0" collapsed="false">
      <c r="A1667" s="16" t="n">
        <f aca="false">Report!C3449</f>
        <v>46297</v>
      </c>
      <c r="B1667" s="1" t="str">
        <f aca="false">Report!E3449</f>
        <v>MAXPEL COMERCIAL LTDA</v>
      </c>
      <c r="C1667" s="17" t="n">
        <f aca="false">Report!U3449</f>
        <v>663.21</v>
      </c>
      <c r="D1667" s="1" t="str">
        <f aca="false">Report!X3449</f>
        <v>NF 320422 3/4 - ALICIA</v>
      </c>
    </row>
    <row r="1668" customFormat="false" ht="12.75" hidden="false" customHeight="true" outlineLevel="0" collapsed="false">
      <c r="A1668" s="16" t="n">
        <f aca="false">Report!C3454</f>
        <v>46300</v>
      </c>
      <c r="B1668" s="1" t="str">
        <f aca="false">Report!E3454</f>
        <v>SILVA DISTRIBUIDORA</v>
      </c>
      <c r="C1668" s="17" t="n">
        <f aca="false">Report!U3454</f>
        <v>203.8</v>
      </c>
      <c r="D1668" s="1" t="str">
        <f aca="false">Report!X3454</f>
        <v>NF 12956 3/3 - ALICIA</v>
      </c>
    </row>
    <row r="1669" customFormat="false" ht="12.75" hidden="false" customHeight="true" outlineLevel="0" collapsed="false">
      <c r="A1669" s="16" t="n">
        <f aca="false">Report!C3455</f>
        <v>46300</v>
      </c>
      <c r="B1669" s="1" t="str">
        <f aca="false">Report!E3455</f>
        <v>SB COMERCIO LTDA</v>
      </c>
      <c r="C1669" s="17" t="n">
        <f aca="false">Report!U3455</f>
        <v>524.88</v>
      </c>
      <c r="D1669" s="1" t="str">
        <f aca="false">Report!X3455</f>
        <v>NF 1967274 4/5 - ALICIA</v>
      </c>
    </row>
    <row r="1670" customFormat="false" ht="12.75" hidden="false" customHeight="true" outlineLevel="0" collapsed="false">
      <c r="A1670" s="16" t="n">
        <f aca="false">Report!C3458</f>
        <v>46301</v>
      </c>
      <c r="B1670" s="1" t="str">
        <f aca="false">Report!E3458</f>
        <v>SABIA COMERCIO DE COSMETICOS LTDA</v>
      </c>
      <c r="C1670" s="17" t="n">
        <f aca="false">Report!U3458</f>
        <v>842.29</v>
      </c>
      <c r="D1670" s="1" t="str">
        <f aca="false">Report!X3458</f>
        <v>NF 255147 5/5 - ALICIA</v>
      </c>
    </row>
    <row r="1671" customFormat="false" ht="12.75" hidden="false" customHeight="true" outlineLevel="0" collapsed="false">
      <c r="A1671" s="16" t="n">
        <f aca="false">Report!C3459</f>
        <v>46302</v>
      </c>
      <c r="B1671" s="1" t="str">
        <f aca="false">Report!E3459</f>
        <v>ADRIANA DISTRIBUIDORA DE PRODUTOS ALIMEN</v>
      </c>
      <c r="C1671" s="17" t="n">
        <f aca="false">Report!U3459</f>
        <v>710.92</v>
      </c>
      <c r="D1671" s="1" t="str">
        <f aca="false">Report!X3459</f>
        <v>NF 889382 3/3 - ALICIA</v>
      </c>
    </row>
    <row r="1672" customFormat="false" ht="12.75" hidden="false" customHeight="true" outlineLevel="0" collapsed="false">
      <c r="A1672" s="16" t="n">
        <f aca="false">Report!C3460</f>
        <v>46304</v>
      </c>
      <c r="B1672" s="1" t="str">
        <f aca="false">Report!E3460</f>
        <v>MARTINS COM SERV DISTR SA</v>
      </c>
      <c r="C1672" s="17" t="n">
        <f aca="false">Report!U3460</f>
        <v>1718.76</v>
      </c>
      <c r="D1672" s="1" t="str">
        <f aca="false">Report!X3460</f>
        <v>NF 1771475 4/4 - ALICIA</v>
      </c>
    </row>
    <row r="1673" customFormat="false" ht="12.75" hidden="false" customHeight="false" outlineLevel="0" collapsed="false">
      <c r="A1673" s="16" t="n">
        <f aca="false">Report!C3461</f>
        <v>46304</v>
      </c>
      <c r="B1673" s="1" t="str">
        <f aca="false">Report!E3461</f>
        <v>FORTVET DISTRIBUIDORA LTDA</v>
      </c>
      <c r="C1673" s="17" t="n">
        <f aca="false">Report!U3461</f>
        <v>457.9</v>
      </c>
      <c r="D1673" s="1" t="str">
        <f aca="false">Report!X3461</f>
        <v>NF 3357 4/4 - ALICIA</v>
      </c>
    </row>
    <row r="1674" customFormat="false" ht="12.75" hidden="false" customHeight="false" outlineLevel="0" collapsed="false">
      <c r="A1674" s="16" t="n">
        <f aca="false">Report!C3462</f>
        <v>46304</v>
      </c>
      <c r="B1674" s="1" t="str">
        <f aca="false">Report!E3462</f>
        <v>MAXPEL COMERCIAL LTDA</v>
      </c>
      <c r="C1674" s="17" t="n">
        <f aca="false">Report!U3462</f>
        <v>375.44</v>
      </c>
      <c r="D1674" s="1" t="str">
        <f aca="false">Report!X3462</f>
        <v>NF 320421 4/4 - ALICIA</v>
      </c>
    </row>
    <row r="1675" customFormat="false" ht="12.75" hidden="false" customHeight="false" outlineLevel="0" collapsed="false">
      <c r="A1675" s="16" t="n">
        <f aca="false">Report!C3463</f>
        <v>46304</v>
      </c>
      <c r="B1675" s="1" t="str">
        <f aca="false">Report!E3463</f>
        <v>MAXPEL COMERCIAL LTDA</v>
      </c>
      <c r="C1675" s="17" t="n">
        <f aca="false">Report!U3463</f>
        <v>663.21</v>
      </c>
      <c r="D1675" s="1" t="str">
        <f aca="false">Report!X3463</f>
        <v>NF 320422 4/4 - ALICIA</v>
      </c>
    </row>
    <row r="1676" customFormat="false" ht="12.75" hidden="false" customHeight="false" outlineLevel="0" collapsed="false">
      <c r="A1676" s="16" t="n">
        <f aca="false">Report!C3469</f>
        <v>46307</v>
      </c>
      <c r="B1676" s="1" t="str">
        <f aca="false">Report!E3469</f>
        <v>SB COMERCIO LTDA</v>
      </c>
      <c r="C1676" s="17" t="n">
        <f aca="false">Report!U3469</f>
        <v>524.87</v>
      </c>
      <c r="D1676" s="1" t="str">
        <f aca="false">Report!X3469</f>
        <v>NF 1967274 5/5 - ALICIA</v>
      </c>
    </row>
    <row r="1677" customFormat="false" ht="12.75" hidden="false" customHeight="false" outlineLevel="0" collapsed="false">
      <c r="A1677" s="16" t="n">
        <f aca="false">Report!C3487</f>
        <v>46320</v>
      </c>
      <c r="B1677" s="1" t="str">
        <f aca="false">Report!E3487</f>
        <v>A. CORREA JUNIOR</v>
      </c>
      <c r="C1677" s="17" t="n">
        <f aca="false">Report!U3487</f>
        <v>1615.17</v>
      </c>
      <c r="D1677" s="1" t="str">
        <f aca="false">Report!X3487</f>
        <v>NF 1887 COMPRAS ELETRONICOS - ALICIA</v>
      </c>
    </row>
    <row r="1678" customFormat="false" ht="12.75" hidden="false" customHeight="false" outlineLevel="0" collapsed="false">
      <c r="A1678" s="16" t="n">
        <f aca="false">Report!C3530</f>
        <v>46368</v>
      </c>
      <c r="B1678" s="1" t="str">
        <f aca="false">Report!E3530</f>
        <v>L S M COMERCIO DE ALIMENTOS E NAVEGACAO</v>
      </c>
      <c r="C1678" s="17" t="n">
        <f aca="false">Report!U3530</f>
        <v>934.34</v>
      </c>
      <c r="D1678" s="1" t="str">
        <f aca="false">Report!X3530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2826</v>
      </c>
      <c r="B1" s="20" t="s">
        <v>2827</v>
      </c>
      <c r="C1" s="20" t="s">
        <v>2828</v>
      </c>
      <c r="D1" s="20" t="s">
        <v>2829</v>
      </c>
    </row>
    <row r="2" customFormat="false" ht="12.75" hidden="false" customHeight="true" outlineLevel="0" collapsed="false">
      <c r="A2" s="21" t="s">
        <v>2830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2831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2832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2833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2834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2835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1" t="s">
        <v>2836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1" t="s">
        <v>2837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1" t="s">
        <v>2838</v>
      </c>
      <c r="B10" s="17" t="n">
        <f aca="false">SUMIFS(Report!$U:$U,Report!$T:$T,"&lt;&gt;"&amp;"MERCADORIAS P/REVENDA",Report!$AA:$AA,"SIM",Report!$C:$C,"&gt;="&amp;DATE(2026,9,1),Report!$C:$C,"&lt;="&amp;DATE(2026,9,30))</f>
        <v>101089.73</v>
      </c>
      <c r="C10" s="17" t="n">
        <f aca="false">SUMIFS(Report!$U:$U,Report!$T:$T,"MERCADORIAS P/REVENDA",Report!$AA:$AA,"SIM",Report!$C:$C,"&gt;="&amp;DATE(2026,9,1),Report!$C:$C,"&lt;="&amp;DATE(2026,9,30))</f>
        <v>198744.72</v>
      </c>
      <c r="D10" s="17" t="n">
        <f aca="false">B10+C10</f>
        <v>299834.45</v>
      </c>
    </row>
    <row r="11" customFormat="false" ht="12.75" hidden="false" customHeight="true" outlineLevel="0" collapsed="false">
      <c r="A11" s="21" t="s">
        <v>2839</v>
      </c>
      <c r="B11" s="17" t="n">
        <f aca="false">SUMIFS(Report!$U:$U,Report!$T:$T,"&lt;&gt;"&amp;"MERCADORIAS P/REVENDA",Report!$AA:$AA,"SIM",Report!$C:$C,"&gt;="&amp;DATE(2026,10,1),Report!$C:$C,"&lt;="&amp;DATE(2026,10,31))</f>
        <v>43707.72</v>
      </c>
      <c r="C11" s="17" t="n">
        <f aca="false">SUMIFS(Report!$U:$U,Report!$T:$T,"MERCADORIAS P/REVENDA",Report!$AA:$AA,"SIM",Report!$C:$C,"&gt;="&amp;DATE(2026,10,1),Report!$C:$C,"&lt;="&amp;DATE(2026,10,31))</f>
        <v>9133.77</v>
      </c>
      <c r="D11" s="17" t="n">
        <f aca="false">B11+C11</f>
        <v>52841.49</v>
      </c>
    </row>
    <row r="12" customFormat="false" ht="12.75" hidden="false" customHeight="true" outlineLevel="0" collapsed="false">
      <c r="A12" s="21" t="s">
        <v>2840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1" t="s">
        <v>2841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1" t="s">
        <v>2842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2843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2844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2845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2846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2847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2848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2849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2850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2851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2852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2853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2854</v>
      </c>
      <c r="B26" s="24" t="n">
        <f aca="false">SUM(B2:B25)</f>
        <v>695903.37</v>
      </c>
      <c r="C26" s="24" t="n">
        <f aca="false">SUM(C2:C25)</f>
        <v>1458164.85</v>
      </c>
      <c r="D26" s="24" t="n">
        <f aca="false">SUM(D2:D25)</f>
        <v>2154068.22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2855</v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46235</v>
      </c>
      <c r="J2" s="15" t="n">
        <v>46266</v>
      </c>
      <c r="K2" s="15" t="n">
        <v>46296</v>
      </c>
      <c r="L2" s="15" t="n">
        <v>46327</v>
      </c>
      <c r="M2" s="15" t="n">
        <v>46357</v>
      </c>
      <c r="N2" s="15" t="n">
        <v>46388</v>
      </c>
      <c r="O2" s="15" t="n">
        <v>46419</v>
      </c>
      <c r="P2" s="15" t="n">
        <v>46447</v>
      </c>
      <c r="Q2" s="15" t="n">
        <v>46478</v>
      </c>
      <c r="R2" s="15" t="n">
        <v>46508</v>
      </c>
      <c r="S2" s="15" t="n">
        <v>46539</v>
      </c>
      <c r="T2" s="15" t="n">
        <v>46569</v>
      </c>
      <c r="U2" s="15" t="n">
        <v>46600</v>
      </c>
      <c r="V2" s="15" t="n">
        <v>46631</v>
      </c>
      <c r="W2" s="15" t="n">
        <v>46661</v>
      </c>
      <c r="X2" s="15" t="n">
        <v>46692</v>
      </c>
      <c r="Y2" s="15" t="n">
        <v>46722</v>
      </c>
    </row>
    <row r="3" customFormat="false" ht="12.75" hidden="false" customHeight="true" outlineLevel="0" collapsed="false">
      <c r="A3" s="1" t="s">
        <v>2856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299834.45</v>
      </c>
      <c r="K3" s="17" t="n">
        <f aca="false">SUMIFS(Report!$U:$U,Report!$AA:$AA,"SIM",Report!$C:$C,"&gt;="&amp;DATE(2026,10,1),Report!$C:$C,"&lt;="&amp;DATE(2026,10,31))</f>
        <v>52841.49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2154068.22</v>
      </c>
      <c r="AB3" s="1" t="s">
        <v>144</v>
      </c>
      <c r="AC3" s="1" t="s">
        <v>2857</v>
      </c>
      <c r="AE3" s="1" t="s">
        <v>2109</v>
      </c>
    </row>
    <row r="4" customFormat="false" ht="12.75" hidden="false" customHeight="true" outlineLevel="0" collapsed="false">
      <c r="A4" s="1" t="s">
        <v>2858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3000</v>
      </c>
      <c r="AB4" s="1" t="s">
        <v>39</v>
      </c>
      <c r="AC4" s="1" t="s">
        <v>2857</v>
      </c>
    </row>
    <row r="5" customFormat="false" ht="12.75" hidden="false" customHeight="true" outlineLevel="0" collapsed="false">
      <c r="A5" s="1" t="s">
        <v>2857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43940.76</v>
      </c>
      <c r="K5" s="17" t="n">
        <f aca="false">SUMIFS(Report!$U:$U,Report!$Z:$Z,"Despesa",Report!$AA:$AA,"SIM",Report!$C:$C,"&gt;="&amp;DATE(2026,10,1),Report!$C:$C,"&lt;="&amp;DATE(2026,10,31))</f>
        <v>21039.42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326944.2</v>
      </c>
      <c r="AB5" s="1" t="s">
        <v>431</v>
      </c>
      <c r="AC5" s="1" t="s">
        <v>2857</v>
      </c>
    </row>
    <row r="6" customFormat="false" ht="12.75" hidden="false" customHeight="true" outlineLevel="0" collapsed="false">
      <c r="A6" s="1" t="s">
        <v>2859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23300.45</v>
      </c>
      <c r="K6" s="17" t="n">
        <f aca="false">SUMIFS(Report!$U:$U,Report!$Z:$Z,"Salários",Report!$AA:$AA,"SIM",Report!$C:$C,"&gt;="&amp;DATE(2026,10,1),Report!$C:$C,"&lt;="&amp;DATE(2026,10,31))</f>
        <v>651.09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123455.75</v>
      </c>
      <c r="AB6" s="1" t="s">
        <v>1473</v>
      </c>
      <c r="AC6" s="1" t="s">
        <v>2857</v>
      </c>
    </row>
    <row r="7" customFormat="false" ht="12.75" hidden="false" customHeight="true" outlineLevel="0" collapsed="false">
      <c r="A7" s="1" t="s">
        <v>2860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22192.01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132978.79</v>
      </c>
      <c r="AB7" s="1" t="s">
        <v>92</v>
      </c>
      <c r="AC7" s="1" t="s">
        <v>2859</v>
      </c>
    </row>
    <row r="8" customFormat="false" ht="12.75" hidden="false" customHeight="true" outlineLevel="0" collapsed="false">
      <c r="A8" s="1" t="s">
        <v>2861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9056.51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48254.11</v>
      </c>
      <c r="AB8" s="1" t="s">
        <v>123</v>
      </c>
      <c r="AC8" s="1" t="s">
        <v>2857</v>
      </c>
    </row>
    <row r="9" customFormat="false" ht="12.75" hidden="false" customHeight="true" outlineLevel="0" collapsed="false">
      <c r="A9" s="1" t="s">
        <v>2862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198744.72</v>
      </c>
      <c r="K9" s="17" t="n">
        <f aca="false">SUMIFS(Report!$U:$U,Report!$Z:$Z,"Mercadoria",Report!$AA:$AA,"SIM",Report!$C:$C,"&gt;="&amp;DATE(2026,10,1),Report!$C:$C,"&lt;="&amp;DATE(2026,10,31))</f>
        <v>9133.77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1458164.85</v>
      </c>
      <c r="AB9" s="1" t="s">
        <v>1478</v>
      </c>
      <c r="AC9" s="1" t="s">
        <v>2857</v>
      </c>
    </row>
    <row r="10" customFormat="false" ht="12.75" hidden="false" customHeight="true" outlineLevel="0" collapsed="false">
      <c r="A10" s="1" t="s">
        <v>2863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2600</v>
      </c>
      <c r="K10" s="17" t="n">
        <f aca="false">SUMIFS(Report!$U:$U,Report!$Z:$Z,"Pagamentos outros não operacionais",Report!$AA:$AA,"SIM",Report!$C:$C,"&gt;="&amp;DATE(2026,10,1),Report!$C:$C,"&lt;="&amp;DATE(2026,10,31))</f>
        <v>2600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61270.52</v>
      </c>
      <c r="AB10" s="1" t="s">
        <v>865</v>
      </c>
      <c r="AC10" s="1" t="s">
        <v>2857</v>
      </c>
    </row>
    <row r="11" customFormat="false" ht="12.75" hidden="false" customHeight="true" outlineLevel="0" collapsed="false">
      <c r="A11" s="1" t="s">
        <v>2864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2857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2865</v>
      </c>
      <c r="B13" s="17" t="n">
        <f aca="false">SUM(B4,B5,B6,B7,B8,B10)</f>
        <v>0</v>
      </c>
      <c r="C13" s="17" t="n">
        <f aca="false">SUM(C4,C5,C6,C7,C8,C10)</f>
        <v>0</v>
      </c>
      <c r="D13" s="17" t="n">
        <f aca="false">SUM(D4,D5,D6,D7,D8,D10)</f>
        <v>0</v>
      </c>
      <c r="E13" s="17" t="n">
        <f aca="false">SUM(E4,E5,E6,E7,E8,E10)</f>
        <v>0</v>
      </c>
      <c r="F13" s="17" t="n">
        <f aca="false">SUM(F4,F5,F6,F7,F8,F10)</f>
        <v>0</v>
      </c>
      <c r="G13" s="17" t="n">
        <f aca="false">SUM(G4,G5,G6,G7,G8,G10)</f>
        <v>143979.08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101089.73</v>
      </c>
      <c r="K13" s="17" t="n">
        <f aca="false">SUM(K4,K5,K6,K7,K8,K10)</f>
        <v>43707.72</v>
      </c>
      <c r="L13" s="17" t="n">
        <f aca="false">SUM(L4,L5,L6,L7,L8,L10)</f>
        <v>40355.06</v>
      </c>
      <c r="M13" s="17" t="n">
        <f aca="false">SUM(M4,M5,M6,M7,M8,M10)</f>
        <v>39025.19</v>
      </c>
      <c r="N13" s="17" t="n">
        <f aca="false">SUM(N4,N5,N6,N7,N8,N10)</f>
        <v>0</v>
      </c>
      <c r="O13" s="17" t="n">
        <f aca="false">SUM(O4,O5,O6,O7,O8,O10)</f>
        <v>0</v>
      </c>
      <c r="P13" s="17" t="n">
        <f aca="false">SUM(P4,P5,P6,P7,P8,P10)</f>
        <v>0</v>
      </c>
      <c r="Q13" s="17" t="n">
        <f aca="false">SUM(Q4,Q5,Q6,Q7,Q8,Q10)</f>
        <v>0</v>
      </c>
      <c r="R13" s="17" t="n">
        <f aca="false">SUM(R4,R5,R6,R7,R8,R10)</f>
        <v>0</v>
      </c>
      <c r="S13" s="17" t="n">
        <f aca="false">SUM(S4,S5,S6,S7,S8,S10)</f>
        <v>0</v>
      </c>
      <c r="T13" s="17" t="n">
        <f aca="false">SUM(T4,T5,T6,T7,T8,T10)</f>
        <v>0</v>
      </c>
      <c r="U13" s="17" t="n">
        <f aca="false">SUM(U4,U5,U6,U7,U8,U10)</f>
        <v>0</v>
      </c>
      <c r="V13" s="17" t="n">
        <f aca="false">SUM(V4,V5,V6,V7,V8,V10)</f>
        <v>0</v>
      </c>
      <c r="W13" s="17" t="n">
        <f aca="false">SUM(W4,W5,W6,W7,W8,W10)</f>
        <v>0</v>
      </c>
      <c r="X13" s="17" t="n">
        <f aca="false">SUM(X4,X5,X6,X7,X8,X10)</f>
        <v>0</v>
      </c>
      <c r="Y13" s="17" t="n">
        <f aca="false">SUM(Y4,Y5,Y6,Y7,Y8,Y10)</f>
        <v>0</v>
      </c>
      <c r="Z13" s="17" t="n">
        <f aca="false">SUM(B13:Y13)</f>
        <v>695903.37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2866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2857</v>
      </c>
    </row>
    <row r="16" customFormat="false" ht="12.75" hidden="false" customHeight="true" outlineLevel="0" collapsed="false">
      <c r="A16" s="1" t="s">
        <v>2867</v>
      </c>
      <c r="AB16" s="1" t="s">
        <v>169</v>
      </c>
      <c r="AC16" s="1" t="s">
        <v>2857</v>
      </c>
    </row>
    <row r="17" customFormat="false" ht="12.75" hidden="false" customHeight="true" outlineLevel="0" collapsed="false">
      <c r="AB17" s="1" t="s">
        <v>42</v>
      </c>
      <c r="AC17" s="1" t="s">
        <v>2857</v>
      </c>
    </row>
    <row r="18" customFormat="false" ht="12.75" hidden="false" customHeight="true" outlineLevel="0" collapsed="false">
      <c r="AB18" s="1" t="s">
        <v>167</v>
      </c>
      <c r="AC18" s="1" t="s">
        <v>2860</v>
      </c>
    </row>
    <row r="19" customFormat="false" ht="12.75" hidden="false" customHeight="true" outlineLevel="0" collapsed="false">
      <c r="AB19" s="1" t="s">
        <v>311</v>
      </c>
      <c r="AC19" s="1" t="s">
        <v>2860</v>
      </c>
    </row>
    <row r="20" customFormat="false" ht="12.75" hidden="false" customHeight="true" outlineLevel="0" collapsed="false">
      <c r="AB20" s="1" t="s">
        <v>84</v>
      </c>
      <c r="AC20" s="1" t="s">
        <v>2857</v>
      </c>
    </row>
    <row r="21" customFormat="false" ht="12.75" hidden="false" customHeight="true" outlineLevel="0" collapsed="false">
      <c r="AB21" s="1" t="s">
        <v>947</v>
      </c>
      <c r="AC21" s="1" t="s">
        <v>2859</v>
      </c>
    </row>
    <row r="22" customFormat="false" ht="12.75" hidden="false" customHeight="true" outlineLevel="0" collapsed="false">
      <c r="AB22" s="1" t="s">
        <v>677</v>
      </c>
      <c r="AC22" s="1" t="s">
        <v>2861</v>
      </c>
    </row>
    <row r="23" customFormat="false" ht="12.75" hidden="false" customHeight="true" outlineLevel="0" collapsed="false">
      <c r="AB23" s="1" t="s">
        <v>53</v>
      </c>
      <c r="AC23" s="1" t="s">
        <v>2857</v>
      </c>
    </row>
    <row r="24" customFormat="false" ht="12.75" hidden="false" customHeight="true" outlineLevel="0" collapsed="false">
      <c r="AB24" s="1" t="s">
        <v>489</v>
      </c>
      <c r="AC24" s="1" t="s">
        <v>2857</v>
      </c>
    </row>
    <row r="25" customFormat="false" ht="12.75" hidden="false" customHeight="true" outlineLevel="0" collapsed="false">
      <c r="AB25" s="1" t="s">
        <v>1062</v>
      </c>
      <c r="AC25" s="1" t="s">
        <v>2857</v>
      </c>
    </row>
    <row r="26" customFormat="false" ht="12.75" hidden="false" customHeight="true" outlineLevel="0" collapsed="false">
      <c r="AB26" s="1" t="s">
        <v>736</v>
      </c>
      <c r="AC26" s="1" t="s">
        <v>2861</v>
      </c>
    </row>
    <row r="27" customFormat="false" ht="12.75" hidden="false" customHeight="true" outlineLevel="0" collapsed="false">
      <c r="AB27" s="1" t="s">
        <v>1874</v>
      </c>
      <c r="AC27" s="1" t="s">
        <v>2857</v>
      </c>
    </row>
    <row r="28" customFormat="false" ht="12.75" hidden="false" customHeight="true" outlineLevel="0" collapsed="false">
      <c r="AB28" s="1" t="s">
        <v>679</v>
      </c>
      <c r="AC28" s="1" t="s">
        <v>2861</v>
      </c>
    </row>
    <row r="29" customFormat="false" ht="12.75" hidden="false" customHeight="true" outlineLevel="0" collapsed="false">
      <c r="AB29" s="1" t="s">
        <v>566</v>
      </c>
      <c r="AC29" s="1" t="s">
        <v>2857</v>
      </c>
    </row>
    <row r="30" customFormat="false" ht="12.75" hidden="false" customHeight="true" outlineLevel="0" collapsed="false">
      <c r="AB30" s="1" t="s">
        <v>171</v>
      </c>
      <c r="AC30" s="1" t="s">
        <v>2857</v>
      </c>
    </row>
    <row r="31" customFormat="false" ht="12.75" hidden="false" customHeight="true" outlineLevel="0" collapsed="false">
      <c r="AB31" s="1" t="s">
        <v>555</v>
      </c>
      <c r="AC31" s="1" t="s">
        <v>2861</v>
      </c>
    </row>
    <row r="32" customFormat="false" ht="12.75" hidden="false" customHeight="true" outlineLevel="0" collapsed="false">
      <c r="AB32" s="1" t="s">
        <v>968</v>
      </c>
      <c r="AC32" s="1" t="s">
        <v>2857</v>
      </c>
    </row>
    <row r="33" customFormat="false" ht="12.75" hidden="false" customHeight="true" outlineLevel="0" collapsed="false">
      <c r="AB33" s="1" t="s">
        <v>105</v>
      </c>
      <c r="AC33" s="1" t="s">
        <v>2857</v>
      </c>
    </row>
    <row r="34" customFormat="false" ht="12.75" hidden="false" customHeight="true" outlineLevel="0" collapsed="false">
      <c r="AB34" s="1" t="s">
        <v>226</v>
      </c>
      <c r="AC34" s="1" t="s">
        <v>2860</v>
      </c>
    </row>
    <row r="35" customFormat="false" ht="12.75" hidden="false" customHeight="true" outlineLevel="0" collapsed="false">
      <c r="AB35" s="1" t="s">
        <v>2274</v>
      </c>
      <c r="AC35" s="1" t="s">
        <v>2857</v>
      </c>
    </row>
    <row r="36" customFormat="false" ht="12.75" hidden="false" customHeight="true" outlineLevel="0" collapsed="false">
      <c r="AB36" s="1" t="s">
        <v>803</v>
      </c>
      <c r="AC36" s="1" t="s">
        <v>2857</v>
      </c>
    </row>
    <row r="37" customFormat="false" ht="12.75" hidden="false" customHeight="true" outlineLevel="0" collapsed="false">
      <c r="AB37" s="1" t="s">
        <v>863</v>
      </c>
      <c r="AC37" s="1" t="s">
        <v>2857</v>
      </c>
    </row>
    <row r="38" customFormat="false" ht="12.75" hidden="false" customHeight="true" outlineLevel="0" collapsed="false">
      <c r="AB38" s="1" t="s">
        <v>856</v>
      </c>
      <c r="AC38" s="1" t="s">
        <v>2857</v>
      </c>
    </row>
    <row r="39" customFormat="false" ht="12.75" hidden="false" customHeight="true" outlineLevel="0" collapsed="false">
      <c r="AB39" s="1" t="s">
        <v>1704</v>
      </c>
      <c r="AC39" s="1" t="s">
        <v>2857</v>
      </c>
    </row>
    <row r="40" customFormat="false" ht="12.75" hidden="false" customHeight="true" outlineLevel="0" collapsed="false">
      <c r="AB40" s="1" t="s">
        <v>67</v>
      </c>
      <c r="AC40" s="1" t="s">
        <v>2862</v>
      </c>
    </row>
    <row r="41" customFormat="false" ht="12.75" hidden="false" customHeight="true" outlineLevel="0" collapsed="false">
      <c r="AB41" s="1" t="s">
        <v>265</v>
      </c>
      <c r="AC41" s="1" t="s">
        <v>2863</v>
      </c>
    </row>
    <row r="42" customFormat="false" ht="12.75" hidden="false" customHeight="true" outlineLevel="0" collapsed="false">
      <c r="AB42" s="1" t="s">
        <v>1754</v>
      </c>
      <c r="AC42" s="1" t="s">
        <v>2857</v>
      </c>
    </row>
    <row r="43" customFormat="false" ht="12.75" hidden="false" customHeight="true" outlineLevel="0" collapsed="false">
      <c r="AB43" s="1" t="s">
        <v>2109</v>
      </c>
      <c r="AC43" s="1" t="s">
        <v>2860</v>
      </c>
    </row>
    <row r="44" customFormat="false" ht="12.75" hidden="false" customHeight="true" outlineLevel="0" collapsed="false">
      <c r="AB44" s="1" t="s">
        <v>690</v>
      </c>
      <c r="AC44" s="1" t="s">
        <v>2857</v>
      </c>
    </row>
    <row r="45" customFormat="false" ht="12.75" hidden="false" customHeight="true" outlineLevel="0" collapsed="false">
      <c r="AB45" s="1" t="s">
        <v>970</v>
      </c>
      <c r="AC45" s="1" t="s">
        <v>2861</v>
      </c>
    </row>
    <row r="46" customFormat="false" ht="12.75" hidden="false" customHeight="true" outlineLevel="0" collapsed="false">
      <c r="AB46" s="1" t="s">
        <v>1609</v>
      </c>
      <c r="AC46" s="1" t="s">
        <v>2859</v>
      </c>
    </row>
    <row r="47" customFormat="false" ht="12.75" hidden="false" customHeight="true" outlineLevel="0" collapsed="false">
      <c r="AB47" s="1" t="s">
        <v>291</v>
      </c>
      <c r="AC47" s="1" t="s">
        <v>2859</v>
      </c>
    </row>
    <row r="48" customFormat="false" ht="12.75" hidden="false" customHeight="true" outlineLevel="0" collapsed="false">
      <c r="AB48" s="1" t="s">
        <v>277</v>
      </c>
      <c r="AC48" s="1" t="s">
        <v>2857</v>
      </c>
    </row>
    <row r="49" customFormat="false" ht="12.75" hidden="false" customHeight="true" outlineLevel="0" collapsed="false">
      <c r="AB49" s="1" t="s">
        <v>61</v>
      </c>
      <c r="AC49" s="1" t="s">
        <v>2857</v>
      </c>
    </row>
    <row r="50" customFormat="false" ht="12.75" hidden="false" customHeight="true" outlineLevel="0" collapsed="false">
      <c r="AB50" s="1" t="s">
        <v>733</v>
      </c>
      <c r="AC50" s="1" t="s">
        <v>2861</v>
      </c>
    </row>
    <row r="51" customFormat="false" ht="12.75" hidden="false" customHeight="true" outlineLevel="0" collapsed="false">
      <c r="AB51" s="1" t="s">
        <v>127</v>
      </c>
      <c r="AC51" s="1" t="s">
        <v>2857</v>
      </c>
    </row>
    <row r="52" customFormat="false" ht="12.75" hidden="false" customHeight="true" outlineLevel="0" collapsed="false">
      <c r="AB52" s="1" t="s">
        <v>628</v>
      </c>
      <c r="AC52" s="1" t="s">
        <v>2857</v>
      </c>
    </row>
    <row r="53" customFormat="false" ht="12.75" hidden="false" customHeight="true" outlineLevel="0" collapsed="false">
      <c r="AB53" s="1" t="s">
        <v>571</v>
      </c>
      <c r="AC53" s="1" t="s">
        <v>2857</v>
      </c>
    </row>
    <row r="54" customFormat="false" ht="12.75" hidden="false" customHeight="true" outlineLevel="0" collapsed="false">
      <c r="AB54" s="1" t="s">
        <v>1439</v>
      </c>
      <c r="AC54" s="1" t="s">
        <v>2857</v>
      </c>
    </row>
    <row r="55" customFormat="false" ht="12.75" hidden="false" customHeight="true" outlineLevel="0" collapsed="false">
      <c r="AB55" s="1" t="s">
        <v>120</v>
      </c>
      <c r="AC55" s="1" t="s">
        <v>2859</v>
      </c>
    </row>
    <row r="56" customFormat="false" ht="12.75" hidden="false" customHeight="true" outlineLevel="0" collapsed="false">
      <c r="AB56" s="1" t="s">
        <v>536</v>
      </c>
      <c r="AC56" s="1" t="s">
        <v>2859</v>
      </c>
    </row>
    <row r="57" customFormat="false" ht="12.75" hidden="false" customHeight="true" outlineLevel="0" collapsed="false">
      <c r="AB57" s="1" t="s">
        <v>57</v>
      </c>
      <c r="AC57" s="1" t="s">
        <v>2858</v>
      </c>
    </row>
    <row r="58" customFormat="false" ht="12.75" hidden="false" customHeight="true" outlineLevel="0" collapsed="false">
      <c r="AB58" s="1" t="s">
        <v>1481</v>
      </c>
      <c r="AC58" s="1" t="s">
        <v>2857</v>
      </c>
    </row>
    <row r="59" customFormat="false" ht="12.75" hidden="false" customHeight="true" outlineLevel="0" collapsed="false">
      <c r="AB59" s="1" t="s">
        <v>253</v>
      </c>
      <c r="AC59" s="1" t="s">
        <v>2857</v>
      </c>
    </row>
    <row r="60" customFormat="false" ht="12.75" hidden="false" customHeight="true" outlineLevel="0" collapsed="false">
      <c r="AB60" s="1" t="s">
        <v>44</v>
      </c>
      <c r="AC60" s="1" t="s">
        <v>2859</v>
      </c>
    </row>
    <row r="61" customFormat="false" ht="12.75" hidden="false" customHeight="true" outlineLevel="0" collapsed="false">
      <c r="AB61" s="1" t="s">
        <v>47</v>
      </c>
      <c r="AC61" s="1" t="s">
        <v>2857</v>
      </c>
    </row>
    <row r="62" customFormat="false" ht="12.75" hidden="false" customHeight="true" outlineLevel="0" collapsed="false">
      <c r="AB62" s="1" t="s">
        <v>1510</v>
      </c>
      <c r="AC62" s="1" t="s">
        <v>2859</v>
      </c>
    </row>
    <row r="63" customFormat="false" ht="12.75" hidden="false" customHeight="true" outlineLevel="0" collapsed="false">
      <c r="AB63" s="1" t="s">
        <v>2109</v>
      </c>
      <c r="AC63" s="1" t="s">
        <v>2860</v>
      </c>
    </row>
    <row r="64" customFormat="false" ht="12.75" hidden="false" customHeight="true" outlineLevel="0" collapsed="false">
      <c r="AB64" s="1" t="s">
        <v>2685</v>
      </c>
      <c r="AC64" s="1" t="s">
        <v>2861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2868</v>
      </c>
      <c r="B1" s="25" t="s">
        <v>2855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15" t="n">
        <v>46174</v>
      </c>
      <c r="I1" s="15" t="n">
        <v>46204</v>
      </c>
      <c r="J1" s="15" t="n">
        <v>46235</v>
      </c>
      <c r="K1" s="15" t="n">
        <v>46266</v>
      </c>
      <c r="L1" s="15" t="n">
        <v>46296</v>
      </c>
      <c r="M1" s="15" t="n">
        <v>46327</v>
      </c>
      <c r="N1" s="15" t="n">
        <v>46357</v>
      </c>
      <c r="O1" s="15" t="n">
        <v>46388</v>
      </c>
      <c r="P1" s="15" t="n">
        <v>46419</v>
      </c>
      <c r="Q1" s="15" t="n">
        <v>46447</v>
      </c>
      <c r="R1" s="15" t="n">
        <v>46478</v>
      </c>
      <c r="S1" s="15" t="n">
        <v>46508</v>
      </c>
      <c r="T1" s="15" t="n">
        <v>46539</v>
      </c>
      <c r="U1" s="15" t="n">
        <v>46569</v>
      </c>
      <c r="V1" s="15" t="n">
        <v>46600</v>
      </c>
      <c r="W1" s="15" t="n">
        <v>46631</v>
      </c>
      <c r="X1" s="15" t="n">
        <v>46661</v>
      </c>
      <c r="Y1" s="15" t="n">
        <v>46692</v>
      </c>
      <c r="Z1" s="15" t="n">
        <v>46722</v>
      </c>
      <c r="AA1" s="27" t="s">
        <v>2829</v>
      </c>
    </row>
    <row r="2" customFormat="false" ht="12.75" hidden="false" customHeight="true" outlineLevel="0" collapsed="false">
      <c r="A2" s="1" t="s">
        <v>536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230</v>
      </c>
    </row>
    <row r="3" customFormat="false" ht="12.75" hidden="false" customHeight="true" outlineLevel="0" collapsed="false">
      <c r="A3" s="1" t="s">
        <v>144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337.29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2554.85</v>
      </c>
    </row>
    <row r="4" customFormat="false" ht="12.75" hidden="false" customHeight="true" outlineLevel="0" collapsed="false">
      <c r="A4" s="1" t="s">
        <v>39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4785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25389</v>
      </c>
    </row>
    <row r="5" customFormat="false" ht="12.75" hidden="false" customHeight="true" outlineLevel="0" collapsed="false">
      <c r="A5" s="1" t="s">
        <v>431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1473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92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123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151.61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1516.1</v>
      </c>
    </row>
    <row r="9" customFormat="false" ht="12.75" hidden="false" customHeight="true" outlineLevel="0" collapsed="false">
      <c r="A9" s="1" t="s">
        <v>1478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0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37.5</v>
      </c>
    </row>
    <row r="10" customFormat="false" ht="12.75" hidden="false" customHeight="true" outlineLevel="0" collapsed="false">
      <c r="A10" s="1" t="s">
        <v>865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401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0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564.06</v>
      </c>
    </row>
    <row r="12" customFormat="false" ht="12.75" hidden="false" customHeight="true" outlineLevel="0" collapsed="false">
      <c r="A12" s="1" t="s">
        <v>57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3000</v>
      </c>
    </row>
    <row r="13" customFormat="false" ht="12.75" hidden="false" customHeight="true" outlineLevel="0" collapsed="false">
      <c r="A13" s="1" t="s">
        <v>1481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1423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3127.45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25596.83</v>
      </c>
    </row>
    <row r="15" customFormat="false" ht="12.75" hidden="false" customHeight="true" outlineLevel="0" collapsed="false">
      <c r="A15" s="1" t="s">
        <v>169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2452.79</v>
      </c>
      <c r="K15" s="17" t="n">
        <f aca="false">SUMIFS(Report!$U:$U,Report!$T:$T,$A15,Report!$C:$C,"&gt;="&amp;DATE(2026,9,1),Report!$C:$C,"&lt;"&amp;DATE(2026,10,1))</f>
        <v>1759.06</v>
      </c>
      <c r="L15" s="17" t="n">
        <f aca="false">SUMIFS(Report!$U:$U,Report!$T:$T,$A15,Report!$C:$C,"&gt;="&amp;DATE(2026,10,1),Report!$C:$C,"&lt;"&amp;DATE(2026,11,1))</f>
        <v>660</v>
      </c>
      <c r="M15" s="17" t="n">
        <f aca="false">SUMIFS(Report!$U:$U,Report!$T:$T,$A15,Report!$C:$C,"&gt;="&amp;DATE(2026,11,1),Report!$C:$C,"&lt;"&amp;DATE(2026,12,1))</f>
        <v>660</v>
      </c>
      <c r="N15" s="17" t="n">
        <f aca="false">SUMIFS(Report!$U:$U,Report!$T:$T,$A15,Report!$C:$C,"&gt;="&amp;DATE(2026,12,1),Report!$C:$C,"&lt;"&amp;DATE(2027,1,1))</f>
        <v>660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12036.22</v>
      </c>
    </row>
    <row r="16" customFormat="false" ht="12.75" hidden="false" customHeight="true" outlineLevel="0" collapsed="false">
      <c r="A16" s="1" t="s">
        <v>42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2260.51</v>
      </c>
      <c r="L16" s="17" t="n">
        <f aca="false">SUMIFS(Report!$U:$U,Report!$T:$T,$A16,Report!$C:$C,"&gt;="&amp;DATE(2026,10,1),Report!$C:$C,"&lt;"&amp;DATE(2026,11,1))</f>
        <v>378.46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20689.68</v>
      </c>
    </row>
    <row r="17" customFormat="false" ht="12.75" hidden="false" customHeight="true" outlineLevel="0" collapsed="false">
      <c r="A17" s="1" t="s">
        <v>253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0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727.93</v>
      </c>
    </row>
    <row r="18" customFormat="false" ht="12.75" hidden="false" customHeight="true" outlineLevel="0" collapsed="false">
      <c r="A18" s="1" t="s">
        <v>44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160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17705</v>
      </c>
    </row>
    <row r="19" customFormat="false" ht="12.75" hidden="false" customHeight="true" outlineLevel="0" collapsed="false">
      <c r="A19" s="1" t="s">
        <v>167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14192.01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99652.49</v>
      </c>
    </row>
    <row r="20" customFormat="false" ht="12.75" hidden="false" customHeight="true" outlineLevel="0" collapsed="false">
      <c r="A20" s="1" t="s">
        <v>311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84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8406.25</v>
      </c>
      <c r="L21" s="17" t="n">
        <f aca="false">SUMIFS(Report!$U:$U,Report!$T:$T,$A21,Report!$C:$C,"&gt;="&amp;DATE(2026,10,1),Report!$C:$C,"&lt;"&amp;DATE(2026,11,1))</f>
        <v>5500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42183.53</v>
      </c>
    </row>
    <row r="22" customFormat="false" ht="12.75" hidden="false" customHeight="true" outlineLevel="0" collapsed="false">
      <c r="A22" s="1" t="s">
        <v>947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677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165.4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13054.62</v>
      </c>
    </row>
    <row r="24" customFormat="false" ht="12.75" hidden="false" customHeight="true" outlineLevel="0" collapsed="false">
      <c r="A24" s="1" t="s">
        <v>53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860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47178.55</v>
      </c>
    </row>
    <row r="25" customFormat="false" ht="12.75" hidden="false" customHeight="true" outlineLevel="0" collapsed="false">
      <c r="A25" s="1" t="s">
        <v>489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1062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373.79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3395.56</v>
      </c>
    </row>
    <row r="27" customFormat="false" ht="12.75" hidden="false" customHeight="true" outlineLevel="0" collapsed="false">
      <c r="A27" s="1" t="s">
        <v>47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80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6640</v>
      </c>
    </row>
    <row r="28" customFormat="false" ht="12.75" hidden="false" customHeight="true" outlineLevel="0" collapsed="false">
      <c r="A28" s="1" t="s">
        <v>736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0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12744.76</v>
      </c>
    </row>
    <row r="29" customFormat="false" ht="12.75" hidden="false" customHeight="true" outlineLevel="0" collapsed="false">
      <c r="A29" s="1" t="s">
        <v>2685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8665.91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8665.91</v>
      </c>
    </row>
    <row r="30" customFormat="false" ht="12.75" hidden="false" customHeight="true" outlineLevel="0" collapsed="false">
      <c r="A30" s="1" t="s">
        <v>1874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679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0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4208.39</v>
      </c>
    </row>
    <row r="32" customFormat="false" ht="12.75" hidden="false" customHeight="true" outlineLevel="0" collapsed="false">
      <c r="A32" s="1" t="s">
        <v>566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940.07</v>
      </c>
      <c r="L32" s="17" t="n">
        <f aca="false">SUMIFS(Report!$U:$U,Report!$T:$T,$A32,Report!$C:$C,"&gt;="&amp;DATE(2026,10,1),Report!$C:$C,"&lt;"&amp;DATE(2026,11,1))</f>
        <v>773.55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6171.4</v>
      </c>
    </row>
    <row r="33" customFormat="false" ht="12.75" hidden="false" customHeight="true" outlineLevel="0" collapsed="false">
      <c r="A33" s="1" t="s">
        <v>171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555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968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1178.46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3706.53</v>
      </c>
    </row>
    <row r="36" customFormat="false" ht="12.75" hidden="false" customHeight="true" outlineLevel="0" collapsed="false">
      <c r="A36" s="1" t="s">
        <v>105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226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0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8326.3</v>
      </c>
    </row>
    <row r="38" customFormat="false" ht="12.75" hidden="false" customHeight="true" outlineLevel="0" collapsed="false">
      <c r="A38" s="1" t="s">
        <v>2274</v>
      </c>
      <c r="B38" s="17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2000</v>
      </c>
      <c r="K38" s="17" t="n">
        <f aca="false">SUMIFS(Report!$U:$U,Report!$T:$T,$A38,Report!$C:$C,"&gt;="&amp;DATE(2026,9,1),Report!$C:$C,"&lt;"&amp;DATE(2026,10,1))</f>
        <v>3000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5000</v>
      </c>
    </row>
    <row r="39" customFormat="false" ht="12.75" hidden="false" customHeight="true" outlineLevel="0" collapsed="false">
      <c r="A39" s="1" t="s">
        <v>803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47.99</v>
      </c>
      <c r="I39" s="17" t="n">
        <f aca="false">SUMIFS(Report!$U:$U,Report!$T:$T,$A39,Report!$C:$C,"&gt;="&amp;DATE(2026,7,1),Report!$C:$C,"&lt;"&amp;DATE(2026,8,1))</f>
        <v>47.99</v>
      </c>
      <c r="J39" s="17" t="n">
        <f aca="false">SUMIFS(Report!$U:$U,Report!$T:$T,$A39,Report!$C:$C,"&gt;="&amp;DATE(2026,8,1),Report!$C:$C,"&lt;"&amp;DATE(2026,9,1))</f>
        <v>47.99</v>
      </c>
      <c r="K39" s="17" t="n">
        <f aca="false">SUMIFS(Report!$U:$U,Report!$T:$T,$A39,Report!$C:$C,"&gt;="&amp;DATE(2026,9,1),Report!$C:$C,"&lt;"&amp;DATE(2026,10,1))</f>
        <v>47.99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191.96</v>
      </c>
    </row>
    <row r="40" customFormat="false" ht="12.75" hidden="false" customHeight="true" outlineLevel="0" collapsed="false">
      <c r="A40" s="1" t="s">
        <v>863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299.9</v>
      </c>
      <c r="I40" s="17" t="n">
        <f aca="false">SUMIFS(Report!$U:$U,Report!$T:$T,$A40,Report!$C:$C,"&gt;="&amp;DATE(2026,7,1),Report!$C:$C,"&lt;"&amp;DATE(2026,8,1))</f>
        <v>299.9</v>
      </c>
      <c r="J40" s="17" t="n">
        <f aca="false">SUMIFS(Report!$U:$U,Report!$T:$T,$A40,Report!$C:$C,"&gt;="&amp;DATE(2026,8,1),Report!$C:$C,"&lt;"&amp;DATE(2026,9,1))</f>
        <v>299.9</v>
      </c>
      <c r="K40" s="17" t="n">
        <f aca="false">SUMIFS(Report!$U:$U,Report!$T:$T,$A40,Report!$C:$C,"&gt;="&amp;DATE(2026,9,1),Report!$C:$C,"&lt;"&amp;DATE(2026,10,1))</f>
        <v>299.9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1199.6</v>
      </c>
    </row>
    <row r="41" customFormat="false" ht="12.75" hidden="false" customHeight="true" outlineLevel="0" collapsed="false">
      <c r="A41" s="1" t="s">
        <v>856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79.73</v>
      </c>
      <c r="I41" s="17" t="n">
        <f aca="false">SUMIFS(Report!$U:$U,Report!$T:$T,$A41,Report!$C:$C,"&gt;="&amp;DATE(2026,7,1),Report!$C:$C,"&lt;"&amp;DATE(2026,8,1))</f>
        <v>0</v>
      </c>
      <c r="J41" s="17" t="n">
        <f aca="false">SUMIFS(Report!$U:$U,Report!$T:$T,$A41,Report!$C:$C,"&gt;="&amp;DATE(2026,8,1),Report!$C:$C,"&lt;"&amp;DATE(2026,9,1))</f>
        <v>74.36</v>
      </c>
      <c r="K41" s="17" t="n">
        <f aca="false">SUMIFS(Report!$U:$U,Report!$T:$T,$A41,Report!$C:$C,"&gt;="&amp;DATE(2026,9,1),Report!$C:$C,"&lt;"&amp;DATE(2026,10,1))</f>
        <v>0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154.09</v>
      </c>
    </row>
    <row r="42" customFormat="false" ht="12.75" hidden="false" customHeight="true" outlineLevel="0" collapsed="false">
      <c r="A42" s="1" t="s">
        <v>1704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0</v>
      </c>
      <c r="I42" s="17" t="n">
        <f aca="false">SUMIFS(Report!$U:$U,Report!$T:$T,$A42,Report!$C:$C,"&gt;="&amp;DATE(2026,7,1),Report!$C:$C,"&lt;"&amp;DATE(2026,8,1))</f>
        <v>125</v>
      </c>
      <c r="J42" s="17" t="n">
        <f aca="false">SUMIFS(Report!$U:$U,Report!$T:$T,$A42,Report!$C:$C,"&gt;="&amp;DATE(2026,8,1),Report!$C:$C,"&lt;"&amp;DATE(2026,9,1))</f>
        <v>125</v>
      </c>
      <c r="K42" s="17" t="n">
        <f aca="false">SUMIFS(Report!$U:$U,Report!$T:$T,$A42,Report!$C:$C,"&gt;="&amp;DATE(2026,9,1),Report!$C:$C,"&lt;"&amp;DATE(2026,10,1))</f>
        <v>0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250</v>
      </c>
    </row>
    <row r="43" customFormat="false" ht="12.75" hidden="false" customHeight="true" outlineLevel="0" collapsed="false">
      <c r="A43" s="1" t="s">
        <v>67</v>
      </c>
      <c r="B43" s="17" t="str">
        <f aca="false">IFERROR(INDEX('Resumo Grupos'!$AC$3:$AC$200,MATCH($A43,'Resumo Grupos'!$AB$3:$AB$200,0)),"n/d")</f>
        <v>Mercadoria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434138.4</v>
      </c>
      <c r="I43" s="17" t="n">
        <f aca="false">SUMIFS(Report!$U:$U,Report!$T:$T,$A43,Report!$C:$C,"&gt;="&amp;DATE(2026,7,1),Report!$C:$C,"&lt;"&amp;DATE(2026,8,1))</f>
        <v>449494.32</v>
      </c>
      <c r="J43" s="17" t="n">
        <f aca="false">SUMIFS(Report!$U:$U,Report!$T:$T,$A43,Report!$C:$C,"&gt;="&amp;DATE(2026,8,1),Report!$C:$C,"&lt;"&amp;DATE(2026,9,1))</f>
        <v>365719.3</v>
      </c>
      <c r="K43" s="17" t="n">
        <f aca="false">SUMIFS(Report!$U:$U,Report!$T:$T,$A43,Report!$C:$C,"&gt;="&amp;DATE(2026,9,1),Report!$C:$C,"&lt;"&amp;DATE(2026,10,1))</f>
        <v>198744.72</v>
      </c>
      <c r="L43" s="17" t="n">
        <f aca="false">SUMIFS(Report!$U:$U,Report!$T:$T,$A43,Report!$C:$C,"&gt;="&amp;DATE(2026,10,1),Report!$C:$C,"&lt;"&amp;DATE(2026,11,1))</f>
        <v>9133.77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934.34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1458164.85</v>
      </c>
    </row>
    <row r="44" customFormat="false" ht="12.75" hidden="false" customHeight="true" outlineLevel="0" collapsed="false">
      <c r="A44" s="1" t="s">
        <v>265</v>
      </c>
      <c r="B44" s="17" t="str">
        <f aca="false">IFERROR(INDEX('Resumo Grupos'!$AC$3:$AC$200,MATCH($A44,'Resumo Grupos'!$AB$3:$AB$200,0)),"n/d")</f>
        <v>Pagamentos outros não operacionais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22720.27</v>
      </c>
      <c r="I44" s="17" t="n">
        <f aca="false">SUMIFS(Report!$U:$U,Report!$T:$T,$A44,Report!$C:$C,"&gt;="&amp;DATE(2026,7,1),Report!$C:$C,"&lt;"&amp;DATE(2026,8,1))</f>
        <v>16460.27</v>
      </c>
      <c r="J44" s="17" t="n">
        <f aca="false">SUMIFS(Report!$U:$U,Report!$T:$T,$A44,Report!$C:$C,"&gt;="&amp;DATE(2026,8,1),Report!$C:$C,"&lt;"&amp;DATE(2026,9,1))</f>
        <v>11689.98</v>
      </c>
      <c r="K44" s="17" t="n">
        <f aca="false">SUMIFS(Report!$U:$U,Report!$T:$T,$A44,Report!$C:$C,"&gt;="&amp;DATE(2026,9,1),Report!$C:$C,"&lt;"&amp;DATE(2026,10,1))</f>
        <v>2600</v>
      </c>
      <c r="L44" s="17" t="n">
        <f aca="false">SUMIFS(Report!$U:$U,Report!$T:$T,$A44,Report!$C:$C,"&gt;="&amp;DATE(2026,10,1),Report!$C:$C,"&lt;"&amp;DATE(2026,11,1))</f>
        <v>2600</v>
      </c>
      <c r="M44" s="17" t="n">
        <f aca="false">SUMIFS(Report!$U:$U,Report!$T:$T,$A44,Report!$C:$C,"&gt;="&amp;DATE(2026,11,1),Report!$C:$C,"&lt;"&amp;DATE(2026,12,1))</f>
        <v>2600</v>
      </c>
      <c r="N44" s="17" t="n">
        <f aca="false">SUMIFS(Report!$U:$U,Report!$T:$T,$A44,Report!$C:$C,"&gt;="&amp;DATE(2026,12,1),Report!$C:$C,"&lt;"&amp;DATE(2027,1,1))</f>
        <v>2600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61270.52</v>
      </c>
    </row>
    <row r="45" customFormat="false" ht="12.75" hidden="false" customHeight="true" outlineLevel="0" collapsed="false">
      <c r="A45" s="1" t="s">
        <v>1754</v>
      </c>
      <c r="B45" s="17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0</v>
      </c>
      <c r="I45" s="17" t="n">
        <f aca="false">SUMIFS(Report!$U:$U,Report!$T:$T,$A45,Report!$C:$C,"&gt;="&amp;DATE(2026,7,1),Report!$C:$C,"&lt;"&amp;DATE(2026,8,1))</f>
        <v>515.73</v>
      </c>
      <c r="J45" s="17" t="n">
        <f aca="false">SUMIFS(Report!$U:$U,Report!$T:$T,$A45,Report!$C:$C,"&gt;="&amp;DATE(2026,8,1),Report!$C:$C,"&lt;"&amp;DATE(2026,9,1))</f>
        <v>488.49</v>
      </c>
      <c r="K45" s="17" t="n">
        <f aca="false">SUMIFS(Report!$U:$U,Report!$T:$T,$A45,Report!$C:$C,"&gt;="&amp;DATE(2026,9,1),Report!$C:$C,"&lt;"&amp;DATE(2026,10,1))</f>
        <v>707.07</v>
      </c>
      <c r="L45" s="17" t="n">
        <f aca="false">SUMIFS(Report!$U:$U,Report!$T:$T,$A45,Report!$C:$C,"&gt;="&amp;DATE(2026,10,1),Report!$C:$C,"&lt;"&amp;DATE(2026,11,1))</f>
        <v>0</v>
      </c>
      <c r="M45" s="17" t="n">
        <f aca="false">SUMIFS(Report!$U:$U,Report!$T:$T,$A45,Report!$C:$C,"&gt;="&amp;DATE(2026,11,1),Report!$C:$C,"&lt;"&amp;DATE(2026,12,1))</f>
        <v>0</v>
      </c>
      <c r="N45" s="17" t="n">
        <f aca="false">SUMIFS(Report!$U:$U,Report!$T:$T,$A45,Report!$C:$C,"&gt;="&amp;DATE(2026,12,1),Report!$C:$C,"&lt;"&amp;DATE(2027,1,1))</f>
        <v>0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1711.29</v>
      </c>
    </row>
    <row r="46" customFormat="false" ht="12.75" hidden="false" customHeight="true" outlineLevel="0" collapsed="false">
      <c r="A46" s="1" t="s">
        <v>690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219.64</v>
      </c>
      <c r="I46" s="17" t="n">
        <f aca="false">SUMIFS(Report!$U:$U,Report!$T:$T,$A46,Report!$C:$C,"&gt;="&amp;DATE(2026,7,1),Report!$C:$C,"&lt;"&amp;DATE(2026,8,1))</f>
        <v>224.99</v>
      </c>
      <c r="J46" s="17" t="n">
        <f aca="false">SUMIFS(Report!$U:$U,Report!$T:$T,$A46,Report!$C:$C,"&gt;="&amp;DATE(2026,8,1),Report!$C:$C,"&lt;"&amp;DATE(2026,9,1))</f>
        <v>203.75</v>
      </c>
      <c r="K46" s="17" t="n">
        <f aca="false">SUMIFS(Report!$U:$U,Report!$T:$T,$A46,Report!$C:$C,"&gt;="&amp;DATE(2026,9,1),Report!$C:$C,"&lt;"&amp;DATE(2026,10,1))</f>
        <v>224.99</v>
      </c>
      <c r="L46" s="17" t="n">
        <f aca="false">SUMIFS(Report!$U:$U,Report!$T:$T,$A46,Report!$C:$C,"&gt;="&amp;DATE(2026,10,1),Report!$C:$C,"&lt;"&amp;DATE(2026,11,1))</f>
        <v>0</v>
      </c>
      <c r="M46" s="17" t="n">
        <f aca="false">SUMIFS(Report!$U:$U,Report!$T:$T,$A46,Report!$C:$C,"&gt;="&amp;DATE(2026,11,1),Report!$C:$C,"&lt;"&amp;DATE(2026,12,1))</f>
        <v>0</v>
      </c>
      <c r="N46" s="17" t="n">
        <f aca="false">SUMIFS(Report!$U:$U,Report!$T:$T,$A46,Report!$C:$C,"&gt;="&amp;DATE(2026,12,1),Report!$C:$C,"&lt;"&amp;DATE(2027,1,1))</f>
        <v>0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873.37</v>
      </c>
    </row>
    <row r="47" customFormat="false" ht="12.75" hidden="false" customHeight="true" outlineLevel="0" collapsed="false">
      <c r="A47" s="1" t="s">
        <v>970</v>
      </c>
      <c r="B47" s="17" t="str">
        <f aca="false">IFERROR(INDEX('Resumo Grupos'!$AC$3:$AC$200,MATCH($A47,'Resumo Grupos'!$AB$3:$AB$200,0)),"n/d")</f>
        <v>Impostos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512.62</v>
      </c>
      <c r="I47" s="17" t="n">
        <f aca="false">SUMIFS(Report!$U:$U,Report!$T:$T,$A47,Report!$C:$C,"&gt;="&amp;DATE(2026,7,1),Report!$C:$C,"&lt;"&amp;DATE(2026,8,1))</f>
        <v>0</v>
      </c>
      <c r="J47" s="17" t="n">
        <f aca="false">SUMIFS(Report!$U:$U,Report!$T:$T,$A47,Report!$C:$C,"&gt;="&amp;DATE(2026,8,1),Report!$C:$C,"&lt;"&amp;DATE(2026,9,1))</f>
        <v>0</v>
      </c>
      <c r="K47" s="17" t="n">
        <f aca="false">SUMIFS(Report!$U:$U,Report!$T:$T,$A47,Report!$C:$C,"&gt;="&amp;DATE(2026,9,1),Report!$C:$C,"&lt;"&amp;DATE(2026,10,1))</f>
        <v>0</v>
      </c>
      <c r="L47" s="17" t="n">
        <f aca="false">SUMIFS(Report!$U:$U,Report!$T:$T,$A47,Report!$C:$C,"&gt;="&amp;DATE(2026,10,1),Report!$C:$C,"&lt;"&amp;DATE(2026,11,1))</f>
        <v>0</v>
      </c>
      <c r="M47" s="17" t="n">
        <f aca="false">SUMIFS(Report!$U:$U,Report!$T:$T,$A47,Report!$C:$C,"&gt;="&amp;DATE(2026,11,1),Report!$C:$C,"&lt;"&amp;DATE(2026,12,1))</f>
        <v>0</v>
      </c>
      <c r="N47" s="17" t="n">
        <f aca="false">SUMIFS(Report!$U:$U,Report!$T:$T,$A47,Report!$C:$C,"&gt;="&amp;DATE(2026,12,1),Report!$C:$C,"&lt;"&amp;DATE(2027,1,1))</f>
        <v>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512.62</v>
      </c>
    </row>
    <row r="48" customFormat="false" ht="12.75" hidden="false" customHeight="true" outlineLevel="0" collapsed="false">
      <c r="A48" s="1" t="s">
        <v>1609</v>
      </c>
      <c r="B48" s="17" t="str">
        <f aca="false">IFERROR(INDEX('Resumo Grupos'!$AC$3:$AC$200,MATCH($A48,'Resumo Grupos'!$AB$3:$AB$200,0)),"n/d")</f>
        <v>Salários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1026.66</v>
      </c>
      <c r="J48" s="17" t="n">
        <f aca="false">SUMIFS(Report!$U:$U,Report!$T:$T,$A48,Report!$C:$C,"&gt;="&amp;DATE(2026,8,1),Report!$C:$C,"&lt;"&amp;DATE(2026,9,1))</f>
        <v>0</v>
      </c>
      <c r="K48" s="17" t="n">
        <f aca="false">SUMIFS(Report!$U:$U,Report!$T:$T,$A48,Report!$C:$C,"&gt;="&amp;DATE(2026,9,1),Report!$C:$C,"&lt;"&amp;DATE(2026,10,1))</f>
        <v>2195.44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3222.1</v>
      </c>
    </row>
    <row r="49" customFormat="false" ht="12.75" hidden="false" customHeight="true" outlineLevel="0" collapsed="false">
      <c r="A49" s="1" t="s">
        <v>291</v>
      </c>
      <c r="B49" s="17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21727.13</v>
      </c>
      <c r="I49" s="17" t="n">
        <f aca="false">SUMIFS(Report!$U:$U,Report!$T:$T,$A49,Report!$C:$C,"&gt;="&amp;DATE(2026,7,1),Report!$C:$C,"&lt;"&amp;DATE(2026,8,1))</f>
        <v>24627.47</v>
      </c>
      <c r="J49" s="17" t="n">
        <f aca="false">SUMIFS(Report!$U:$U,Report!$T:$T,$A49,Report!$C:$C,"&gt;="&amp;DATE(2026,8,1),Report!$C:$C,"&lt;"&amp;DATE(2026,9,1))</f>
        <v>18617.16</v>
      </c>
      <c r="K49" s="17" t="n">
        <f aca="false">SUMIFS(Report!$U:$U,Report!$T:$T,$A49,Report!$C:$C,"&gt;="&amp;DATE(2026,9,1),Report!$C:$C,"&lt;"&amp;DATE(2026,10,1))</f>
        <v>19597.01</v>
      </c>
      <c r="L49" s="17" t="n">
        <f aca="false">SUMIFS(Report!$U:$U,Report!$T:$T,$A49,Report!$C:$C,"&gt;="&amp;DATE(2026,10,1),Report!$C:$C,"&lt;"&amp;DATE(2026,11,1))</f>
        <v>651.09</v>
      </c>
      <c r="M49" s="17" t="n">
        <f aca="false">SUMIFS(Report!$U:$U,Report!$T:$T,$A49,Report!$C:$C,"&gt;="&amp;DATE(2026,11,1),Report!$C:$C,"&lt;"&amp;DATE(2026,12,1))</f>
        <v>329.09</v>
      </c>
      <c r="N49" s="17" t="n">
        <f aca="false">SUMIFS(Report!$U:$U,Report!$T:$T,$A49,Report!$C:$C,"&gt;="&amp;DATE(2026,12,1),Report!$C:$C,"&lt;"&amp;DATE(2027,1,1))</f>
        <v>329.09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85878.04</v>
      </c>
    </row>
    <row r="50" customFormat="false" ht="13.5" hidden="false" customHeight="true" outlineLevel="0" collapsed="false">
      <c r="A50" s="1" t="s">
        <v>277</v>
      </c>
      <c r="B50" s="17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286</v>
      </c>
      <c r="I50" s="17" t="n">
        <f aca="false">SUMIFS(Report!$U:$U,Report!$T:$T,$A50,Report!$C:$C,"&gt;="&amp;DATE(2026,7,1),Report!$C:$C,"&lt;"&amp;DATE(2026,8,1))</f>
        <v>286</v>
      </c>
      <c r="J50" s="17" t="n">
        <f aca="false">SUMIFS(Report!$U:$U,Report!$T:$T,$A50,Report!$C:$C,"&gt;="&amp;DATE(2026,8,1),Report!$C:$C,"&lt;"&amp;DATE(2026,9,1))</f>
        <v>286</v>
      </c>
      <c r="K50" s="17" t="n">
        <f aca="false">SUMIFS(Report!$U:$U,Report!$T:$T,$A50,Report!$C:$C,"&gt;="&amp;DATE(2026,9,1),Report!$C:$C,"&lt;"&amp;DATE(2026,10,1))</f>
        <v>286</v>
      </c>
      <c r="L50" s="17" t="n">
        <f aca="false">SUMIFS(Report!$U:$U,Report!$T:$T,$A50,Report!$C:$C,"&gt;="&amp;DATE(2026,10,1),Report!$C:$C,"&lt;"&amp;DATE(2026,11,1))</f>
        <v>286</v>
      </c>
      <c r="M50" s="17" t="n">
        <f aca="false">SUMIFS(Report!$U:$U,Report!$T:$T,$A50,Report!$C:$C,"&gt;="&amp;DATE(2026,11,1),Report!$C:$C,"&lt;"&amp;DATE(2026,12,1))</f>
        <v>286</v>
      </c>
      <c r="N50" s="17" t="n">
        <f aca="false">SUMIFS(Report!$U:$U,Report!$T:$T,$A50,Report!$C:$C,"&gt;="&amp;DATE(2026,12,1),Report!$C:$C,"&lt;"&amp;DATE(2027,1,1))</f>
        <v>286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2002</v>
      </c>
    </row>
    <row r="51" customFormat="false" ht="13.5" hidden="false" customHeight="true" outlineLevel="0" collapsed="false">
      <c r="A51" s="1" t="s">
        <v>61</v>
      </c>
      <c r="B51" s="17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1660.47</v>
      </c>
      <c r="I51" s="17" t="n">
        <f aca="false">SUMIFS(Report!$U:$U,Report!$T:$T,$A51,Report!$C:$C,"&gt;="&amp;DATE(2026,7,1),Report!$C:$C,"&lt;"&amp;DATE(2026,8,1))</f>
        <v>853.1</v>
      </c>
      <c r="J51" s="17" t="n">
        <f aca="false">SUMIFS(Report!$U:$U,Report!$T:$T,$A51,Report!$C:$C,"&gt;="&amp;DATE(2026,8,1),Report!$C:$C,"&lt;"&amp;DATE(2026,9,1))</f>
        <v>853.1</v>
      </c>
      <c r="K51" s="17" t="n">
        <f aca="false">SUMIFS(Report!$U:$U,Report!$T:$T,$A51,Report!$C:$C,"&gt;="&amp;DATE(2026,9,1),Report!$C:$C,"&lt;"&amp;DATE(2026,10,1))</f>
        <v>853.1</v>
      </c>
      <c r="L51" s="17" t="n">
        <f aca="false">SUMIFS(Report!$U:$U,Report!$T:$T,$A51,Report!$C:$C,"&gt;="&amp;DATE(2026,10,1),Report!$C:$C,"&lt;"&amp;DATE(2026,11,1))</f>
        <v>853.1</v>
      </c>
      <c r="M51" s="17" t="n">
        <f aca="false">SUMIFS(Report!$U:$U,Report!$T:$T,$A51,Report!$C:$C,"&gt;="&amp;DATE(2026,11,1),Report!$C:$C,"&lt;"&amp;DATE(2026,12,1))</f>
        <v>853.1</v>
      </c>
      <c r="N51" s="17" t="n">
        <f aca="false">SUMIFS(Report!$U:$U,Report!$T:$T,$A51,Report!$C:$C,"&gt;="&amp;DATE(2026,12,1),Report!$C:$C,"&lt;"&amp;DATE(2027,1,1))</f>
        <v>45.73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5971.7</v>
      </c>
    </row>
    <row r="52" customFormat="false" ht="12.75" hidden="false" customHeight="true" outlineLevel="0" collapsed="false">
      <c r="A52" s="1" t="s">
        <v>733</v>
      </c>
      <c r="B52" s="17" t="str">
        <f aca="false">IFERROR(INDEX('Resumo Grupos'!$AC$3:$AC$200,MATCH($A52,'Resumo Grupos'!$AB$3:$AB$200,0)),"n/d")</f>
        <v>Impostos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2657.81</v>
      </c>
      <c r="I52" s="17" t="n">
        <f aca="false">SUMIFS(Report!$U:$U,Report!$T:$T,$A52,Report!$C:$C,"&gt;="&amp;DATE(2026,7,1),Report!$C:$C,"&lt;"&amp;DATE(2026,8,1))</f>
        <v>2788.38</v>
      </c>
      <c r="J52" s="17" t="n">
        <f aca="false">SUMIFS(Report!$U:$U,Report!$T:$T,$A52,Report!$C:$C,"&gt;="&amp;DATE(2026,8,1),Report!$C:$C,"&lt;"&amp;DATE(2026,9,1))</f>
        <v>2045.22</v>
      </c>
      <c r="K52" s="17" t="n">
        <f aca="false">SUMIFS(Report!$U:$U,Report!$T:$T,$A52,Report!$C:$C,"&gt;="&amp;DATE(2026,9,1),Report!$C:$C,"&lt;"&amp;DATE(2026,10,1))</f>
        <v>0</v>
      </c>
      <c r="L52" s="17" t="n">
        <f aca="false">SUMIFS(Report!$U:$U,Report!$T:$T,$A52,Report!$C:$C,"&gt;="&amp;DATE(2026,10,1),Report!$C:$C,"&lt;"&amp;DATE(2026,11,1))</f>
        <v>0</v>
      </c>
      <c r="M52" s="17" t="n">
        <f aca="false">SUMIFS(Report!$U:$U,Report!$T:$T,$A52,Report!$C:$C,"&gt;="&amp;DATE(2026,11,1),Report!$C:$C,"&lt;"&amp;DATE(2026,12,1))</f>
        <v>0</v>
      </c>
      <c r="N52" s="17" t="n">
        <f aca="false">SUMIFS(Report!$U:$U,Report!$T:$T,$A52,Report!$C:$C,"&gt;="&amp;DATE(2026,12,1),Report!$C:$C,"&lt;"&amp;DATE(2027,1,1))</f>
        <v>0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7491.41</v>
      </c>
    </row>
    <row r="53" customFormat="false" ht="13.5" hidden="false" customHeight="true" outlineLevel="0" collapsed="false">
      <c r="A53" s="1" t="s">
        <v>127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3391.77</v>
      </c>
      <c r="I53" s="17" t="n">
        <f aca="false">SUMIFS(Report!$U:$U,Report!$T:$T,$A53,Report!$C:$C,"&gt;="&amp;DATE(2026,7,1),Report!$C:$C,"&lt;"&amp;DATE(2026,8,1))</f>
        <v>8032.34</v>
      </c>
      <c r="J53" s="17" t="n">
        <f aca="false">SUMIFS(Report!$U:$U,Report!$T:$T,$A53,Report!$C:$C,"&gt;="&amp;DATE(2026,8,1),Report!$C:$C,"&lt;"&amp;DATE(2026,9,1))</f>
        <v>7365.74</v>
      </c>
      <c r="K53" s="17" t="n">
        <f aca="false">SUMIFS(Report!$U:$U,Report!$T:$T,$A53,Report!$C:$C,"&gt;="&amp;DATE(2026,9,1),Report!$C:$C,"&lt;"&amp;DATE(2026,10,1))</f>
        <v>0</v>
      </c>
      <c r="L53" s="17" t="n">
        <f aca="false">SUMIFS(Report!$U:$U,Report!$T:$T,$A53,Report!$C:$C,"&gt;="&amp;DATE(2026,10,1),Report!$C:$C,"&lt;"&amp;DATE(2026,11,1))</f>
        <v>0</v>
      </c>
      <c r="M53" s="17" t="n">
        <f aca="false">SUMIFS(Report!$U:$U,Report!$T:$T,$A53,Report!$C:$C,"&gt;="&amp;DATE(2026,11,1),Report!$C:$C,"&lt;"&amp;DATE(2026,12,1))</f>
        <v>0</v>
      </c>
      <c r="N53" s="17" t="n">
        <f aca="false">SUMIFS(Report!$U:$U,Report!$T:$T,$A53,Report!$C:$C,"&gt;="&amp;DATE(2026,12,1),Report!$C:$C,"&lt;"&amp;DATE(2027,1,1))</f>
        <v>0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18789.85</v>
      </c>
    </row>
    <row r="54" customFormat="false" ht="12.75" hidden="false" customHeight="true" outlineLevel="0" collapsed="false">
      <c r="A54" s="1" t="s">
        <v>628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18.75</v>
      </c>
      <c r="I54" s="17" t="n">
        <f aca="false">SUMIFS(Report!$U:$U,Report!$T:$T,$A54,Report!$C:$C,"&gt;="&amp;DATE(2026,7,1),Report!$C:$C,"&lt;"&amp;DATE(2026,8,1))</f>
        <v>0</v>
      </c>
      <c r="J54" s="17" t="n">
        <f aca="false">SUMIFS(Report!$U:$U,Report!$T:$T,$A54,Report!$C:$C,"&gt;="&amp;DATE(2026,8,1),Report!$C:$C,"&lt;"&amp;DATE(2026,9,1))</f>
        <v>0</v>
      </c>
      <c r="K54" s="17" t="n">
        <f aca="false">SUMIFS(Report!$U:$U,Report!$T:$T,$A54,Report!$C:$C,"&gt;="&amp;DATE(2026,9,1),Report!$C:$C,"&lt;"&amp;DATE(2026,10,1))</f>
        <v>0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18.75</v>
      </c>
    </row>
    <row r="55" customFormat="false" ht="12.75" hidden="false" customHeight="true" outlineLevel="0" collapsed="false">
      <c r="A55" s="1" t="s">
        <v>571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177.65</v>
      </c>
      <c r="I55" s="17" t="n">
        <f aca="false">SUMIFS(Report!$U:$U,Report!$T:$T,$A55,Report!$C:$C,"&gt;="&amp;DATE(2026,7,1),Report!$C:$C,"&lt;"&amp;DATE(2026,8,1))</f>
        <v>0</v>
      </c>
      <c r="J55" s="17" t="n">
        <f aca="false">SUMIFS(Report!$U:$U,Report!$T:$T,$A55,Report!$C:$C,"&gt;="&amp;DATE(2026,8,1),Report!$C:$C,"&lt;"&amp;DATE(2026,9,1))</f>
        <v>0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177.65</v>
      </c>
    </row>
    <row r="56" customFormat="false" ht="12.75" hidden="false" customHeight="true" outlineLevel="0" collapsed="false">
      <c r="A56" s="1" t="s">
        <v>1439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0</v>
      </c>
      <c r="I56" s="17" t="n">
        <f aca="false">SUMIFS(Report!$U:$U,Report!$T:$T,$A56,Report!$C:$C,"&gt;="&amp;DATE(2026,7,1),Report!$C:$C,"&lt;"&amp;DATE(2026,8,1))</f>
        <v>666.67</v>
      </c>
      <c r="J56" s="17" t="n">
        <f aca="false">SUMIFS(Report!$U:$U,Report!$T:$T,$A56,Report!$C:$C,"&gt;="&amp;DATE(2026,8,1),Report!$C:$C,"&lt;"&amp;DATE(2026,9,1))</f>
        <v>1333.33</v>
      </c>
      <c r="K56" s="17" t="n">
        <f aca="false">SUMIFS(Report!$U:$U,Report!$T:$T,$A56,Report!$C:$C,"&gt;="&amp;DATE(2026,9,1),Report!$C:$C,"&lt;"&amp;DATE(2026,10,1))</f>
        <v>666.67</v>
      </c>
      <c r="L56" s="17" t="n">
        <f aca="false">SUMIFS(Report!$U:$U,Report!$T:$T,$A56,Report!$C:$C,"&gt;="&amp;DATE(2026,10,1),Report!$C:$C,"&lt;"&amp;DATE(2026,11,1))</f>
        <v>666.67</v>
      </c>
      <c r="M56" s="17" t="n">
        <f aca="false">SUMIFS(Report!$U:$U,Report!$T:$T,$A56,Report!$C:$C,"&gt;="&amp;DATE(2026,11,1),Report!$C:$C,"&lt;"&amp;DATE(2026,12,1))</f>
        <v>1189.17</v>
      </c>
      <c r="N56" s="17" t="n">
        <f aca="false">SUMIFS(Report!$U:$U,Report!$T:$T,$A56,Report!$C:$C,"&gt;="&amp;DATE(2026,12,1),Report!$C:$C,"&lt;"&amp;DATE(2027,1,1))</f>
        <v>666.67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5189.18</v>
      </c>
    </row>
    <row r="57" customFormat="false" ht="12.75" hidden="false" customHeight="true" outlineLevel="0" collapsed="false">
      <c r="A57" s="1" t="s">
        <v>1510</v>
      </c>
      <c r="B57" s="17" t="str">
        <f aca="false">IFERROR(INDEX('Resumo Grupos'!$AC$3:$AC$200,MATCH($A57,'Resumo Grupos'!$AB$3:$AB$200,0)),"n/d")</f>
        <v>Salários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0</v>
      </c>
      <c r="I57" s="17" t="n">
        <f aca="false">SUMIFS(Report!$U:$U,Report!$T:$T,$A57,Report!$C:$C,"&gt;="&amp;DATE(2026,7,1),Report!$C:$C,"&lt;"&amp;DATE(2026,8,1))</f>
        <v>210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210</v>
      </c>
    </row>
    <row r="58" customFormat="false" ht="12.75" hidden="false" customHeight="true" outlineLevel="0" collapsed="false">
      <c r="A58" s="1" t="s">
        <v>120</v>
      </c>
      <c r="B58" s="17" t="str">
        <f aca="false">IFERROR(INDEX('Resumo Grupos'!$AC$3:$AC$200,MATCH($A58,'Resumo Grupos'!$AB$3:$AB$200,0)),"n/d")</f>
        <v>Salários</v>
      </c>
      <c r="C58" s="1" t="n">
        <f aca="false">SUMIFS(Report!$U:$U,Report!$T:$T,$A58,Report!$C:$C,"&gt;="&amp;DATE(2026,1,1),Report!$C:$C,"&lt;"&amp;DATE(2026,2,1))</f>
        <v>0</v>
      </c>
      <c r="D58" s="1" t="n">
        <f aca="false">SUMIFS(Report!$U:$U,Report!$T:$T,$A58,Report!$C:$C,"&gt;="&amp;DATE(2026,2,1),Report!$C:$C,"&lt;"&amp;DATE(2026,3,1))</f>
        <v>0</v>
      </c>
      <c r="E58" s="1" t="n">
        <f aca="false">SUMIFS(Report!$U:$U,Report!$T:$T,$A58,Report!$C:$C,"&gt;="&amp;DATE(2026,3,1),Report!$C:$C,"&lt;"&amp;DATE(2026,4,1))</f>
        <v>0</v>
      </c>
      <c r="F58" s="1" t="n">
        <f aca="false">SUMIFS(Report!$U:$U,Report!$T:$T,$A58,Report!$C:$C,"&gt;="&amp;DATE(2026,4,1),Report!$C:$C,"&lt;"&amp;DATE(2026,5,1))</f>
        <v>0</v>
      </c>
      <c r="G58" s="1" t="n">
        <f aca="false">SUMIFS(Report!$U:$U,Report!$T:$T,$A58,Report!$C:$C,"&gt;="&amp;DATE(2026,5,1),Report!$C:$C,"&lt;"&amp;DATE(2026,6,1))</f>
        <v>0</v>
      </c>
      <c r="H58" s="1" t="n">
        <f aca="false">SUMIFS(Report!$U:$U,Report!$T:$T,$A58,Report!$C:$C,"&gt;="&amp;DATE(2026,6,1),Report!$C:$C,"&lt;"&amp;DATE(2026,7,1))</f>
        <v>1850</v>
      </c>
      <c r="I58" s="1" t="n">
        <f aca="false">SUMIFS(Report!$U:$U,Report!$T:$T,$A58,Report!$C:$C,"&gt;="&amp;DATE(2026,7,1),Report!$C:$C,"&lt;"&amp;DATE(2026,8,1))</f>
        <v>2490</v>
      </c>
      <c r="J58" s="1" t="n">
        <f aca="false">SUMIFS(Report!$U:$U,Report!$T:$T,$A58,Report!$C:$C,"&gt;="&amp;DATE(2026,8,1),Report!$C:$C,"&lt;"&amp;DATE(2026,9,1))</f>
        <v>1590</v>
      </c>
      <c r="K58" s="1" t="n">
        <f aca="false">SUMIFS(Report!$U:$U,Report!$T:$T,$A58,Report!$C:$C,"&gt;="&amp;DATE(2026,9,1),Report!$C:$C,"&lt;"&amp;DATE(2026,10,1))</f>
        <v>1270</v>
      </c>
      <c r="L58" s="1" t="n">
        <f aca="false">SUMIFS(Report!$U:$U,Report!$T:$T,$A58,Report!$C:$C,"&gt;="&amp;DATE(2026,10,1),Report!$C:$C,"&lt;"&amp;DATE(2026,11,1))</f>
        <v>0</v>
      </c>
      <c r="M58" s="1" t="n">
        <f aca="false">SUMIFS(Report!$U:$U,Report!$T:$T,$A58,Report!$C:$C,"&gt;="&amp;DATE(2026,11,1),Report!$C:$C,"&lt;"&amp;DATE(2026,12,1))</f>
        <v>0</v>
      </c>
      <c r="N58" s="1" t="n">
        <f aca="false">SUMIFS(Report!$U:$U,Report!$T:$T,$A58,Report!$C:$C,"&gt;="&amp;DATE(2026,12,1),Report!$C:$C,"&lt;"&amp;DATE(2027,1,1))</f>
        <v>0</v>
      </c>
      <c r="O58" s="1" t="n">
        <f aca="false">SUMIFS(Report!$U:$U,Report!$T:$T,$A58,Report!$C:$C,"&gt;="&amp;DATE(2027,1,1),Report!$C:$C,"&lt;"&amp;DATE(2027,2,1))</f>
        <v>0</v>
      </c>
      <c r="P58" s="1" t="n">
        <f aca="false">SUMIFS(Report!$U:$U,Report!$T:$T,$A58,Report!$C:$C,"&gt;="&amp;DATE(2027,2,1),Report!$C:$C,"&lt;"&amp;DATE(2027,3,1))</f>
        <v>0</v>
      </c>
      <c r="Q58" s="1" t="n">
        <f aca="false">SUMIFS(Report!$U:$U,Report!$T:$T,$A58,Report!$C:$C,"&gt;="&amp;DATE(2027,3,1),Report!$C:$C,"&lt;"&amp;DATE(2027,4,1))</f>
        <v>0</v>
      </c>
      <c r="R58" s="1" t="n">
        <f aca="false">SUMIFS(Report!$U:$U,Report!$T:$T,$A58,Report!$C:$C,"&gt;="&amp;DATE(2027,4,1),Report!$C:$C,"&lt;"&amp;DATE(2027,5,1))</f>
        <v>0</v>
      </c>
      <c r="S58" s="1" t="n">
        <f aca="false">SUMIFS(Report!$U:$U,Report!$T:$T,$A58,Report!$C:$C,"&gt;="&amp;DATE(2027,5,1),Report!$C:$C,"&lt;"&amp;DATE(2027,6,1))</f>
        <v>0</v>
      </c>
      <c r="T58" s="1" t="n">
        <f aca="false">SUMIFS(Report!$U:$U,Report!$T:$T,$A58,Report!$C:$C,"&gt;="&amp;DATE(2027,6,1),Report!$C:$C,"&lt;"&amp;DATE(2027,7,1))</f>
        <v>0</v>
      </c>
      <c r="U58" s="1" t="n">
        <f aca="false">SUMIFS(Report!$U:$U,Report!$T:$T,$A58,Report!$C:$C,"&gt;="&amp;DATE(2027,7,1),Report!$C:$C,"&lt;"&amp;DATE(2027,8,1))</f>
        <v>0</v>
      </c>
      <c r="V58" s="1" t="n">
        <f aca="false">SUMIFS(Report!$U:$U,Report!$T:$T,$A58,Report!$C:$C,"&gt;="&amp;DATE(2027,8,1),Report!$C:$C,"&lt;"&amp;DATE(2027,9,1))</f>
        <v>0</v>
      </c>
      <c r="W58" s="1" t="n">
        <f aca="false">SUMIFS(Report!$U:$U,Report!$T:$T,$A58,Report!$C:$C,"&gt;="&amp;DATE(2027,9,1),Report!$C:$C,"&lt;"&amp;DATE(2027,10,1))</f>
        <v>0</v>
      </c>
      <c r="X58" s="1" t="n">
        <f aca="false">SUMIFS(Report!$U:$U,Report!$T:$T,$A58,Report!$C:$C,"&gt;="&amp;DATE(2027,10,1),Report!$C:$C,"&lt;"&amp;DATE(2027,11,1))</f>
        <v>0</v>
      </c>
      <c r="Y58" s="1" t="n">
        <f aca="false">SUMIFS(Report!$U:$U,Report!$T:$T,$A58,Report!$C:$C,"&gt;="&amp;DATE(2027,11,1),Report!$C:$C,"&lt;"&amp;DATE(2027,12,1))</f>
        <v>0</v>
      </c>
      <c r="Z58" s="1" t="n">
        <f aca="false">SUMIFS(Report!$U:$U,Report!$T:$T,$A58,Report!$C:$C,"&gt;="&amp;DATE(2027,12,1),Report!$C:$C,"&lt;"&amp;DATE(2028,1,1))</f>
        <v>0</v>
      </c>
      <c r="AA58" s="17" t="n">
        <f aca="false">SUM(C58:Z58)</f>
        <v>7200</v>
      </c>
    </row>
    <row r="59" customFormat="false" ht="12.75" hidden="false" customHeight="true" outlineLevel="0" collapsed="false">
      <c r="A59" s="1" t="s">
        <v>2854</v>
      </c>
      <c r="B59" s="17"/>
      <c r="C59" s="17" t="n">
        <f aca="false">SUM(C2:C58)</f>
        <v>0</v>
      </c>
      <c r="D59" s="17" t="n">
        <f aca="false">SUM(D2:D58)</f>
        <v>0</v>
      </c>
      <c r="E59" s="17" t="n">
        <f aca="false">SUM(E2:E58)</f>
        <v>0</v>
      </c>
      <c r="F59" s="17" t="n">
        <f aca="false">SUM(F2:F58)</f>
        <v>0</v>
      </c>
      <c r="G59" s="17" t="n">
        <f aca="false">SUM(G2:G58)</f>
        <v>0</v>
      </c>
      <c r="H59" s="17" t="n">
        <f aca="false">SUM(H2:H58)</f>
        <v>578117.48</v>
      </c>
      <c r="I59" s="17" t="n">
        <f aca="false">SUM(I2:I58)</f>
        <v>636816.08</v>
      </c>
      <c r="J59" s="17" t="n">
        <f aca="false">SUM(J2:J58)</f>
        <v>506144.13</v>
      </c>
      <c r="K59" s="17" t="n">
        <f aca="false">SUM(K2:K58)</f>
        <v>299834.45</v>
      </c>
      <c r="L59" s="17" t="n">
        <f aca="false">SUM(L2:L58)</f>
        <v>52841.49</v>
      </c>
      <c r="M59" s="17" t="n">
        <f aca="false">SUM(M2:M58)</f>
        <v>40355.06</v>
      </c>
      <c r="N59" s="17" t="n">
        <f aca="false">SUM(N2:N58)</f>
        <v>39959.53</v>
      </c>
      <c r="O59" s="17" t="n">
        <f aca="false">SUM(O2:O58)</f>
        <v>0</v>
      </c>
      <c r="P59" s="17" t="n">
        <f aca="false">SUM(P2:P58)</f>
        <v>0</v>
      </c>
      <c r="Q59" s="17" t="n">
        <f aca="false">SUM(Q2:Q58)</f>
        <v>0</v>
      </c>
      <c r="R59" s="17" t="n">
        <f aca="false">SUM(R2:R58)</f>
        <v>0</v>
      </c>
      <c r="S59" s="17" t="n">
        <f aca="false">SUM(S2:S58)</f>
        <v>0</v>
      </c>
      <c r="T59" s="17" t="n">
        <f aca="false">SUM(T2:T58)</f>
        <v>0</v>
      </c>
      <c r="U59" s="17" t="n">
        <f aca="false">SUM(U2:U58)</f>
        <v>0</v>
      </c>
      <c r="V59" s="17" t="n">
        <f aca="false">SUM(V2:V58)</f>
        <v>0</v>
      </c>
      <c r="W59" s="17" t="n">
        <f aca="false">SUM(W2:W58)</f>
        <v>0</v>
      </c>
      <c r="X59" s="17" t="n">
        <f aca="false">SUM(X2:X58)</f>
        <v>0</v>
      </c>
      <c r="Y59" s="17" t="n">
        <f aca="false">SUM(Y2:Y58)</f>
        <v>0</v>
      </c>
      <c r="Z59" s="17" t="n">
        <f aca="false">SUM(Z2:Z58)</f>
        <v>0</v>
      </c>
      <c r="AA59" s="17" t="n">
        <f aca="false">SUM(Z2:Z58)</f>
        <v>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8" t="s">
        <v>2869</v>
      </c>
      <c r="B1" s="29" t="n">
        <f aca="false">SUMIFS(Report!$U:$U,Report!$T:$T,"&lt;&gt;"&amp;"MERCADORIAS P/REVENDA",Report!$AA:$AA,"SIM",Report!$C:$C,"&gt;="&amp;DATE(2026,1,1),Report!$C:$C,"&lt;="&amp;DATE(2027,12,31))</f>
        <v>695903.37</v>
      </c>
      <c r="C1" s="29" t="n">
        <f aca="false">SUMIFS(Report!$U:$U,Report!$T:$T,"MERCADORIAS P/REVENDA",Report!$AA:$AA,"SIM",Report!$C:$C,"&gt;="&amp;DATE(2026,1,1),Report!$C:$C,"&lt;="&amp;DATE(2027,12,31))</f>
        <v>1458164.85</v>
      </c>
      <c r="D1" s="30" t="s">
        <v>2870</v>
      </c>
      <c r="E1" s="29" t="n">
        <f aca="false">SUMIFS(Report!$U:$U,Report!$AA:$AA,"NAO",Report!$C:$C,"&gt;="&amp;DATE(2026,1,1),Report!$C:$C,"&lt;="&amp;DATE(2027,12,31))</f>
        <v>725000</v>
      </c>
      <c r="F1" s="29" t="n">
        <f aca="false">B1+C1</f>
        <v>2154068.22</v>
      </c>
      <c r="I1" s="17"/>
    </row>
    <row r="2" customFormat="false" ht="12.75" hidden="false" customHeight="true" outlineLevel="0" collapsed="false">
      <c r="A2" s="18" t="s">
        <v>2871</v>
      </c>
      <c r="B2" s="20" t="s">
        <v>2827</v>
      </c>
      <c r="C2" s="20" t="s">
        <v>2828</v>
      </c>
      <c r="D2" s="30" t="s">
        <v>2872</v>
      </c>
      <c r="E2" s="29" t="n">
        <f aca="false">F1+E1</f>
        <v>2879068.22</v>
      </c>
      <c r="F2" s="20" t="s">
        <v>2873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1" t="n">
        <v>46025</v>
      </c>
      <c r="B5" s="32" t="n">
        <f aca="false">SUMIFS(Report!$U:$U,Report!$T:$T,"&lt;&gt;"&amp;"MERCADORIAS P/REVENDA",Report!$AA:$AA,"SIM",Report!$C:$C,A5)</f>
        <v>0</v>
      </c>
      <c r="C5" s="32" t="n">
        <f aca="false">SUMIFS(Report!$U:$U,Report!$T:$T,"MERCADORIAS P/REVENDA",Report!$AA:$AA,"SIM",Report!$C:$C,A5)</f>
        <v>0</v>
      </c>
      <c r="D5" s="33"/>
      <c r="E5" s="33"/>
      <c r="F5" s="32" t="n">
        <f aca="false">B5+C5</f>
        <v>0</v>
      </c>
    </row>
    <row r="6" customFormat="false" ht="12.75" hidden="false" customHeight="true" outlineLevel="0" collapsed="false">
      <c r="A6" s="31" t="n">
        <v>46026</v>
      </c>
      <c r="B6" s="32" t="n">
        <f aca="false">SUMIFS(Report!$U:$U,Report!$T:$T,"&lt;&gt;"&amp;"MERCADORIAS P/REVENDA",Report!$AA:$AA,"SIM",Report!$C:$C,A6)</f>
        <v>0</v>
      </c>
      <c r="C6" s="32" t="n">
        <f aca="false">SUMIFS(Report!$U:$U,Report!$T:$T,"MERCADORIAS P/REVENDA",Report!$AA:$AA,"SIM",Report!$C:$C,A6)</f>
        <v>0</v>
      </c>
      <c r="D6" s="33"/>
      <c r="E6" s="33"/>
      <c r="F6" s="32" t="n">
        <f aca="false">B6+C6</f>
        <v>0</v>
      </c>
    </row>
    <row r="7" customFormat="false" ht="12.75" hidden="false" customHeight="true" outlineLevel="0" collapsed="false">
      <c r="A7" s="31" t="n">
        <v>46027</v>
      </c>
      <c r="B7" s="32" t="n">
        <f aca="false">SUMIFS(Report!$U:$U,Report!$T:$T,"&lt;&gt;"&amp;"MERCADORIAS P/REVENDA",Report!$AA:$AA,"SIM",Report!$C:$C,A7)</f>
        <v>0</v>
      </c>
      <c r="C7" s="32" t="n">
        <f aca="false">SUMIFS(Report!$U:$U,Report!$T:$T,"MERCADORIAS P/REVENDA",Report!$AA:$AA,"SIM",Report!$C:$C,A7)</f>
        <v>0</v>
      </c>
      <c r="D7" s="33"/>
      <c r="E7" s="33"/>
      <c r="F7" s="32" t="n">
        <f aca="false">B7+C7</f>
        <v>0</v>
      </c>
    </row>
    <row r="8" customFormat="false" ht="12.75" hidden="false" customHeight="true" outlineLevel="0" collapsed="false">
      <c r="A8" s="34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35"/>
      <c r="E8" s="35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1" t="n">
        <v>46032</v>
      </c>
      <c r="B13" s="32" t="n">
        <f aca="false">SUMIFS(Report!$U:$U,Report!$T:$T,"&lt;&gt;"&amp;"MERCADORIAS P/REVENDA",Report!$AA:$AA,"SIM",Report!$C:$C,A13)</f>
        <v>0</v>
      </c>
      <c r="C13" s="32" t="n">
        <f aca="false">SUMIFS(Report!$U:$U,Report!$T:$T,"MERCADORIAS P/REVENDA",Report!$AA:$AA,"SIM",Report!$C:$C,A13)</f>
        <v>0</v>
      </c>
      <c r="D13" s="33"/>
      <c r="E13" s="33"/>
      <c r="F13" s="32" t="n">
        <f aca="false">B13+C13</f>
        <v>0</v>
      </c>
    </row>
    <row r="14" customFormat="false" ht="12.75" hidden="false" customHeight="true" outlineLevel="0" collapsed="false">
      <c r="A14" s="31" t="n">
        <v>46033</v>
      </c>
      <c r="B14" s="32" t="n">
        <f aca="false">SUMIFS(Report!$U:$U,Report!$T:$T,"&lt;&gt;"&amp;"MERCADORIAS P/REVENDA",Report!$AA:$AA,"SIM",Report!$C:$C,A14)</f>
        <v>0</v>
      </c>
      <c r="C14" s="32" t="n">
        <f aca="false">SUMIFS(Report!$U:$U,Report!$T:$T,"MERCADORIAS P/REVENDA",Report!$AA:$AA,"SIM",Report!$C:$C,A14)</f>
        <v>0</v>
      </c>
      <c r="D14" s="33"/>
      <c r="E14" s="33"/>
      <c r="F14" s="32" t="n">
        <f aca="false">B14+C14</f>
        <v>0</v>
      </c>
    </row>
    <row r="15" customFormat="false" ht="12.75" hidden="false" customHeight="true" outlineLevel="0" collapsed="false">
      <c r="A15" s="31" t="n">
        <v>46034</v>
      </c>
      <c r="B15" s="32" t="n">
        <f aca="false">SUMIFS(Report!$U:$U,Report!$T:$T,"&lt;&gt;"&amp;"MERCADORIAS P/REVENDA",Report!$AA:$AA,"SIM",Report!$C:$C,A15)</f>
        <v>0</v>
      </c>
      <c r="C15" s="32" t="n">
        <f aca="false">SUMIFS(Report!$U:$U,Report!$T:$T,"MERCADORIAS P/REVENDA",Report!$AA:$AA,"SIM",Report!$C:$C,A15)</f>
        <v>0</v>
      </c>
      <c r="D15" s="33"/>
      <c r="E15" s="33"/>
      <c r="F15" s="32" t="n">
        <f aca="false">B15+C15</f>
        <v>0</v>
      </c>
    </row>
    <row r="16" customFormat="false" ht="12.75" hidden="false" customHeight="true" outlineLevel="0" collapsed="false">
      <c r="A16" s="34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35"/>
      <c r="E16" s="35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1" t="n">
        <v>46039</v>
      </c>
      <c r="B21" s="32" t="n">
        <f aca="false">SUMIFS(Report!$U:$U,Report!$T:$T,"&lt;&gt;"&amp;"MERCADORIAS P/REVENDA",Report!$AA:$AA,"SIM",Report!$C:$C,A21)</f>
        <v>0</v>
      </c>
      <c r="C21" s="32" t="n">
        <f aca="false">SUMIFS(Report!$U:$U,Report!$T:$T,"MERCADORIAS P/REVENDA",Report!$AA:$AA,"SIM",Report!$C:$C,A21)</f>
        <v>0</v>
      </c>
      <c r="D21" s="33"/>
      <c r="E21" s="33"/>
      <c r="F21" s="32" t="n">
        <f aca="false">B21+C21</f>
        <v>0</v>
      </c>
    </row>
    <row r="22" customFormat="false" ht="12.75" hidden="false" customHeight="true" outlineLevel="0" collapsed="false">
      <c r="A22" s="31" t="n">
        <v>46040</v>
      </c>
      <c r="B22" s="32" t="n">
        <f aca="false">SUMIFS(Report!$U:$U,Report!$T:$T,"&lt;&gt;"&amp;"MERCADORIAS P/REVENDA",Report!$AA:$AA,"SIM",Report!$C:$C,A22)</f>
        <v>0</v>
      </c>
      <c r="C22" s="32" t="n">
        <f aca="false">SUMIFS(Report!$U:$U,Report!$T:$T,"MERCADORIAS P/REVENDA",Report!$AA:$AA,"SIM",Report!$C:$C,A22)</f>
        <v>0</v>
      </c>
      <c r="D22" s="33"/>
      <c r="E22" s="33"/>
      <c r="F22" s="32" t="n">
        <f aca="false">B22+C22</f>
        <v>0</v>
      </c>
    </row>
    <row r="23" customFormat="false" ht="12.75" hidden="false" customHeight="true" outlineLevel="0" collapsed="false">
      <c r="A23" s="31" t="n">
        <v>46041</v>
      </c>
      <c r="B23" s="32" t="n">
        <f aca="false">SUMIFS(Report!$U:$U,Report!$T:$T,"&lt;&gt;"&amp;"MERCADORIAS P/REVENDA",Report!$AA:$AA,"SIM",Report!$C:$C,A23)</f>
        <v>0</v>
      </c>
      <c r="C23" s="32" t="n">
        <f aca="false">SUMIFS(Report!$U:$U,Report!$T:$T,"MERCADORIAS P/REVENDA",Report!$AA:$AA,"SIM",Report!$C:$C,A23)</f>
        <v>0</v>
      </c>
      <c r="D23" s="33"/>
      <c r="E23" s="33"/>
      <c r="F23" s="32" t="n">
        <f aca="false">B23+C23</f>
        <v>0</v>
      </c>
    </row>
    <row r="24" customFormat="false" ht="12.75" hidden="false" customHeight="true" outlineLevel="0" collapsed="false">
      <c r="A24" s="34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35"/>
      <c r="E24" s="35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1" t="n">
        <v>46046</v>
      </c>
      <c r="B29" s="32" t="n">
        <f aca="false">SUMIFS(Report!$U:$U,Report!$T:$T,"&lt;&gt;"&amp;"MERCADORIAS P/REVENDA",Report!$AA:$AA,"SIM",Report!$C:$C,A29)</f>
        <v>0</v>
      </c>
      <c r="C29" s="32" t="n">
        <f aca="false">SUMIFS(Report!$U:$U,Report!$T:$T,"MERCADORIAS P/REVENDA",Report!$AA:$AA,"SIM",Report!$C:$C,A29)</f>
        <v>0</v>
      </c>
      <c r="D29" s="33"/>
      <c r="E29" s="33"/>
      <c r="F29" s="32" t="n">
        <f aca="false">B29+C29</f>
        <v>0</v>
      </c>
    </row>
    <row r="30" customFormat="false" ht="12.75" hidden="false" customHeight="true" outlineLevel="0" collapsed="false">
      <c r="A30" s="31" t="n">
        <v>46047</v>
      </c>
      <c r="B30" s="32" t="n">
        <f aca="false">SUMIFS(Report!$U:$U,Report!$T:$T,"&lt;&gt;"&amp;"MERCADORIAS P/REVENDA",Report!$AA:$AA,"SIM",Report!$C:$C,A30)</f>
        <v>0</v>
      </c>
      <c r="C30" s="32" t="n">
        <f aca="false">SUMIFS(Report!$U:$U,Report!$T:$T,"MERCADORIAS P/REVENDA",Report!$AA:$AA,"SIM",Report!$C:$C,A30)</f>
        <v>0</v>
      </c>
      <c r="D30" s="33"/>
      <c r="E30" s="33"/>
      <c r="F30" s="32" t="n">
        <f aca="false">B30+C30</f>
        <v>0</v>
      </c>
    </row>
    <row r="31" customFormat="false" ht="12.75" hidden="false" customHeight="true" outlineLevel="0" collapsed="false">
      <c r="A31" s="31" t="n">
        <v>46048</v>
      </c>
      <c r="B31" s="32" t="n">
        <f aca="false">SUMIFS(Report!$U:$U,Report!$T:$T,"&lt;&gt;"&amp;"MERCADORIAS P/REVENDA",Report!$AA:$AA,"SIM",Report!$C:$C,A31)</f>
        <v>0</v>
      </c>
      <c r="C31" s="32" t="n">
        <f aca="false">SUMIFS(Report!$U:$U,Report!$T:$T,"MERCADORIAS P/REVENDA",Report!$AA:$AA,"SIM",Report!$C:$C,A31)</f>
        <v>0</v>
      </c>
      <c r="D31" s="33"/>
      <c r="E31" s="33"/>
      <c r="F31" s="32" t="n">
        <f aca="false">B31+C31</f>
        <v>0</v>
      </c>
    </row>
    <row r="32" customFormat="false" ht="12.75" hidden="false" customHeight="true" outlineLevel="0" collapsed="false">
      <c r="A32" s="34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35"/>
      <c r="E32" s="35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1" t="n">
        <v>46053</v>
      </c>
      <c r="B37" s="32" t="n">
        <f aca="false">SUMIFS(Report!$U:$U,Report!$T:$T,"&lt;&gt;"&amp;"MERCADORIAS P/REVENDA",Report!$AA:$AA,"SIM",Report!$C:$C,A37)</f>
        <v>0</v>
      </c>
      <c r="C37" s="32" t="n">
        <f aca="false">SUMIFS(Report!$U:$U,Report!$T:$T,"MERCADORIAS P/REVENDA",Report!$AA:$AA,"SIM",Report!$C:$C,A37)</f>
        <v>0</v>
      </c>
      <c r="D37" s="33"/>
      <c r="E37" s="33"/>
      <c r="F37" s="32" t="n">
        <f aca="false">B37+C37</f>
        <v>0</v>
      </c>
    </row>
    <row r="38" customFormat="false" ht="12.75" hidden="false" customHeight="true" outlineLevel="0" collapsed="false">
      <c r="A38" s="31" t="n">
        <v>46054</v>
      </c>
      <c r="B38" s="32" t="n">
        <f aca="false">SUMIFS(Report!$U:$U,Report!$T:$T,"&lt;&gt;"&amp;"MERCADORIAS P/REVENDA",Report!$AA:$AA,"SIM",Report!$C:$C,A38)</f>
        <v>0</v>
      </c>
      <c r="C38" s="32" t="n">
        <f aca="false">SUMIFS(Report!$U:$U,Report!$T:$T,"MERCADORIAS P/REVENDA",Report!$AA:$AA,"SIM",Report!$C:$C,A38)</f>
        <v>0</v>
      </c>
      <c r="D38" s="33"/>
      <c r="E38" s="33"/>
      <c r="F38" s="32" t="n">
        <f aca="false">B38+C38</f>
        <v>0</v>
      </c>
    </row>
    <row r="39" customFormat="false" ht="12.75" hidden="false" customHeight="true" outlineLevel="0" collapsed="false">
      <c r="A39" s="31" t="n">
        <v>46055</v>
      </c>
      <c r="B39" s="32" t="n">
        <f aca="false">SUMIFS(Report!$U:$U,Report!$T:$T,"&lt;&gt;"&amp;"MERCADORIAS P/REVENDA",Report!$AA:$AA,"SIM",Report!$C:$C,A39)</f>
        <v>0</v>
      </c>
      <c r="C39" s="32" t="n">
        <f aca="false">SUMIFS(Report!$U:$U,Report!$T:$T,"MERCADORIAS P/REVENDA",Report!$AA:$AA,"SIM",Report!$C:$C,A39)</f>
        <v>0</v>
      </c>
      <c r="D39" s="33"/>
      <c r="E39" s="33"/>
      <c r="F39" s="32" t="n">
        <f aca="false">B39+C39</f>
        <v>0</v>
      </c>
    </row>
    <row r="40" customFormat="false" ht="12.75" hidden="false" customHeight="true" outlineLevel="0" collapsed="false">
      <c r="A40" s="34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35"/>
      <c r="E40" s="35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1" t="n">
        <v>46060</v>
      </c>
      <c r="B45" s="32" t="n">
        <f aca="false">SUMIFS(Report!$U:$U,Report!$T:$T,"&lt;&gt;"&amp;"MERCADORIAS P/REVENDA",Report!$AA:$AA,"SIM",Report!$C:$C,A45)</f>
        <v>0</v>
      </c>
      <c r="C45" s="32" t="n">
        <f aca="false">SUMIFS(Report!$U:$U,Report!$T:$T,"MERCADORIAS P/REVENDA",Report!$AA:$AA,"SIM",Report!$C:$C,A45)</f>
        <v>0</v>
      </c>
      <c r="D45" s="33"/>
      <c r="E45" s="33"/>
      <c r="F45" s="32" t="n">
        <f aca="false">B45+C45</f>
        <v>0</v>
      </c>
    </row>
    <row r="46" customFormat="false" ht="12.75" hidden="false" customHeight="true" outlineLevel="0" collapsed="false">
      <c r="A46" s="31" t="n">
        <v>46061</v>
      </c>
      <c r="B46" s="32" t="n">
        <f aca="false">SUMIFS(Report!$U:$U,Report!$T:$T,"&lt;&gt;"&amp;"MERCADORIAS P/REVENDA",Report!$AA:$AA,"SIM",Report!$C:$C,A46)</f>
        <v>0</v>
      </c>
      <c r="C46" s="32" t="n">
        <f aca="false">SUMIFS(Report!$U:$U,Report!$T:$T,"MERCADORIAS P/REVENDA",Report!$AA:$AA,"SIM",Report!$C:$C,A46)</f>
        <v>0</v>
      </c>
      <c r="D46" s="33"/>
      <c r="E46" s="33"/>
      <c r="F46" s="32" t="n">
        <f aca="false">B46+C46</f>
        <v>0</v>
      </c>
    </row>
    <row r="47" customFormat="false" ht="12.75" hidden="false" customHeight="true" outlineLevel="0" collapsed="false">
      <c r="A47" s="31" t="n">
        <v>46062</v>
      </c>
      <c r="B47" s="32" t="n">
        <f aca="false">SUMIFS(Report!$U:$U,Report!$T:$T,"&lt;&gt;"&amp;"MERCADORIAS P/REVENDA",Report!$AA:$AA,"SIM",Report!$C:$C,A47)</f>
        <v>0</v>
      </c>
      <c r="C47" s="32" t="n">
        <f aca="false">SUMIFS(Report!$U:$U,Report!$T:$T,"MERCADORIAS P/REVENDA",Report!$AA:$AA,"SIM",Report!$C:$C,A47)</f>
        <v>0</v>
      </c>
      <c r="D47" s="33"/>
      <c r="E47" s="33"/>
      <c r="F47" s="32" t="n">
        <f aca="false">B47+C47</f>
        <v>0</v>
      </c>
    </row>
    <row r="48" customFormat="false" ht="12.75" hidden="false" customHeight="true" outlineLevel="0" collapsed="false">
      <c r="A48" s="34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35"/>
      <c r="E48" s="35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1" t="n">
        <v>46067</v>
      </c>
      <c r="B53" s="32" t="n">
        <f aca="false">SUMIFS(Report!$U:$U,Report!$T:$T,"&lt;&gt;"&amp;"MERCADORIAS P/REVENDA",Report!$AA:$AA,"SIM",Report!$C:$C,A53)</f>
        <v>0</v>
      </c>
      <c r="C53" s="32" t="n">
        <f aca="false">SUMIFS(Report!$U:$U,Report!$T:$T,"MERCADORIAS P/REVENDA",Report!$AA:$AA,"SIM",Report!$C:$C,A53)</f>
        <v>0</v>
      </c>
      <c r="D53" s="33"/>
      <c r="E53" s="33"/>
      <c r="F53" s="32" t="n">
        <f aca="false">B53+C53</f>
        <v>0</v>
      </c>
    </row>
    <row r="54" customFormat="false" ht="12.75" hidden="false" customHeight="true" outlineLevel="0" collapsed="false">
      <c r="A54" s="31" t="n">
        <v>46068</v>
      </c>
      <c r="B54" s="32" t="n">
        <f aca="false">SUMIFS(Report!$U:$U,Report!$T:$T,"&lt;&gt;"&amp;"MERCADORIAS P/REVENDA",Report!$AA:$AA,"SIM",Report!$C:$C,A54)</f>
        <v>0</v>
      </c>
      <c r="C54" s="32" t="n">
        <f aca="false">SUMIFS(Report!$U:$U,Report!$T:$T,"MERCADORIAS P/REVENDA",Report!$AA:$AA,"SIM",Report!$C:$C,A54)</f>
        <v>0</v>
      </c>
      <c r="D54" s="33"/>
      <c r="E54" s="33"/>
      <c r="F54" s="32" t="n">
        <f aca="false">B54+C54</f>
        <v>0</v>
      </c>
    </row>
    <row r="55" customFormat="false" ht="12.75" hidden="false" customHeight="true" outlineLevel="0" collapsed="false">
      <c r="A55" s="31" t="n">
        <v>46069</v>
      </c>
      <c r="B55" s="32" t="n">
        <f aca="false">SUMIFS(Report!$U:$U,Report!$T:$T,"&lt;&gt;"&amp;"MERCADORIAS P/REVENDA",Report!$AA:$AA,"SIM",Report!$C:$C,A55)</f>
        <v>0</v>
      </c>
      <c r="C55" s="32" t="n">
        <f aca="false">SUMIFS(Report!$U:$U,Report!$T:$T,"MERCADORIAS P/REVENDA",Report!$AA:$AA,"SIM",Report!$C:$C,A55)</f>
        <v>0</v>
      </c>
      <c r="D55" s="33"/>
      <c r="E55" s="33"/>
      <c r="F55" s="32" t="n">
        <f aca="false">B55+C55</f>
        <v>0</v>
      </c>
    </row>
    <row r="56" customFormat="false" ht="12.75" hidden="false" customHeight="true" outlineLevel="0" collapsed="false">
      <c r="A56" s="34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35"/>
      <c r="E56" s="35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1" t="n">
        <v>46074</v>
      </c>
      <c r="B61" s="32" t="n">
        <f aca="false">SUMIFS(Report!$U:$U,Report!$T:$T,"&lt;&gt;"&amp;"MERCADORIAS P/REVENDA",Report!$AA:$AA,"SIM",Report!$C:$C,A61)</f>
        <v>0</v>
      </c>
      <c r="C61" s="32" t="n">
        <f aca="false">SUMIFS(Report!$U:$U,Report!$T:$T,"MERCADORIAS P/REVENDA",Report!$AA:$AA,"SIM",Report!$C:$C,A61)</f>
        <v>0</v>
      </c>
      <c r="D61" s="33"/>
      <c r="E61" s="33"/>
      <c r="F61" s="32" t="n">
        <f aca="false">B61+C61</f>
        <v>0</v>
      </c>
    </row>
    <row r="62" customFormat="false" ht="12.75" hidden="false" customHeight="true" outlineLevel="0" collapsed="false">
      <c r="A62" s="31" t="n">
        <v>46075</v>
      </c>
      <c r="B62" s="32" t="n">
        <f aca="false">SUMIFS(Report!$U:$U,Report!$T:$T,"&lt;&gt;"&amp;"MERCADORIAS P/REVENDA",Report!$AA:$AA,"SIM",Report!$C:$C,A62)</f>
        <v>0</v>
      </c>
      <c r="C62" s="32" t="n">
        <f aca="false">SUMIFS(Report!$U:$U,Report!$T:$T,"MERCADORIAS P/REVENDA",Report!$AA:$AA,"SIM",Report!$C:$C,A62)</f>
        <v>0</v>
      </c>
      <c r="D62" s="33"/>
      <c r="E62" s="33"/>
      <c r="F62" s="32" t="n">
        <f aca="false">B62+C62</f>
        <v>0</v>
      </c>
    </row>
    <row r="63" customFormat="false" ht="12.75" hidden="false" customHeight="true" outlineLevel="0" collapsed="false">
      <c r="A63" s="31" t="n">
        <v>46076</v>
      </c>
      <c r="B63" s="32" t="n">
        <f aca="false">SUMIFS(Report!$U:$U,Report!$T:$T,"&lt;&gt;"&amp;"MERCADORIAS P/REVENDA",Report!$AA:$AA,"SIM",Report!$C:$C,A63)</f>
        <v>0</v>
      </c>
      <c r="C63" s="32" t="n">
        <f aca="false">SUMIFS(Report!$U:$U,Report!$T:$T,"MERCADORIAS P/REVENDA",Report!$AA:$AA,"SIM",Report!$C:$C,A63)</f>
        <v>0</v>
      </c>
      <c r="D63" s="33"/>
      <c r="E63" s="33"/>
      <c r="F63" s="32" t="n">
        <f aca="false">B63+C63</f>
        <v>0</v>
      </c>
    </row>
    <row r="64" customFormat="false" ht="12.75" hidden="false" customHeight="true" outlineLevel="0" collapsed="false">
      <c r="A64" s="34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35"/>
      <c r="E64" s="35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1" t="n">
        <v>46081</v>
      </c>
      <c r="B69" s="32" t="n">
        <f aca="false">SUMIFS(Report!$U:$U,Report!$T:$T,"&lt;&gt;"&amp;"MERCADORIAS P/REVENDA",Report!$AA:$AA,"SIM",Report!$C:$C,A69)</f>
        <v>0</v>
      </c>
      <c r="C69" s="32" t="n">
        <f aca="false">SUMIFS(Report!$U:$U,Report!$T:$T,"MERCADORIAS P/REVENDA",Report!$AA:$AA,"SIM",Report!$C:$C,A69)</f>
        <v>0</v>
      </c>
      <c r="D69" s="33"/>
      <c r="E69" s="33"/>
      <c r="F69" s="32" t="n">
        <f aca="false">B69+C69</f>
        <v>0</v>
      </c>
    </row>
    <row r="70" customFormat="false" ht="12.75" hidden="false" customHeight="true" outlineLevel="0" collapsed="false">
      <c r="A70" s="31" t="n">
        <v>46082</v>
      </c>
      <c r="B70" s="32" t="n">
        <f aca="false">SUMIFS(Report!$U:$U,Report!$T:$T,"&lt;&gt;"&amp;"MERCADORIAS P/REVENDA",Report!$AA:$AA,"SIM",Report!$C:$C,A70)</f>
        <v>0</v>
      </c>
      <c r="C70" s="32" t="n">
        <f aca="false">SUMIFS(Report!$U:$U,Report!$T:$T,"MERCADORIAS P/REVENDA",Report!$AA:$AA,"SIM",Report!$C:$C,A70)</f>
        <v>0</v>
      </c>
      <c r="D70" s="33"/>
      <c r="E70" s="33"/>
      <c r="F70" s="32" t="n">
        <f aca="false">B70+C70</f>
        <v>0</v>
      </c>
    </row>
    <row r="71" customFormat="false" ht="12.75" hidden="false" customHeight="true" outlineLevel="0" collapsed="false">
      <c r="A71" s="31" t="n">
        <v>46083</v>
      </c>
      <c r="B71" s="32" t="n">
        <f aca="false">SUMIFS(Report!$U:$U,Report!$T:$T,"&lt;&gt;"&amp;"MERCADORIAS P/REVENDA",Report!$AA:$AA,"SIM",Report!$C:$C,A71)</f>
        <v>0</v>
      </c>
      <c r="C71" s="32" t="n">
        <f aca="false">SUMIFS(Report!$U:$U,Report!$T:$T,"MERCADORIAS P/REVENDA",Report!$AA:$AA,"SIM",Report!$C:$C,A71)</f>
        <v>0</v>
      </c>
      <c r="D71" s="33"/>
      <c r="E71" s="33"/>
      <c r="F71" s="32" t="n">
        <f aca="false">B71+C71</f>
        <v>0</v>
      </c>
    </row>
    <row r="72" customFormat="false" ht="12.75" hidden="false" customHeight="true" outlineLevel="0" collapsed="false">
      <c r="A72" s="34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35"/>
      <c r="E72" s="35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1" t="n">
        <v>46088</v>
      </c>
      <c r="B77" s="32" t="n">
        <f aca="false">SUMIFS(Report!$U:$U,Report!$T:$T,"&lt;&gt;"&amp;"MERCADORIAS P/REVENDA",Report!$AA:$AA,"SIM",Report!$C:$C,A77)</f>
        <v>0</v>
      </c>
      <c r="C77" s="32" t="n">
        <f aca="false">SUMIFS(Report!$U:$U,Report!$T:$T,"MERCADORIAS P/REVENDA",Report!$AA:$AA,"SIM",Report!$C:$C,A77)</f>
        <v>0</v>
      </c>
      <c r="D77" s="33"/>
      <c r="E77" s="33"/>
      <c r="F77" s="32" t="n">
        <f aca="false">B77+C77</f>
        <v>0</v>
      </c>
    </row>
    <row r="78" customFormat="false" ht="12.75" hidden="false" customHeight="true" outlineLevel="0" collapsed="false">
      <c r="A78" s="31" t="n">
        <v>46089</v>
      </c>
      <c r="B78" s="32" t="n">
        <f aca="false">SUMIFS(Report!$U:$U,Report!$T:$T,"&lt;&gt;"&amp;"MERCADORIAS P/REVENDA",Report!$AA:$AA,"SIM",Report!$C:$C,A78)</f>
        <v>0</v>
      </c>
      <c r="C78" s="32" t="n">
        <f aca="false">SUMIFS(Report!$U:$U,Report!$T:$T,"MERCADORIAS P/REVENDA",Report!$AA:$AA,"SIM",Report!$C:$C,A78)</f>
        <v>0</v>
      </c>
      <c r="D78" s="33"/>
      <c r="E78" s="33"/>
      <c r="F78" s="32" t="n">
        <f aca="false">B78+C78</f>
        <v>0</v>
      </c>
    </row>
    <row r="79" customFormat="false" ht="12.75" hidden="false" customHeight="true" outlineLevel="0" collapsed="false">
      <c r="A79" s="31" t="n">
        <v>46090</v>
      </c>
      <c r="B79" s="32" t="n">
        <f aca="false">SUMIFS(Report!$U:$U,Report!$T:$T,"&lt;&gt;"&amp;"MERCADORIAS P/REVENDA",Report!$AA:$AA,"SIM",Report!$C:$C,A79)</f>
        <v>0</v>
      </c>
      <c r="C79" s="32" t="n">
        <f aca="false">SUMIFS(Report!$U:$U,Report!$T:$T,"MERCADORIAS P/REVENDA",Report!$AA:$AA,"SIM",Report!$C:$C,A79)</f>
        <v>0</v>
      </c>
      <c r="D79" s="33"/>
      <c r="E79" s="33"/>
      <c r="F79" s="32" t="n">
        <f aca="false">B79+C79</f>
        <v>0</v>
      </c>
    </row>
    <row r="80" customFormat="false" ht="12.75" hidden="false" customHeight="true" outlineLevel="0" collapsed="false">
      <c r="A80" s="34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35"/>
      <c r="E80" s="35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1" t="n">
        <v>46095</v>
      </c>
      <c r="B85" s="32" t="n">
        <f aca="false">SUMIFS(Report!$U:$U,Report!$T:$T,"&lt;&gt;"&amp;"MERCADORIAS P/REVENDA",Report!$AA:$AA,"SIM",Report!$C:$C,A85)</f>
        <v>0</v>
      </c>
      <c r="C85" s="32" t="n">
        <f aca="false">SUMIFS(Report!$U:$U,Report!$T:$T,"MERCADORIAS P/REVENDA",Report!$AA:$AA,"SIM",Report!$C:$C,A85)</f>
        <v>0</v>
      </c>
      <c r="D85" s="33"/>
      <c r="E85" s="33"/>
      <c r="F85" s="32" t="n">
        <f aca="false">B85+C85</f>
        <v>0</v>
      </c>
    </row>
    <row r="86" customFormat="false" ht="12.75" hidden="false" customHeight="true" outlineLevel="0" collapsed="false">
      <c r="A86" s="31" t="n">
        <v>46096</v>
      </c>
      <c r="B86" s="32" t="n">
        <f aca="false">SUMIFS(Report!$U:$U,Report!$T:$T,"&lt;&gt;"&amp;"MERCADORIAS P/REVENDA",Report!$AA:$AA,"SIM",Report!$C:$C,A86)</f>
        <v>0</v>
      </c>
      <c r="C86" s="32" t="n">
        <f aca="false">SUMIFS(Report!$U:$U,Report!$T:$T,"MERCADORIAS P/REVENDA",Report!$AA:$AA,"SIM",Report!$C:$C,A86)</f>
        <v>0</v>
      </c>
      <c r="D86" s="33"/>
      <c r="E86" s="33"/>
      <c r="F86" s="32" t="n">
        <f aca="false">B86+C86</f>
        <v>0</v>
      </c>
    </row>
    <row r="87" customFormat="false" ht="12.75" hidden="false" customHeight="true" outlineLevel="0" collapsed="false">
      <c r="A87" s="31" t="n">
        <v>46097</v>
      </c>
      <c r="B87" s="32" t="n">
        <f aca="false">SUMIFS(Report!$U:$U,Report!$T:$T,"&lt;&gt;"&amp;"MERCADORIAS P/REVENDA",Report!$AA:$AA,"SIM",Report!$C:$C,A87)</f>
        <v>0</v>
      </c>
      <c r="C87" s="32" t="n">
        <f aca="false">SUMIFS(Report!$U:$U,Report!$T:$T,"MERCADORIAS P/REVENDA",Report!$AA:$AA,"SIM",Report!$C:$C,A87)</f>
        <v>0</v>
      </c>
      <c r="D87" s="33"/>
      <c r="E87" s="33"/>
      <c r="F87" s="32" t="n">
        <f aca="false">B87+C87</f>
        <v>0</v>
      </c>
    </row>
    <row r="88" customFormat="false" ht="12.75" hidden="false" customHeight="true" outlineLevel="0" collapsed="false">
      <c r="A88" s="34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35"/>
      <c r="E88" s="35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1" t="n">
        <v>46102</v>
      </c>
      <c r="B93" s="32" t="n">
        <f aca="false">SUMIFS(Report!$U:$U,Report!$T:$T,"&lt;&gt;"&amp;"MERCADORIAS P/REVENDA",Report!$AA:$AA,"SIM",Report!$C:$C,A93)</f>
        <v>0</v>
      </c>
      <c r="C93" s="32" t="n">
        <f aca="false">SUMIFS(Report!$U:$U,Report!$T:$T,"MERCADORIAS P/REVENDA",Report!$AA:$AA,"SIM",Report!$C:$C,A93)</f>
        <v>0</v>
      </c>
      <c r="D93" s="33"/>
      <c r="E93" s="33"/>
      <c r="F93" s="32" t="n">
        <f aca="false">B93+C93</f>
        <v>0</v>
      </c>
    </row>
    <row r="94" customFormat="false" ht="12.75" hidden="false" customHeight="true" outlineLevel="0" collapsed="false">
      <c r="A94" s="31" t="n">
        <v>46103</v>
      </c>
      <c r="B94" s="32" t="n">
        <f aca="false">SUMIFS(Report!$U:$U,Report!$T:$T,"&lt;&gt;"&amp;"MERCADORIAS P/REVENDA",Report!$AA:$AA,"SIM",Report!$C:$C,A94)</f>
        <v>0</v>
      </c>
      <c r="C94" s="32" t="n">
        <f aca="false">SUMIFS(Report!$U:$U,Report!$T:$T,"MERCADORIAS P/REVENDA",Report!$AA:$AA,"SIM",Report!$C:$C,A94)</f>
        <v>0</v>
      </c>
      <c r="D94" s="33"/>
      <c r="E94" s="33"/>
      <c r="F94" s="32" t="n">
        <f aca="false">B94+C94</f>
        <v>0</v>
      </c>
    </row>
    <row r="95" customFormat="false" ht="12.75" hidden="false" customHeight="true" outlineLevel="0" collapsed="false">
      <c r="A95" s="31" t="n">
        <v>46104</v>
      </c>
      <c r="B95" s="32" t="n">
        <f aca="false">SUMIFS(Report!$U:$U,Report!$T:$T,"&lt;&gt;"&amp;"MERCADORIAS P/REVENDA",Report!$AA:$AA,"SIM",Report!$C:$C,A95)</f>
        <v>0</v>
      </c>
      <c r="C95" s="32" t="n">
        <f aca="false">SUMIFS(Report!$U:$U,Report!$T:$T,"MERCADORIAS P/REVENDA",Report!$AA:$AA,"SIM",Report!$C:$C,A95)</f>
        <v>0</v>
      </c>
      <c r="D95" s="33"/>
      <c r="E95" s="33"/>
      <c r="F95" s="32" t="n">
        <f aca="false">B95+C95</f>
        <v>0</v>
      </c>
    </row>
    <row r="96" customFormat="false" ht="12.75" hidden="false" customHeight="true" outlineLevel="0" collapsed="false">
      <c r="A96" s="34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35"/>
      <c r="E96" s="35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1" t="n">
        <v>46109</v>
      </c>
      <c r="B101" s="32" t="n">
        <f aca="false">SUMIFS(Report!$U:$U,Report!$T:$T,"&lt;&gt;"&amp;"MERCADORIAS P/REVENDA",Report!$AA:$AA,"SIM",Report!$C:$C,A101)</f>
        <v>0</v>
      </c>
      <c r="C101" s="32" t="n">
        <f aca="false">SUMIFS(Report!$U:$U,Report!$T:$T,"MERCADORIAS P/REVENDA",Report!$AA:$AA,"SIM",Report!$C:$C,A101)</f>
        <v>0</v>
      </c>
      <c r="D101" s="33"/>
      <c r="E101" s="33"/>
      <c r="F101" s="32" t="n">
        <f aca="false">B101+C101</f>
        <v>0</v>
      </c>
    </row>
    <row r="102" customFormat="false" ht="12.75" hidden="false" customHeight="true" outlineLevel="0" collapsed="false">
      <c r="A102" s="31" t="n">
        <v>46110</v>
      </c>
      <c r="B102" s="32" t="n">
        <f aca="false">SUMIFS(Report!$U:$U,Report!$T:$T,"&lt;&gt;"&amp;"MERCADORIAS P/REVENDA",Report!$AA:$AA,"SIM",Report!$C:$C,A102)</f>
        <v>0</v>
      </c>
      <c r="C102" s="32" t="n">
        <f aca="false">SUMIFS(Report!$U:$U,Report!$T:$T,"MERCADORIAS P/REVENDA",Report!$AA:$AA,"SIM",Report!$C:$C,A102)</f>
        <v>0</v>
      </c>
      <c r="D102" s="33"/>
      <c r="E102" s="33"/>
      <c r="F102" s="32" t="n">
        <f aca="false">B102+C102</f>
        <v>0</v>
      </c>
    </row>
    <row r="103" customFormat="false" ht="12.75" hidden="false" customHeight="true" outlineLevel="0" collapsed="false">
      <c r="A103" s="31" t="n">
        <v>46111</v>
      </c>
      <c r="B103" s="32" t="n">
        <f aca="false">SUMIFS(Report!$U:$U,Report!$T:$T,"&lt;&gt;"&amp;"MERCADORIAS P/REVENDA",Report!$AA:$AA,"SIM",Report!$C:$C,A103)</f>
        <v>0</v>
      </c>
      <c r="C103" s="32" t="n">
        <f aca="false">SUMIFS(Report!$U:$U,Report!$T:$T,"MERCADORIAS P/REVENDA",Report!$AA:$AA,"SIM",Report!$C:$C,A103)</f>
        <v>0</v>
      </c>
      <c r="D103" s="33"/>
      <c r="E103" s="33"/>
      <c r="F103" s="32" t="n">
        <f aca="false">B103+C103</f>
        <v>0</v>
      </c>
    </row>
    <row r="104" customFormat="false" ht="12.75" hidden="false" customHeight="true" outlineLevel="0" collapsed="false">
      <c r="A104" s="34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35"/>
      <c r="E104" s="35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1" t="n">
        <v>46116</v>
      </c>
      <c r="B109" s="32" t="n">
        <f aca="false">SUMIFS(Report!$U:$U,Report!$T:$T,"&lt;&gt;"&amp;"MERCADORIAS P/REVENDA",Report!$AA:$AA,"SIM",Report!$C:$C,A109)</f>
        <v>0</v>
      </c>
      <c r="C109" s="32" t="n">
        <f aca="false">SUMIFS(Report!$U:$U,Report!$T:$T,"MERCADORIAS P/REVENDA",Report!$AA:$AA,"SIM",Report!$C:$C,A109)</f>
        <v>0</v>
      </c>
      <c r="D109" s="33"/>
      <c r="E109" s="33"/>
      <c r="F109" s="32" t="n">
        <f aca="false">B109+C109</f>
        <v>0</v>
      </c>
    </row>
    <row r="110" customFormat="false" ht="12.75" hidden="false" customHeight="true" outlineLevel="0" collapsed="false">
      <c r="A110" s="31" t="n">
        <v>46117</v>
      </c>
      <c r="B110" s="32" t="n">
        <f aca="false">SUMIFS(Report!$U:$U,Report!$T:$T,"&lt;&gt;"&amp;"MERCADORIAS P/REVENDA",Report!$AA:$AA,"SIM",Report!$C:$C,A110)</f>
        <v>0</v>
      </c>
      <c r="C110" s="32" t="n">
        <f aca="false">SUMIFS(Report!$U:$U,Report!$T:$T,"MERCADORIAS P/REVENDA",Report!$AA:$AA,"SIM",Report!$C:$C,A110)</f>
        <v>0</v>
      </c>
      <c r="D110" s="33"/>
      <c r="E110" s="33"/>
      <c r="F110" s="32" t="n">
        <f aca="false">B110+C110</f>
        <v>0</v>
      </c>
    </row>
    <row r="111" customFormat="false" ht="12.75" hidden="false" customHeight="true" outlineLevel="0" collapsed="false">
      <c r="A111" s="31" t="n">
        <v>46118</v>
      </c>
      <c r="B111" s="32" t="n">
        <f aca="false">SUMIFS(Report!$U:$U,Report!$T:$T,"&lt;&gt;"&amp;"MERCADORIAS P/REVENDA",Report!$AA:$AA,"SIM",Report!$C:$C,A111)</f>
        <v>0</v>
      </c>
      <c r="C111" s="32" t="n">
        <f aca="false">SUMIFS(Report!$U:$U,Report!$T:$T,"MERCADORIAS P/REVENDA",Report!$AA:$AA,"SIM",Report!$C:$C,A111)</f>
        <v>0</v>
      </c>
      <c r="D111" s="33"/>
      <c r="E111" s="33"/>
      <c r="F111" s="32" t="n">
        <f aca="false">B111+C111</f>
        <v>0</v>
      </c>
    </row>
    <row r="112" customFormat="false" ht="12.75" hidden="false" customHeight="true" outlineLevel="0" collapsed="false">
      <c r="A112" s="34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35"/>
      <c r="E112" s="35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1" t="n">
        <v>46123</v>
      </c>
      <c r="B117" s="32" t="n">
        <f aca="false">SUMIFS(Report!$U:$U,Report!$T:$T,"&lt;&gt;"&amp;"MERCADORIAS P/REVENDA",Report!$AA:$AA,"SIM",Report!$C:$C,A117)</f>
        <v>0</v>
      </c>
      <c r="C117" s="32" t="n">
        <f aca="false">SUMIFS(Report!$U:$U,Report!$T:$T,"MERCADORIAS P/REVENDA",Report!$AA:$AA,"SIM",Report!$C:$C,A117)</f>
        <v>0</v>
      </c>
      <c r="D117" s="33"/>
      <c r="E117" s="33"/>
      <c r="F117" s="32" t="n">
        <f aca="false">B117+C117</f>
        <v>0</v>
      </c>
    </row>
    <row r="118" customFormat="false" ht="12.75" hidden="false" customHeight="true" outlineLevel="0" collapsed="false">
      <c r="A118" s="31" t="n">
        <v>46124</v>
      </c>
      <c r="B118" s="32" t="n">
        <f aca="false">SUMIFS(Report!$U:$U,Report!$T:$T,"&lt;&gt;"&amp;"MERCADORIAS P/REVENDA",Report!$AA:$AA,"SIM",Report!$C:$C,A118)</f>
        <v>0</v>
      </c>
      <c r="C118" s="32" t="n">
        <f aca="false">SUMIFS(Report!$U:$U,Report!$T:$T,"MERCADORIAS P/REVENDA",Report!$AA:$AA,"SIM",Report!$C:$C,A118)</f>
        <v>0</v>
      </c>
      <c r="D118" s="33"/>
      <c r="E118" s="33"/>
      <c r="F118" s="32" t="n">
        <f aca="false">B118+C118</f>
        <v>0</v>
      </c>
    </row>
    <row r="119" customFormat="false" ht="12.75" hidden="false" customHeight="true" outlineLevel="0" collapsed="false">
      <c r="A119" s="31" t="n">
        <v>46125</v>
      </c>
      <c r="B119" s="32" t="n">
        <f aca="false">SUMIFS(Report!$U:$U,Report!$T:$T,"&lt;&gt;"&amp;"MERCADORIAS P/REVENDA",Report!$AA:$AA,"SIM",Report!$C:$C,A119)</f>
        <v>0</v>
      </c>
      <c r="C119" s="32" t="n">
        <f aca="false">SUMIFS(Report!$U:$U,Report!$T:$T,"MERCADORIAS P/REVENDA",Report!$AA:$AA,"SIM",Report!$C:$C,A119)</f>
        <v>0</v>
      </c>
      <c r="D119" s="33"/>
      <c r="E119" s="33"/>
      <c r="F119" s="32" t="n">
        <f aca="false">B119+C119</f>
        <v>0</v>
      </c>
    </row>
    <row r="120" customFormat="false" ht="12.75" hidden="false" customHeight="true" outlineLevel="0" collapsed="false">
      <c r="A120" s="34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35"/>
      <c r="E120" s="35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1" t="n">
        <v>46130</v>
      </c>
      <c r="B125" s="32" t="n">
        <f aca="false">SUMIFS(Report!$U:$U,Report!$T:$T,"&lt;&gt;"&amp;"MERCADORIAS P/REVENDA",Report!$AA:$AA,"SIM",Report!$C:$C,A125)</f>
        <v>0</v>
      </c>
      <c r="C125" s="32" t="n">
        <f aca="false">SUMIFS(Report!$U:$U,Report!$T:$T,"MERCADORIAS P/REVENDA",Report!$AA:$AA,"SIM",Report!$C:$C,A125)</f>
        <v>0</v>
      </c>
      <c r="D125" s="33"/>
      <c r="E125" s="33"/>
      <c r="F125" s="32" t="n">
        <f aca="false">B125+C125</f>
        <v>0</v>
      </c>
    </row>
    <row r="126" customFormat="false" ht="12.75" hidden="false" customHeight="true" outlineLevel="0" collapsed="false">
      <c r="A126" s="31" t="n">
        <v>46131</v>
      </c>
      <c r="B126" s="32" t="n">
        <f aca="false">SUMIFS(Report!$U:$U,Report!$T:$T,"&lt;&gt;"&amp;"MERCADORIAS P/REVENDA",Report!$AA:$AA,"SIM",Report!$C:$C,A126)</f>
        <v>0</v>
      </c>
      <c r="C126" s="32" t="n">
        <f aca="false">SUMIFS(Report!$U:$U,Report!$T:$T,"MERCADORIAS P/REVENDA",Report!$AA:$AA,"SIM",Report!$C:$C,A126)</f>
        <v>0</v>
      </c>
      <c r="D126" s="33"/>
      <c r="E126" s="33"/>
      <c r="F126" s="32" t="n">
        <f aca="false">B126+C126</f>
        <v>0</v>
      </c>
    </row>
    <row r="127" customFormat="false" ht="12.75" hidden="false" customHeight="true" outlineLevel="0" collapsed="false">
      <c r="A127" s="31" t="n">
        <v>46132</v>
      </c>
      <c r="B127" s="32" t="n">
        <f aca="false">SUMIFS(Report!$U:$U,Report!$T:$T,"&lt;&gt;"&amp;"MERCADORIAS P/REVENDA",Report!$AA:$AA,"SIM",Report!$C:$C,A127)</f>
        <v>0</v>
      </c>
      <c r="C127" s="32" t="n">
        <f aca="false">SUMIFS(Report!$U:$U,Report!$T:$T,"MERCADORIAS P/REVENDA",Report!$AA:$AA,"SIM",Report!$C:$C,A127)</f>
        <v>0</v>
      </c>
      <c r="D127" s="33"/>
      <c r="E127" s="33"/>
      <c r="F127" s="32" t="n">
        <f aca="false">B127+C127</f>
        <v>0</v>
      </c>
    </row>
    <row r="128" customFormat="false" ht="12.75" hidden="false" customHeight="true" outlineLevel="0" collapsed="false">
      <c r="A128" s="34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35"/>
      <c r="E128" s="35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1" t="n">
        <v>46137</v>
      </c>
      <c r="B133" s="32" t="n">
        <f aca="false">SUMIFS(Report!$U:$U,Report!$T:$T,"&lt;&gt;"&amp;"MERCADORIAS P/REVENDA",Report!$AA:$AA,"SIM",Report!$C:$C,A133)</f>
        <v>0</v>
      </c>
      <c r="C133" s="32" t="n">
        <f aca="false">SUMIFS(Report!$U:$U,Report!$T:$T,"MERCADORIAS P/REVENDA",Report!$AA:$AA,"SIM",Report!$C:$C,A133)</f>
        <v>0</v>
      </c>
      <c r="D133" s="33"/>
      <c r="E133" s="33"/>
      <c r="F133" s="32" t="n">
        <f aca="false">B133+C133</f>
        <v>0</v>
      </c>
    </row>
    <row r="134" customFormat="false" ht="12.75" hidden="false" customHeight="true" outlineLevel="0" collapsed="false">
      <c r="A134" s="31" t="n">
        <v>46138</v>
      </c>
      <c r="B134" s="32" t="n">
        <f aca="false">SUMIFS(Report!$U:$U,Report!$T:$T,"&lt;&gt;"&amp;"MERCADORIAS P/REVENDA",Report!$AA:$AA,"SIM",Report!$C:$C,A134)</f>
        <v>0</v>
      </c>
      <c r="C134" s="32" t="n">
        <f aca="false">SUMIFS(Report!$U:$U,Report!$T:$T,"MERCADORIAS P/REVENDA",Report!$AA:$AA,"SIM",Report!$C:$C,A134)</f>
        <v>0</v>
      </c>
      <c r="D134" s="33"/>
      <c r="E134" s="33"/>
      <c r="F134" s="32" t="n">
        <f aca="false">B134+C134</f>
        <v>0</v>
      </c>
    </row>
    <row r="135" customFormat="false" ht="12.75" hidden="false" customHeight="true" outlineLevel="0" collapsed="false">
      <c r="A135" s="31" t="n">
        <v>46139</v>
      </c>
      <c r="B135" s="32" t="n">
        <f aca="false">SUMIFS(Report!$U:$U,Report!$T:$T,"&lt;&gt;"&amp;"MERCADORIAS P/REVENDA",Report!$AA:$AA,"SIM",Report!$C:$C,A135)</f>
        <v>0</v>
      </c>
      <c r="C135" s="32" t="n">
        <f aca="false">SUMIFS(Report!$U:$U,Report!$T:$T,"MERCADORIAS P/REVENDA",Report!$AA:$AA,"SIM",Report!$C:$C,A135)</f>
        <v>0</v>
      </c>
      <c r="D135" s="33"/>
      <c r="E135" s="33"/>
      <c r="F135" s="32" t="n">
        <f aca="false">B135+C135</f>
        <v>0</v>
      </c>
    </row>
    <row r="136" customFormat="false" ht="12.75" hidden="false" customHeight="true" outlineLevel="0" collapsed="false">
      <c r="A136" s="34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35"/>
      <c r="E136" s="35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1" t="n">
        <v>46144</v>
      </c>
      <c r="B141" s="32" t="n">
        <f aca="false">SUMIFS(Report!$U:$U,Report!$T:$T,"&lt;&gt;"&amp;"MERCADORIAS P/REVENDA",Report!$AA:$AA,"SIM",Report!$C:$C,A141)</f>
        <v>0</v>
      </c>
      <c r="C141" s="32" t="n">
        <f aca="false">SUMIFS(Report!$U:$U,Report!$T:$T,"MERCADORIAS P/REVENDA",Report!$AA:$AA,"SIM",Report!$C:$C,A141)</f>
        <v>0</v>
      </c>
      <c r="D141" s="33"/>
      <c r="E141" s="33"/>
      <c r="F141" s="32" t="n">
        <f aca="false">B141+C141</f>
        <v>0</v>
      </c>
    </row>
    <row r="142" customFormat="false" ht="12.75" hidden="false" customHeight="true" outlineLevel="0" collapsed="false">
      <c r="A142" s="31" t="n">
        <v>46145</v>
      </c>
      <c r="B142" s="32" t="n">
        <f aca="false">SUMIFS(Report!$U:$U,Report!$T:$T,"&lt;&gt;"&amp;"MERCADORIAS P/REVENDA",Report!$AA:$AA,"SIM",Report!$C:$C,A142)</f>
        <v>0</v>
      </c>
      <c r="C142" s="32" t="n">
        <f aca="false">SUMIFS(Report!$U:$U,Report!$T:$T,"MERCADORIAS P/REVENDA",Report!$AA:$AA,"SIM",Report!$C:$C,A142)</f>
        <v>0</v>
      </c>
      <c r="D142" s="33"/>
      <c r="E142" s="33"/>
      <c r="F142" s="32" t="n">
        <f aca="false">B142+C142</f>
        <v>0</v>
      </c>
    </row>
    <row r="143" customFormat="false" ht="12.75" hidden="false" customHeight="true" outlineLevel="0" collapsed="false">
      <c r="A143" s="31" t="n">
        <v>46146</v>
      </c>
      <c r="B143" s="32" t="n">
        <f aca="false">SUMIFS(Report!$U:$U,Report!$T:$T,"&lt;&gt;"&amp;"MERCADORIAS P/REVENDA",Report!$AA:$AA,"SIM",Report!$C:$C,A143)</f>
        <v>0</v>
      </c>
      <c r="C143" s="32" t="n">
        <f aca="false">SUMIFS(Report!$U:$U,Report!$T:$T,"MERCADORIAS P/REVENDA",Report!$AA:$AA,"SIM",Report!$C:$C,A143)</f>
        <v>0</v>
      </c>
      <c r="D143" s="33"/>
      <c r="E143" s="33"/>
      <c r="F143" s="32" t="n">
        <f aca="false">B143+C143</f>
        <v>0</v>
      </c>
    </row>
    <row r="144" customFormat="false" ht="12.75" hidden="false" customHeight="true" outlineLevel="0" collapsed="false">
      <c r="A144" s="34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35"/>
      <c r="E144" s="35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1" t="n">
        <v>46151</v>
      </c>
      <c r="B149" s="32" t="n">
        <f aca="false">SUMIFS(Report!$U:$U,Report!$T:$T,"&lt;&gt;"&amp;"MERCADORIAS P/REVENDA",Report!$AA:$AA,"SIM",Report!$C:$C,A149)</f>
        <v>0</v>
      </c>
      <c r="C149" s="32" t="n">
        <f aca="false">SUMIFS(Report!$U:$U,Report!$T:$T,"MERCADORIAS P/REVENDA",Report!$AA:$AA,"SIM",Report!$C:$C,A149)</f>
        <v>0</v>
      </c>
      <c r="D149" s="33"/>
      <c r="E149" s="33"/>
      <c r="F149" s="32" t="n">
        <f aca="false">B149+C149</f>
        <v>0</v>
      </c>
    </row>
    <row r="150" customFormat="false" ht="12.75" hidden="false" customHeight="true" outlineLevel="0" collapsed="false">
      <c r="A150" s="31" t="n">
        <v>46152</v>
      </c>
      <c r="B150" s="32" t="n">
        <f aca="false">SUMIFS(Report!$U:$U,Report!$T:$T,"&lt;&gt;"&amp;"MERCADORIAS P/REVENDA",Report!$AA:$AA,"SIM",Report!$C:$C,A150)</f>
        <v>0</v>
      </c>
      <c r="C150" s="32" t="n">
        <f aca="false">SUMIFS(Report!$U:$U,Report!$T:$T,"MERCADORIAS P/REVENDA",Report!$AA:$AA,"SIM",Report!$C:$C,A150)</f>
        <v>0</v>
      </c>
      <c r="D150" s="33"/>
      <c r="E150" s="33"/>
      <c r="F150" s="32" t="n">
        <f aca="false">B150+C150</f>
        <v>0</v>
      </c>
    </row>
    <row r="151" customFormat="false" ht="12.75" hidden="false" customHeight="true" outlineLevel="0" collapsed="false">
      <c r="A151" s="31" t="n">
        <v>46153</v>
      </c>
      <c r="B151" s="32" t="n">
        <f aca="false">SUMIFS(Report!$U:$U,Report!$T:$T,"&lt;&gt;"&amp;"MERCADORIAS P/REVENDA",Report!$AA:$AA,"SIM",Report!$C:$C,A151)</f>
        <v>0</v>
      </c>
      <c r="C151" s="32" t="n">
        <f aca="false">SUMIFS(Report!$U:$U,Report!$T:$T,"MERCADORIAS P/REVENDA",Report!$AA:$AA,"SIM",Report!$C:$C,A151)</f>
        <v>0</v>
      </c>
      <c r="D151" s="33"/>
      <c r="E151" s="33"/>
      <c r="F151" s="32" t="n">
        <f aca="false">B151+C151</f>
        <v>0</v>
      </c>
    </row>
    <row r="152" customFormat="false" ht="12.75" hidden="false" customHeight="true" outlineLevel="0" collapsed="false">
      <c r="A152" s="34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35"/>
      <c r="E152" s="35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1" t="n">
        <v>46158</v>
      </c>
      <c r="B157" s="32" t="n">
        <f aca="false">SUMIFS(Report!$U:$U,Report!$T:$T,"&lt;&gt;"&amp;"MERCADORIAS P/REVENDA",Report!$AA:$AA,"SIM",Report!$C:$C,A157)</f>
        <v>0</v>
      </c>
      <c r="C157" s="32" t="n">
        <f aca="false">SUMIFS(Report!$U:$U,Report!$T:$T,"MERCADORIAS P/REVENDA",Report!$AA:$AA,"SIM",Report!$C:$C,A157)</f>
        <v>0</v>
      </c>
      <c r="D157" s="33"/>
      <c r="E157" s="33"/>
      <c r="F157" s="32" t="n">
        <f aca="false">B157+C157</f>
        <v>0</v>
      </c>
    </row>
    <row r="158" customFormat="false" ht="12.75" hidden="false" customHeight="true" outlineLevel="0" collapsed="false">
      <c r="A158" s="31" t="n">
        <v>46159</v>
      </c>
      <c r="B158" s="32" t="n">
        <f aca="false">SUMIFS(Report!$U:$U,Report!$T:$T,"&lt;&gt;"&amp;"MERCADORIAS P/REVENDA",Report!$AA:$AA,"SIM",Report!$C:$C,A158)</f>
        <v>0</v>
      </c>
      <c r="C158" s="32" t="n">
        <f aca="false">SUMIFS(Report!$U:$U,Report!$T:$T,"MERCADORIAS P/REVENDA",Report!$AA:$AA,"SIM",Report!$C:$C,A158)</f>
        <v>0</v>
      </c>
      <c r="D158" s="33"/>
      <c r="E158" s="33"/>
      <c r="F158" s="32" t="n">
        <f aca="false">B158+C158</f>
        <v>0</v>
      </c>
    </row>
    <row r="159" customFormat="false" ht="12.75" hidden="false" customHeight="true" outlineLevel="0" collapsed="false">
      <c r="A159" s="31" t="n">
        <v>46160</v>
      </c>
      <c r="B159" s="32" t="n">
        <f aca="false">SUMIFS(Report!$U:$U,Report!$T:$T,"&lt;&gt;"&amp;"MERCADORIAS P/REVENDA",Report!$AA:$AA,"SIM",Report!$C:$C,A159)</f>
        <v>0</v>
      </c>
      <c r="C159" s="32" t="n">
        <f aca="false">SUMIFS(Report!$U:$U,Report!$T:$T,"MERCADORIAS P/REVENDA",Report!$AA:$AA,"SIM",Report!$C:$C,A159)</f>
        <v>0</v>
      </c>
      <c r="D159" s="33"/>
      <c r="E159" s="33"/>
      <c r="F159" s="32" t="n">
        <f aca="false">B159+C159</f>
        <v>0</v>
      </c>
    </row>
    <row r="160" customFormat="false" ht="12.75" hidden="false" customHeight="true" outlineLevel="0" collapsed="false">
      <c r="A160" s="34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35"/>
      <c r="E160" s="35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1" t="n">
        <v>46165</v>
      </c>
      <c r="B165" s="32" t="n">
        <f aca="false">SUMIFS(Report!$U:$U,Report!$T:$T,"&lt;&gt;"&amp;"MERCADORIAS P/REVENDA",Report!$AA:$AA,"SIM",Report!$C:$C,A165)</f>
        <v>0</v>
      </c>
      <c r="C165" s="32" t="n">
        <f aca="false">SUMIFS(Report!$U:$U,Report!$T:$T,"MERCADORIAS P/REVENDA",Report!$AA:$AA,"SIM",Report!$C:$C,A165)</f>
        <v>0</v>
      </c>
      <c r="D165" s="33"/>
      <c r="E165" s="33"/>
      <c r="F165" s="32" t="n">
        <f aca="false">B165+C165</f>
        <v>0</v>
      </c>
    </row>
    <row r="166" customFormat="false" ht="12.75" hidden="false" customHeight="true" outlineLevel="0" collapsed="false">
      <c r="A166" s="31" t="n">
        <v>46166</v>
      </c>
      <c r="B166" s="32" t="n">
        <f aca="false">SUMIFS(Report!$U:$U,Report!$T:$T,"&lt;&gt;"&amp;"MERCADORIAS P/REVENDA",Report!$AA:$AA,"SIM",Report!$C:$C,A166)</f>
        <v>0</v>
      </c>
      <c r="C166" s="32" t="n">
        <f aca="false">SUMIFS(Report!$U:$U,Report!$T:$T,"MERCADORIAS P/REVENDA",Report!$AA:$AA,"SIM",Report!$C:$C,A166)</f>
        <v>0</v>
      </c>
      <c r="D166" s="33"/>
      <c r="E166" s="33"/>
      <c r="F166" s="32" t="n">
        <f aca="false">B166+C166</f>
        <v>0</v>
      </c>
    </row>
    <row r="167" customFormat="false" ht="12.75" hidden="false" customHeight="true" outlineLevel="0" collapsed="false">
      <c r="A167" s="31" t="n">
        <v>46167</v>
      </c>
      <c r="B167" s="32" t="n">
        <f aca="false">SUMIFS(Report!$U:$U,Report!$T:$T,"&lt;&gt;"&amp;"MERCADORIAS P/REVENDA",Report!$AA:$AA,"SIM",Report!$C:$C,A167)</f>
        <v>0</v>
      </c>
      <c r="C167" s="32" t="n">
        <f aca="false">SUMIFS(Report!$U:$U,Report!$T:$T,"MERCADORIAS P/REVENDA",Report!$AA:$AA,"SIM",Report!$C:$C,A167)</f>
        <v>0</v>
      </c>
      <c r="D167" s="33"/>
      <c r="E167" s="33"/>
      <c r="F167" s="32" t="n">
        <f aca="false">B167+C167</f>
        <v>0</v>
      </c>
    </row>
    <row r="168" customFormat="false" ht="12.75" hidden="false" customHeight="true" outlineLevel="0" collapsed="false">
      <c r="A168" s="34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35"/>
      <c r="E168" s="35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1" t="n">
        <v>46172</v>
      </c>
      <c r="B173" s="32" t="n">
        <f aca="false">SUMIFS(Report!$U:$U,Report!$T:$T,"&lt;&gt;"&amp;"MERCADORIAS P/REVENDA",Report!$AA:$AA,"SIM",Report!$C:$C,A173)</f>
        <v>0</v>
      </c>
      <c r="C173" s="32" t="n">
        <f aca="false">SUMIFS(Report!$U:$U,Report!$T:$T,"MERCADORIAS P/REVENDA",Report!$AA:$AA,"SIM",Report!$C:$C,A173)</f>
        <v>0</v>
      </c>
      <c r="D173" s="33"/>
      <c r="E173" s="33"/>
      <c r="F173" s="32" t="n">
        <f aca="false">B173+C173</f>
        <v>0</v>
      </c>
    </row>
    <row r="174" customFormat="false" ht="12.75" hidden="false" customHeight="true" outlineLevel="0" collapsed="false">
      <c r="A174" s="31" t="n">
        <v>46173</v>
      </c>
      <c r="B174" s="32" t="n">
        <f aca="false">SUMIFS(Report!$U:$U,Report!$T:$T,"&lt;&gt;"&amp;"MERCADORIAS P/REVENDA",Report!$AA:$AA,"SIM",Report!$C:$C,A174)</f>
        <v>0</v>
      </c>
      <c r="C174" s="32" t="n">
        <f aca="false">SUMIFS(Report!$U:$U,Report!$T:$T,"MERCADORIAS P/REVENDA",Report!$AA:$AA,"SIM",Report!$C:$C,A174)</f>
        <v>0</v>
      </c>
      <c r="D174" s="33"/>
      <c r="E174" s="33"/>
      <c r="F174" s="32" t="n">
        <f aca="false">B174+C174</f>
        <v>0</v>
      </c>
    </row>
    <row r="175" customFormat="false" ht="12.75" hidden="false" customHeight="true" outlineLevel="0" collapsed="false">
      <c r="A175" s="31" t="n">
        <v>46174</v>
      </c>
      <c r="B175" s="32" t="n">
        <f aca="false">SUMIFS(Report!$U:$U,Report!$T:$T,"&lt;&gt;"&amp;"MERCADORIAS P/REVENDA",Report!$AA:$AA,"SIM",Report!$C:$C,A175)</f>
        <v>14170.8</v>
      </c>
      <c r="C175" s="32" t="n">
        <f aca="false">SUMIFS(Report!$U:$U,Report!$T:$T,"MERCADORIAS P/REVENDA",Report!$AA:$AA,"SIM",Report!$C:$C,A175)</f>
        <v>18056.61</v>
      </c>
      <c r="D175" s="33"/>
      <c r="E175" s="33"/>
      <c r="F175" s="32" t="n">
        <f aca="false">B175+C175</f>
        <v>32227.41</v>
      </c>
    </row>
    <row r="176" customFormat="false" ht="12.75" hidden="false" customHeight="true" outlineLevel="0" collapsed="false">
      <c r="A176" s="34" t="str">
        <f aca="false">"Subtotal Semana "&amp;TEXT(A169,"dd/mm/yyyy")&amp;" a "&amp;TEXT(A175,"dd/mm/yyyy")</f>
        <v>Subtotal Semana 26/05/2026 a 01/06/2026</v>
      </c>
      <c r="B176" s="24" t="n">
        <f aca="false">SUM(B169:B175)</f>
        <v>14170.8</v>
      </c>
      <c r="C176" s="24" t="n">
        <f aca="false">SUM(C169:C175)</f>
        <v>18056.61</v>
      </c>
      <c r="D176" s="35"/>
      <c r="E176" s="35"/>
      <c r="F176" s="24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1" t="n">
        <v>46179</v>
      </c>
      <c r="B181" s="32" t="n">
        <f aca="false">SUMIFS(Report!$U:$U,Report!$T:$T,"&lt;&gt;"&amp;"MERCADORIAS P/REVENDA",Report!$AA:$AA,"SIM",Report!$C:$C,A181)</f>
        <v>2095.94</v>
      </c>
      <c r="C181" s="32" t="n">
        <f aca="false">SUMIFS(Report!$U:$U,Report!$T:$T,"MERCADORIAS P/REVENDA",Report!$AA:$AA,"SIM",Report!$C:$C,A181)</f>
        <v>20508.81</v>
      </c>
      <c r="D181" s="33"/>
      <c r="E181" s="33"/>
      <c r="F181" s="32" t="n">
        <f aca="false">B181+C181</f>
        <v>22604.75</v>
      </c>
    </row>
    <row r="182" customFormat="false" ht="12.75" hidden="false" customHeight="true" outlineLevel="0" collapsed="false">
      <c r="A182" s="31" t="n">
        <v>46180</v>
      </c>
      <c r="B182" s="32" t="n">
        <f aca="false">SUMIFS(Report!$U:$U,Report!$T:$T,"&lt;&gt;"&amp;"MERCADORIAS P/REVENDA",Report!$AA:$AA,"SIM",Report!$C:$C,A182)</f>
        <v>302</v>
      </c>
      <c r="C182" s="32" t="n">
        <f aca="false">SUMIFS(Report!$U:$U,Report!$T:$T,"MERCADORIAS P/REVENDA",Report!$AA:$AA,"SIM",Report!$C:$C,A182)</f>
        <v>5988.19</v>
      </c>
      <c r="D182" s="33"/>
      <c r="E182" s="33"/>
      <c r="F182" s="32" t="n">
        <f aca="false">B182+C182</f>
        <v>6290.19</v>
      </c>
    </row>
    <row r="183" customFormat="false" ht="12.75" hidden="false" customHeight="true" outlineLevel="0" collapsed="false">
      <c r="A183" s="31" t="n">
        <v>46181</v>
      </c>
      <c r="B183" s="32" t="n">
        <f aca="false">SUMIFS(Report!$U:$U,Report!$T:$T,"&lt;&gt;"&amp;"MERCADORIAS P/REVENDA",Report!$AA:$AA,"SIM",Report!$C:$C,A183)</f>
        <v>1442.17</v>
      </c>
      <c r="C183" s="32" t="n">
        <f aca="false">SUMIFS(Report!$U:$U,Report!$T:$T,"MERCADORIAS P/REVENDA",Report!$AA:$AA,"SIM",Report!$C:$C,A183)</f>
        <v>24883.04</v>
      </c>
      <c r="D183" s="33"/>
      <c r="E183" s="33"/>
      <c r="F183" s="32" t="n">
        <f aca="false">B183+C183</f>
        <v>26325.21</v>
      </c>
    </row>
    <row r="184" customFormat="false" ht="12.75" hidden="false" customHeight="true" outlineLevel="0" collapsed="false">
      <c r="A184" s="34" t="str">
        <f aca="false">"Subtotal Semana "&amp;TEXT(A177,"dd/mm/yyyy")&amp;" a "&amp;TEXT(A183,"dd/mm/yyyy")</f>
        <v>Subtotal Semana 02/06/2026 a 08/06/2026</v>
      </c>
      <c r="B184" s="24" t="n">
        <f aca="false">SUM(B177:B183)</f>
        <v>41141.78</v>
      </c>
      <c r="C184" s="24" t="n">
        <f aca="false">SUM(C177:C183)</f>
        <v>95248.21</v>
      </c>
      <c r="D184" s="35"/>
      <c r="E184" s="35"/>
      <c r="F184" s="24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1" t="n">
        <v>46186</v>
      </c>
      <c r="B189" s="32" t="n">
        <f aca="false">SUMIFS(Report!$U:$U,Report!$T:$T,"&lt;&gt;"&amp;"MERCADORIAS P/REVENDA",Report!$AA:$AA,"SIM",Report!$C:$C,A189)</f>
        <v>695</v>
      </c>
      <c r="C189" s="32" t="n">
        <f aca="false">SUMIFS(Report!$U:$U,Report!$T:$T,"MERCADORIAS P/REVENDA",Report!$AA:$AA,"SIM",Report!$C:$C,A189)</f>
        <v>37562.11</v>
      </c>
      <c r="D189" s="33"/>
      <c r="E189" s="33"/>
      <c r="F189" s="32" t="n">
        <f aca="false">B189+C189</f>
        <v>38257.11</v>
      </c>
    </row>
    <row r="190" customFormat="false" ht="12.75" hidden="false" customHeight="true" outlineLevel="0" collapsed="false">
      <c r="A190" s="31" t="n">
        <v>46187</v>
      </c>
      <c r="B190" s="32" t="n">
        <f aca="false">SUMIFS(Report!$U:$U,Report!$T:$T,"&lt;&gt;"&amp;"MERCADORIAS P/REVENDA",Report!$AA:$AA,"SIM",Report!$C:$C,A190)</f>
        <v>825.5</v>
      </c>
      <c r="C190" s="32" t="n">
        <f aca="false">SUMIFS(Report!$U:$U,Report!$T:$T,"MERCADORIAS P/REVENDA",Report!$AA:$AA,"SIM",Report!$C:$C,A190)</f>
        <v>1503.2</v>
      </c>
      <c r="D190" s="33"/>
      <c r="E190" s="33"/>
      <c r="F190" s="32" t="n">
        <f aca="false">B190+C190</f>
        <v>2328.7</v>
      </c>
    </row>
    <row r="191" customFormat="false" ht="12.75" hidden="false" customHeight="true" outlineLevel="0" collapsed="false">
      <c r="A191" s="31" t="n">
        <v>46188</v>
      </c>
      <c r="B191" s="32" t="n">
        <f aca="false">SUMIFS(Report!$U:$U,Report!$T:$T,"&lt;&gt;"&amp;"MERCADORIAS P/REVENDA",Report!$AA:$AA,"SIM",Report!$C:$C,A191)</f>
        <v>5632.96</v>
      </c>
      <c r="C191" s="32" t="n">
        <f aca="false">SUMIFS(Report!$U:$U,Report!$T:$T,"MERCADORIAS P/REVENDA",Report!$AA:$AA,"SIM",Report!$C:$C,A191)</f>
        <v>11564.63</v>
      </c>
      <c r="D191" s="33"/>
      <c r="E191" s="33"/>
      <c r="F191" s="32" t="n">
        <f aca="false">B191+C191</f>
        <v>17197.59</v>
      </c>
    </row>
    <row r="192" customFormat="false" ht="12.75" hidden="false" customHeight="true" outlineLevel="0" collapsed="false">
      <c r="A192" s="34" t="str">
        <f aca="false">"Subtotal Semana "&amp;TEXT(A185,"dd/mm/yyyy")&amp;" a "&amp;TEXT(A191,"dd/mm/yyyy")</f>
        <v>Subtotal Semana 09/06/2026 a 15/06/2026</v>
      </c>
      <c r="B192" s="24" t="n">
        <f aca="false">SUM(B185:B191)</f>
        <v>31897.49</v>
      </c>
      <c r="C192" s="24" t="n">
        <f aca="false">SUM(C185:C191)</f>
        <v>92242.11</v>
      </c>
      <c r="D192" s="35"/>
      <c r="E192" s="35"/>
      <c r="F192" s="24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1" t="n">
        <v>46193</v>
      </c>
      <c r="B197" s="32" t="n">
        <f aca="false">SUMIFS(Report!$U:$U,Report!$T:$T,"&lt;&gt;"&amp;"MERCADORIAS P/REVENDA",Report!$AA:$AA,"SIM",Report!$C:$C,A197)</f>
        <v>2658.49</v>
      </c>
      <c r="C197" s="32" t="n">
        <f aca="false">SUMIFS(Report!$U:$U,Report!$T:$T,"MERCADORIAS P/REVENDA",Report!$AA:$AA,"SIM",Report!$C:$C,A197)</f>
        <v>36619.79</v>
      </c>
      <c r="D197" s="33"/>
      <c r="E197" s="33"/>
      <c r="F197" s="32" t="n">
        <f aca="false">B197+C197</f>
        <v>39278.28</v>
      </c>
    </row>
    <row r="198" customFormat="false" ht="12.75" hidden="false" customHeight="true" outlineLevel="0" collapsed="false">
      <c r="A198" s="31" t="n">
        <v>46194</v>
      </c>
      <c r="B198" s="32" t="n">
        <f aca="false">SUMIFS(Report!$U:$U,Report!$T:$T,"&lt;&gt;"&amp;"MERCADORIAS P/REVENDA",Report!$AA:$AA,"SIM",Report!$C:$C,A198)</f>
        <v>465</v>
      </c>
      <c r="C198" s="32" t="n">
        <f aca="false">SUMIFS(Report!$U:$U,Report!$T:$T,"MERCADORIAS P/REVENDA",Report!$AA:$AA,"SIM",Report!$C:$C,A198)</f>
        <v>4748.8</v>
      </c>
      <c r="D198" s="33"/>
      <c r="E198" s="33"/>
      <c r="F198" s="32" t="n">
        <f aca="false">B198+C198</f>
        <v>5213.8</v>
      </c>
    </row>
    <row r="199" customFormat="false" ht="12.75" hidden="false" customHeight="true" outlineLevel="0" collapsed="false">
      <c r="A199" s="31" t="n">
        <v>46195</v>
      </c>
      <c r="B199" s="32" t="n">
        <f aca="false">SUMIFS(Report!$U:$U,Report!$T:$T,"&lt;&gt;"&amp;"MERCADORIAS P/REVENDA",Report!$AA:$AA,"SIM",Report!$C:$C,A199)</f>
        <v>14280.28</v>
      </c>
      <c r="C199" s="32" t="n">
        <f aca="false">SUMIFS(Report!$U:$U,Report!$T:$T,"MERCADORIAS P/REVENDA",Report!$AA:$AA,"SIM",Report!$C:$C,A199)</f>
        <v>12600.66</v>
      </c>
      <c r="D199" s="33"/>
      <c r="E199" s="33"/>
      <c r="F199" s="32" t="n">
        <f aca="false">B199+C199</f>
        <v>26880.94</v>
      </c>
    </row>
    <row r="200" customFormat="false" ht="12.75" hidden="false" customHeight="true" outlineLevel="0" collapsed="false">
      <c r="A200" s="34" t="str">
        <f aca="false">"Subtotal Semana "&amp;TEXT(A193,"dd/mm/yyyy")&amp;" a "&amp;TEXT(A199,"dd/mm/yyyy")</f>
        <v>Subtotal Semana 16/06/2026 a 22/06/2026</v>
      </c>
      <c r="B200" s="24" t="n">
        <f aca="false">SUM(B193:B199)</f>
        <v>33788.01</v>
      </c>
      <c r="C200" s="24" t="n">
        <f aca="false">SUM(C193:C199)</f>
        <v>105040.49</v>
      </c>
      <c r="D200" s="35"/>
      <c r="E200" s="35"/>
      <c r="F200" s="24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1" t="n">
        <v>46200</v>
      </c>
      <c r="B205" s="32" t="n">
        <f aca="false">SUMIFS(Report!$U:$U,Report!$T:$T,"&lt;&gt;"&amp;"MERCADORIAS P/REVENDA",Report!$AA:$AA,"SIM",Report!$C:$C,A205)</f>
        <v>1516.15</v>
      </c>
      <c r="C205" s="32" t="n">
        <f aca="false">SUMIFS(Report!$U:$U,Report!$T:$T,"MERCADORIAS P/REVENDA",Report!$AA:$AA,"SIM",Report!$C:$C,A205)</f>
        <v>43869.69</v>
      </c>
      <c r="D205" s="33"/>
      <c r="E205" s="33"/>
      <c r="F205" s="32" t="n">
        <f aca="false">B205+C205</f>
        <v>45385.84</v>
      </c>
    </row>
    <row r="206" customFormat="false" ht="12.75" hidden="false" customHeight="true" outlineLevel="0" collapsed="false">
      <c r="A206" s="31" t="n">
        <v>46201</v>
      </c>
      <c r="B206" s="32" t="n">
        <f aca="false">SUMIFS(Report!$U:$U,Report!$T:$T,"&lt;&gt;"&amp;"MERCADORIAS P/REVENDA",Report!$AA:$AA,"SIM",Report!$C:$C,A206)</f>
        <v>487</v>
      </c>
      <c r="C206" s="32" t="n">
        <f aca="false">SUMIFS(Report!$U:$U,Report!$T:$T,"MERCADORIAS P/REVENDA",Report!$AA:$AA,"SIM",Report!$C:$C,A206)</f>
        <v>0</v>
      </c>
      <c r="D206" s="33"/>
      <c r="E206" s="33"/>
      <c r="F206" s="32" t="n">
        <f aca="false">B206+C206</f>
        <v>487</v>
      </c>
    </row>
    <row r="207" customFormat="false" ht="12.75" hidden="false" customHeight="true" outlineLevel="0" collapsed="false">
      <c r="A207" s="31" t="n">
        <v>46202</v>
      </c>
      <c r="B207" s="32" t="n">
        <f aca="false">SUMIFS(Report!$U:$U,Report!$T:$T,"&lt;&gt;"&amp;"MERCADORIAS P/REVENDA",Report!$AA:$AA,"SIM",Report!$C:$C,A207)</f>
        <v>5550.81</v>
      </c>
      <c r="C207" s="32" t="n">
        <f aca="false">SUMIFS(Report!$U:$U,Report!$T:$T,"MERCADORIAS P/REVENDA",Report!$AA:$AA,"SIM",Report!$C:$C,A207)</f>
        <v>7710.64</v>
      </c>
      <c r="D207" s="33"/>
      <c r="E207" s="33"/>
      <c r="F207" s="32" t="n">
        <f aca="false">B207+C207</f>
        <v>13261.45</v>
      </c>
    </row>
    <row r="208" customFormat="false" ht="12.75" hidden="false" customHeight="true" outlineLevel="0" collapsed="false">
      <c r="A208" s="34" t="str">
        <f aca="false">"Subtotal Semana "&amp;TEXT(A201,"dd/mm/yyyy")&amp;" a "&amp;TEXT(A207,"dd/mm/yyyy")</f>
        <v>Subtotal Semana 23/06/2026 a 29/06/2026</v>
      </c>
      <c r="B208" s="24" t="n">
        <f aca="false">SUM(B201:B207)</f>
        <v>19866.67</v>
      </c>
      <c r="C208" s="24" t="n">
        <f aca="false">SUM(C201:C207)</f>
        <v>107752.07</v>
      </c>
      <c r="D208" s="35"/>
      <c r="E208" s="35"/>
      <c r="F208" s="24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1" t="n">
        <v>46207</v>
      </c>
      <c r="B213" s="32" t="n">
        <f aca="false">SUMIFS(Report!$U:$U,Report!$T:$T,"&lt;&gt;"&amp;"MERCADORIAS P/REVENDA",Report!$AA:$AA,"SIM",Report!$C:$C,A213)</f>
        <v>2527.8</v>
      </c>
      <c r="C213" s="32" t="n">
        <f aca="false">SUMIFS(Report!$U:$U,Report!$T:$T,"MERCADORIAS P/REVENDA",Report!$AA:$AA,"SIM",Report!$C:$C,A213)</f>
        <v>25036.54</v>
      </c>
      <c r="D213" s="33"/>
      <c r="E213" s="33"/>
      <c r="F213" s="32" t="n">
        <f aca="false">B213+C213</f>
        <v>27564.34</v>
      </c>
    </row>
    <row r="214" customFormat="false" ht="12.75" hidden="false" customHeight="true" outlineLevel="0" collapsed="false">
      <c r="A214" s="31" t="n">
        <v>46208</v>
      </c>
      <c r="B214" s="32" t="n">
        <f aca="false">SUMIFS(Report!$U:$U,Report!$T:$T,"&lt;&gt;"&amp;"MERCADORIAS P/REVENDA",Report!$AA:$AA,"SIM",Report!$C:$C,A214)</f>
        <v>517</v>
      </c>
      <c r="C214" s="32" t="n">
        <f aca="false">SUMIFS(Report!$U:$U,Report!$T:$T,"MERCADORIAS P/REVENDA",Report!$AA:$AA,"SIM",Report!$C:$C,A214)</f>
        <v>0</v>
      </c>
      <c r="D214" s="33"/>
      <c r="E214" s="33"/>
      <c r="F214" s="32" t="n">
        <f aca="false">B214+C214</f>
        <v>517</v>
      </c>
    </row>
    <row r="215" customFormat="false" ht="12.75" hidden="false" customHeight="true" outlineLevel="0" collapsed="false">
      <c r="A215" s="31" t="n">
        <v>46209</v>
      </c>
      <c r="B215" s="32" t="n">
        <f aca="false">SUMIFS(Report!$U:$U,Report!$T:$T,"&lt;&gt;"&amp;"MERCADORIAS P/REVENDA",Report!$AA:$AA,"SIM",Report!$C:$C,A215)</f>
        <v>34085.51</v>
      </c>
      <c r="C215" s="32" t="n">
        <f aca="false">SUMIFS(Report!$U:$U,Report!$T:$T,"MERCADORIAS P/REVENDA",Report!$AA:$AA,"SIM",Report!$C:$C,A215)</f>
        <v>3020.73</v>
      </c>
      <c r="D215" s="33"/>
      <c r="E215" s="33"/>
      <c r="F215" s="32" t="n">
        <f aca="false">B215+C215</f>
        <v>37106.24</v>
      </c>
    </row>
    <row r="216" customFormat="false" ht="12.75" hidden="false" customHeight="true" outlineLevel="0" collapsed="false">
      <c r="A216" s="34" t="str">
        <f aca="false">"Subtotal Semana "&amp;TEXT(A209,"dd/mm/yyyy")&amp;" a "&amp;TEXT(A215,"dd/mm/yyyy")</f>
        <v>Subtotal Semana 30/06/2026 a 06/07/2026</v>
      </c>
      <c r="B216" s="24" t="n">
        <f aca="false">SUM(B209:B215)</f>
        <v>61618.58</v>
      </c>
      <c r="C216" s="24" t="n">
        <f aca="false">SUM(C209:C215)</f>
        <v>82239.28</v>
      </c>
      <c r="D216" s="35"/>
      <c r="E216" s="35"/>
      <c r="F216" s="24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1" t="n">
        <v>46214</v>
      </c>
      <c r="B221" s="32" t="n">
        <f aca="false">SUMIFS(Report!$U:$U,Report!$T:$T,"&lt;&gt;"&amp;"MERCADORIAS P/REVENDA",Report!$AA:$AA,"SIM",Report!$C:$C,A221)</f>
        <v>7945.62</v>
      </c>
      <c r="C221" s="32" t="n">
        <f aca="false">SUMIFS(Report!$U:$U,Report!$T:$T,"MERCADORIAS P/REVENDA",Report!$AA:$AA,"SIM",Report!$C:$C,A221)</f>
        <v>16345.65</v>
      </c>
      <c r="D221" s="33"/>
      <c r="E221" s="33"/>
      <c r="F221" s="32" t="n">
        <f aca="false">B221+C221</f>
        <v>24291.27</v>
      </c>
    </row>
    <row r="222" customFormat="false" ht="12.75" hidden="false" customHeight="true" outlineLevel="0" collapsed="false">
      <c r="A222" s="31" t="n">
        <v>46215</v>
      </c>
      <c r="B222" s="32" t="n">
        <f aca="false">SUMIFS(Report!$U:$U,Report!$T:$T,"&lt;&gt;"&amp;"MERCADORIAS P/REVENDA",Report!$AA:$AA,"SIM",Report!$C:$C,A222)</f>
        <v>534</v>
      </c>
      <c r="C222" s="32" t="n">
        <f aca="false">SUMIFS(Report!$U:$U,Report!$T:$T,"MERCADORIAS P/REVENDA",Report!$AA:$AA,"SIM",Report!$C:$C,A222)</f>
        <v>0</v>
      </c>
      <c r="D222" s="33"/>
      <c r="E222" s="33"/>
      <c r="F222" s="32" t="n">
        <f aca="false">B222+C222</f>
        <v>534</v>
      </c>
    </row>
    <row r="223" customFormat="false" ht="12.75" hidden="false" customHeight="true" outlineLevel="0" collapsed="false">
      <c r="A223" s="31" t="n">
        <v>46216</v>
      </c>
      <c r="B223" s="32" t="n">
        <f aca="false">SUMIFS(Report!$U:$U,Report!$T:$T,"&lt;&gt;"&amp;"MERCADORIAS P/REVENDA",Report!$AA:$AA,"SIM",Report!$C:$C,A223)</f>
        <v>9131.28</v>
      </c>
      <c r="C223" s="32" t="n">
        <f aca="false">SUMIFS(Report!$U:$U,Report!$T:$T,"MERCADORIAS P/REVENDA",Report!$AA:$AA,"SIM",Report!$C:$C,A223)</f>
        <v>1061.17</v>
      </c>
      <c r="D223" s="33"/>
      <c r="E223" s="33"/>
      <c r="F223" s="32" t="n">
        <f aca="false">B223+C223</f>
        <v>10192.45</v>
      </c>
    </row>
    <row r="224" customFormat="false" ht="12.75" hidden="false" customHeight="true" outlineLevel="0" collapsed="false">
      <c r="A224" s="34" t="str">
        <f aca="false">"Subtotal Semana "&amp;TEXT(A217,"dd/mm/yyyy")&amp;" a "&amp;TEXT(A223,"dd/mm/yyyy")</f>
        <v>Subtotal Semana 07/07/2026 a 13/07/2026</v>
      </c>
      <c r="B224" s="24" t="n">
        <f aca="false">SUM(B217:B223)</f>
        <v>24047.33</v>
      </c>
      <c r="C224" s="24" t="n">
        <f aca="false">SUM(C217:C223)</f>
        <v>91627.04</v>
      </c>
      <c r="D224" s="35"/>
      <c r="E224" s="35"/>
      <c r="F224" s="24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1" t="n">
        <v>46221</v>
      </c>
      <c r="B229" s="32" t="n">
        <f aca="false">SUMIFS(Report!$U:$U,Report!$T:$T,"&lt;&gt;"&amp;"MERCADORIAS P/REVENDA",Report!$AA:$AA,"SIM",Report!$C:$C,A229)</f>
        <v>3810.79</v>
      </c>
      <c r="C229" s="32" t="n">
        <f aca="false">SUMIFS(Report!$U:$U,Report!$T:$T,"MERCADORIAS P/REVENDA",Report!$AA:$AA,"SIM",Report!$C:$C,A229)</f>
        <v>7148.08</v>
      </c>
      <c r="D229" s="33"/>
      <c r="E229" s="33"/>
      <c r="F229" s="32" t="n">
        <f aca="false">B229+C229</f>
        <v>10958.87</v>
      </c>
    </row>
    <row r="230" customFormat="false" ht="12.75" hidden="false" customHeight="true" outlineLevel="0" collapsed="false">
      <c r="A230" s="31" t="n">
        <v>46222</v>
      </c>
      <c r="B230" s="32" t="n">
        <f aca="false">SUMIFS(Report!$U:$U,Report!$T:$T,"&lt;&gt;"&amp;"MERCADORIAS P/REVENDA",Report!$AA:$AA,"SIM",Report!$C:$C,A230)</f>
        <v>745</v>
      </c>
      <c r="C230" s="32" t="n">
        <f aca="false">SUMIFS(Report!$U:$U,Report!$T:$T,"MERCADORIAS P/REVENDA",Report!$AA:$AA,"SIM",Report!$C:$C,A230)</f>
        <v>3841.24</v>
      </c>
      <c r="D230" s="33"/>
      <c r="E230" s="33"/>
      <c r="F230" s="32" t="n">
        <f aca="false">B230+C230</f>
        <v>4586.24</v>
      </c>
    </row>
    <row r="231" customFormat="false" ht="12.75" hidden="false" customHeight="true" outlineLevel="0" collapsed="false">
      <c r="A231" s="31" t="n">
        <v>46223</v>
      </c>
      <c r="B231" s="32" t="n">
        <f aca="false">SUMIFS(Report!$U:$U,Report!$T:$T,"&lt;&gt;"&amp;"MERCADORIAS P/REVENDA",Report!$AA:$AA,"SIM",Report!$C:$C,A231)</f>
        <v>17224.57</v>
      </c>
      <c r="C231" s="32" t="n">
        <f aca="false">SUMIFS(Report!$U:$U,Report!$T:$T,"MERCADORIAS P/REVENDA",Report!$AA:$AA,"SIM",Report!$C:$C,A231)</f>
        <v>5093.38</v>
      </c>
      <c r="D231" s="33"/>
      <c r="E231" s="33"/>
      <c r="F231" s="32" t="n">
        <f aca="false">B231+C231</f>
        <v>22317.95</v>
      </c>
    </row>
    <row r="232" customFormat="false" ht="12.75" hidden="false" customHeight="true" outlineLevel="0" collapsed="false">
      <c r="A232" s="34" t="str">
        <f aca="false">"Subtotal Semana "&amp;TEXT(A225,"dd/mm/yyyy")&amp;" a "&amp;TEXT(A231,"dd/mm/yyyy")</f>
        <v>Subtotal Semana 14/07/2026 a 20/07/2026</v>
      </c>
      <c r="B232" s="24" t="n">
        <f aca="false">SUM(B225:B231)</f>
        <v>60084.54</v>
      </c>
      <c r="C232" s="24" t="n">
        <f aca="false">SUM(C225:C231)</f>
        <v>158950.85</v>
      </c>
      <c r="D232" s="35"/>
      <c r="E232" s="35"/>
      <c r="F232" s="24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1" t="n">
        <v>46228</v>
      </c>
      <c r="B237" s="32" t="n">
        <f aca="false">SUMIFS(Report!$U:$U,Report!$T:$T,"&lt;&gt;"&amp;"MERCADORIAS P/REVENDA",Report!$AA:$AA,"SIM",Report!$C:$C,A237)</f>
        <v>2553.93</v>
      </c>
      <c r="C237" s="32" t="n">
        <f aca="false">SUMIFS(Report!$U:$U,Report!$T:$T,"MERCADORIAS P/REVENDA",Report!$AA:$AA,"SIM",Report!$C:$C,A237)</f>
        <v>5996.37</v>
      </c>
      <c r="D237" s="33"/>
      <c r="E237" s="33"/>
      <c r="F237" s="32" t="n">
        <f aca="false">B237+C237</f>
        <v>8550.3</v>
      </c>
    </row>
    <row r="238" customFormat="false" ht="12.75" hidden="false" customHeight="true" outlineLevel="0" collapsed="false">
      <c r="A238" s="31" t="n">
        <v>46229</v>
      </c>
      <c r="B238" s="32" t="n">
        <f aca="false">SUMIFS(Report!$U:$U,Report!$T:$T,"&lt;&gt;"&amp;"MERCADORIAS P/REVENDA",Report!$AA:$AA,"SIM",Report!$C:$C,A238)</f>
        <v>845.9</v>
      </c>
      <c r="C238" s="32" t="n">
        <f aca="false">SUMIFS(Report!$U:$U,Report!$T:$T,"MERCADORIAS P/REVENDA",Report!$AA:$AA,"SIM",Report!$C:$C,A238)</f>
        <v>280</v>
      </c>
      <c r="D238" s="33"/>
      <c r="E238" s="33"/>
      <c r="F238" s="32" t="n">
        <f aca="false">B238+C238</f>
        <v>1125.9</v>
      </c>
    </row>
    <row r="239" customFormat="false" ht="12.75" hidden="false" customHeight="true" outlineLevel="0" collapsed="false">
      <c r="A239" s="31" t="n">
        <v>46230</v>
      </c>
      <c r="B239" s="32" t="n">
        <f aca="false">SUMIFS(Report!$U:$U,Report!$T:$T,"&lt;&gt;"&amp;"MERCADORIAS P/REVENDA",Report!$AA:$AA,"SIM",Report!$C:$C,A239)</f>
        <v>13602.57</v>
      </c>
      <c r="C239" s="32" t="n">
        <f aca="false">SUMIFS(Report!$U:$U,Report!$T:$T,"MERCADORIAS P/REVENDA",Report!$AA:$AA,"SIM",Report!$C:$C,A239)</f>
        <v>16554.98</v>
      </c>
      <c r="D239" s="33"/>
      <c r="E239" s="33"/>
      <c r="F239" s="32" t="n">
        <f aca="false">B239+C239</f>
        <v>30157.55</v>
      </c>
    </row>
    <row r="240" customFormat="false" ht="12.75" hidden="false" customHeight="true" outlineLevel="0" collapsed="false">
      <c r="A240" s="34" t="str">
        <f aca="false">"Subtotal Semana "&amp;TEXT(A233,"dd/mm/yyyy")&amp;" a "&amp;TEXT(A239,"dd/mm/yyyy")</f>
        <v>Subtotal Semana 21/07/2026 a 27/07/2026</v>
      </c>
      <c r="B240" s="24" t="n">
        <f aca="false">SUM(B233:B239)</f>
        <v>34398.91</v>
      </c>
      <c r="C240" s="24" t="n">
        <f aca="false">SUM(C233:C239)</f>
        <v>76386.68</v>
      </c>
      <c r="D240" s="35"/>
      <c r="E240" s="35"/>
      <c r="F240" s="24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1" t="n">
        <v>46235</v>
      </c>
      <c r="B245" s="32" t="n">
        <f aca="false">SUMIFS(Report!$U:$U,Report!$T:$T,"&lt;&gt;"&amp;"MERCADORIAS P/REVENDA",Report!$AA:$AA,"SIM",Report!$C:$C,A245)</f>
        <v>3580.74</v>
      </c>
      <c r="C245" s="32" t="n">
        <f aca="false">SUMIFS(Report!$U:$U,Report!$T:$T,"MERCADORIAS P/REVENDA",Report!$AA:$AA,"SIM",Report!$C:$C,A245)</f>
        <v>10665.19</v>
      </c>
      <c r="D245" s="33"/>
      <c r="E245" s="33"/>
      <c r="F245" s="32" t="n">
        <f aca="false">B245+C245</f>
        <v>14245.93</v>
      </c>
    </row>
    <row r="246" customFormat="false" ht="12.75" hidden="false" customHeight="true" outlineLevel="0" collapsed="false">
      <c r="A246" s="31" t="n">
        <v>46236</v>
      </c>
      <c r="B246" s="32" t="n">
        <f aca="false">SUMIFS(Report!$U:$U,Report!$T:$T,"&lt;&gt;"&amp;"MERCADORIAS P/REVENDA",Report!$AA:$AA,"SIM",Report!$C:$C,A246)</f>
        <v>4965.71</v>
      </c>
      <c r="C246" s="32" t="n">
        <f aca="false">SUMIFS(Report!$U:$U,Report!$T:$T,"MERCADORIAS P/REVENDA",Report!$AA:$AA,"SIM",Report!$C:$C,A246)</f>
        <v>836.5</v>
      </c>
      <c r="D246" s="33"/>
      <c r="E246" s="33"/>
      <c r="F246" s="32" t="n">
        <f aca="false">B246+C246</f>
        <v>5802.21</v>
      </c>
    </row>
    <row r="247" customFormat="false" ht="12.75" hidden="false" customHeight="true" outlineLevel="0" collapsed="false">
      <c r="A247" s="31" t="n">
        <v>46237</v>
      </c>
      <c r="B247" s="32" t="n">
        <f aca="false">SUMIFS(Report!$U:$U,Report!$T:$T,"&lt;&gt;"&amp;"MERCADORIAS P/REVENDA",Report!$AA:$AA,"SIM",Report!$C:$C,A247)</f>
        <v>12843.74</v>
      </c>
      <c r="C247" s="32" t="n">
        <f aca="false">SUMIFS(Report!$U:$U,Report!$T:$T,"MERCADORIAS P/REVENDA",Report!$AA:$AA,"SIM",Report!$C:$C,A247)</f>
        <v>15203.71</v>
      </c>
      <c r="D247" s="33"/>
      <c r="E247" s="33"/>
      <c r="F247" s="32" t="n">
        <f aca="false">B247+C247</f>
        <v>28047.45</v>
      </c>
    </row>
    <row r="248" customFormat="false" ht="12.75" hidden="false" customHeight="true" outlineLevel="0" collapsed="false">
      <c r="A248" s="34" t="str">
        <f aca="false">"Subtotal Semana "&amp;TEXT(A241,"dd/mm/yyyy")&amp;" a "&amp;TEXT(A247,"dd/mm/yyyy")</f>
        <v>Subtotal Semana 28/07/2026 a 03/08/2026</v>
      </c>
      <c r="B248" s="24" t="n">
        <f aca="false">SUM(B241:B247)</f>
        <v>31676.92</v>
      </c>
      <c r="C248" s="24" t="n">
        <f aca="false">SUM(C241:C247)</f>
        <v>82794.78</v>
      </c>
      <c r="D248" s="35"/>
      <c r="E248" s="35"/>
      <c r="F248" s="24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1" t="n">
        <v>46242</v>
      </c>
      <c r="B253" s="32" t="n">
        <f aca="false">SUMIFS(Report!$U:$U,Report!$T:$T,"&lt;&gt;"&amp;"MERCADORIAS P/REVENDA",Report!$AA:$AA,"SIM",Report!$C:$C,A253)</f>
        <v>1277</v>
      </c>
      <c r="C253" s="32" t="n">
        <f aca="false">SUMIFS(Report!$U:$U,Report!$T:$T,"MERCADORIAS P/REVENDA",Report!$AA:$AA,"SIM",Report!$C:$C,A253)</f>
        <v>9648.58</v>
      </c>
      <c r="D253" s="33"/>
      <c r="E253" s="33"/>
      <c r="F253" s="32" t="n">
        <f aca="false">B253+C253</f>
        <v>10925.58</v>
      </c>
    </row>
    <row r="254" customFormat="false" ht="12.75" hidden="false" customHeight="true" outlineLevel="0" collapsed="false">
      <c r="A254" s="31" t="n">
        <v>46243</v>
      </c>
      <c r="B254" s="32" t="n">
        <f aca="false">SUMIFS(Report!$U:$U,Report!$T:$T,"&lt;&gt;"&amp;"MERCADORIAS P/REVENDA",Report!$AA:$AA,"SIM",Report!$C:$C,A254)</f>
        <v>574</v>
      </c>
      <c r="C254" s="32" t="n">
        <f aca="false">SUMIFS(Report!$U:$U,Report!$T:$T,"MERCADORIAS P/REVENDA",Report!$AA:$AA,"SIM",Report!$C:$C,A254)</f>
        <v>1207.04</v>
      </c>
      <c r="D254" s="33"/>
      <c r="E254" s="33"/>
      <c r="F254" s="32" t="n">
        <f aca="false">B254+C254</f>
        <v>1781.04</v>
      </c>
    </row>
    <row r="255" customFormat="false" ht="12.75" hidden="false" customHeight="true" outlineLevel="0" collapsed="false">
      <c r="A255" s="31" t="n">
        <v>46244</v>
      </c>
      <c r="B255" s="32" t="n">
        <f aca="false">SUMIFS(Report!$U:$U,Report!$T:$T,"&lt;&gt;"&amp;"MERCADORIAS P/REVENDA",Report!$AA:$AA,"SIM",Report!$C:$C,A255)</f>
        <v>9536.33</v>
      </c>
      <c r="C255" s="32" t="n">
        <f aca="false">SUMIFS(Report!$U:$U,Report!$T:$T,"MERCADORIAS P/REVENDA",Report!$AA:$AA,"SIM",Report!$C:$C,A255)</f>
        <v>11664.38</v>
      </c>
      <c r="D255" s="33"/>
      <c r="E255" s="33"/>
      <c r="F255" s="32" t="n">
        <f aca="false">B255+C255</f>
        <v>21200.71</v>
      </c>
    </row>
    <row r="256" customFormat="false" ht="12.75" hidden="false" customHeight="true" outlineLevel="0" collapsed="false">
      <c r="A256" s="34" t="str">
        <f aca="false">"Subtotal Semana "&amp;TEXT(A249,"dd/mm/yyyy")&amp;" a "&amp;TEXT(A255,"dd/mm/yyyy")</f>
        <v>Subtotal Semana 04/08/2026 a 10/08/2026</v>
      </c>
      <c r="B256" s="24" t="n">
        <f aca="false">SUM(B249:B255)</f>
        <v>41313.14</v>
      </c>
      <c r="C256" s="24" t="n">
        <f aca="false">SUM(C249:C255)</f>
        <v>78193.43</v>
      </c>
      <c r="D256" s="35"/>
      <c r="E256" s="35"/>
      <c r="F256" s="24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1" t="n">
        <v>46249</v>
      </c>
      <c r="B261" s="32" t="n">
        <f aca="false">SUMIFS(Report!$U:$U,Report!$T:$T,"&lt;&gt;"&amp;"MERCADORIAS P/REVENDA",Report!$AA:$AA,"SIM",Report!$C:$C,A261)</f>
        <v>1671.67</v>
      </c>
      <c r="C261" s="32" t="n">
        <f aca="false">SUMIFS(Report!$U:$U,Report!$T:$T,"MERCADORIAS P/REVENDA",Report!$AA:$AA,"SIM",Report!$C:$C,A261)</f>
        <v>10172.98</v>
      </c>
      <c r="D261" s="33"/>
      <c r="E261" s="33"/>
      <c r="F261" s="32" t="n">
        <f aca="false">B261+C261</f>
        <v>11844.65</v>
      </c>
    </row>
    <row r="262" customFormat="false" ht="12.75" hidden="false" customHeight="true" outlineLevel="0" collapsed="false">
      <c r="A262" s="31" t="n">
        <v>46250</v>
      </c>
      <c r="B262" s="32" t="n">
        <f aca="false">SUMIFS(Report!$U:$U,Report!$T:$T,"&lt;&gt;"&amp;"MERCADORIAS P/REVENDA",Report!$AA:$AA,"SIM",Report!$C:$C,A262)</f>
        <v>720</v>
      </c>
      <c r="C262" s="32" t="n">
        <f aca="false">SUMIFS(Report!$U:$U,Report!$T:$T,"MERCADORIAS P/REVENDA",Report!$AA:$AA,"SIM",Report!$C:$C,A262)</f>
        <v>0</v>
      </c>
      <c r="D262" s="33"/>
      <c r="E262" s="33"/>
      <c r="F262" s="32" t="n">
        <f aca="false">B262+C262</f>
        <v>720</v>
      </c>
    </row>
    <row r="263" customFormat="false" ht="12.75" hidden="false" customHeight="true" outlineLevel="0" collapsed="false">
      <c r="A263" s="31" t="n">
        <v>46251</v>
      </c>
      <c r="B263" s="32" t="n">
        <f aca="false">SUMIFS(Report!$U:$U,Report!$T:$T,"&lt;&gt;"&amp;"MERCADORIAS P/REVENDA",Report!$AA:$AA,"SIM",Report!$C:$C,A263)</f>
        <v>5447.03</v>
      </c>
      <c r="C263" s="32" t="n">
        <f aca="false">SUMIFS(Report!$U:$U,Report!$T:$T,"MERCADORIAS P/REVENDA",Report!$AA:$AA,"SIM",Report!$C:$C,A263)</f>
        <v>18751.92</v>
      </c>
      <c r="D263" s="33"/>
      <c r="E263" s="33"/>
      <c r="F263" s="32" t="n">
        <f aca="false">B263+C263</f>
        <v>24198.95</v>
      </c>
    </row>
    <row r="264" customFormat="false" ht="12.75" hidden="false" customHeight="true" outlineLevel="0" collapsed="false">
      <c r="A264" s="34" t="str">
        <f aca="false">"Subtotal Semana "&amp;TEXT(A257,"dd/mm/yyyy")&amp;" a "&amp;TEXT(A263,"dd/mm/yyyy")</f>
        <v>Subtotal Semana 11/08/2026 a 17/08/2026</v>
      </c>
      <c r="B264" s="24" t="n">
        <f aca="false">SUM(B257:B263)</f>
        <v>22831.48</v>
      </c>
      <c r="C264" s="24" t="n">
        <f aca="false">SUM(C257:C263)</f>
        <v>84347.21</v>
      </c>
      <c r="D264" s="35"/>
      <c r="E264" s="35"/>
      <c r="F264" s="24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1" t="n">
        <v>46256</v>
      </c>
      <c r="B269" s="32" t="n">
        <f aca="false">SUMIFS(Report!$U:$U,Report!$T:$T,"&lt;&gt;"&amp;"MERCADORIAS P/REVENDA",Report!$AA:$AA,"SIM",Report!$C:$C,A269)</f>
        <v>14121.97</v>
      </c>
      <c r="C269" s="32" t="n">
        <f aca="false">SUMIFS(Report!$U:$U,Report!$T:$T,"MERCADORIAS P/REVENDA",Report!$AA:$AA,"SIM",Report!$C:$C,A269)</f>
        <v>19117.32</v>
      </c>
      <c r="D269" s="33"/>
      <c r="E269" s="33"/>
      <c r="F269" s="32" t="n">
        <f aca="false">B269+C269</f>
        <v>33239.29</v>
      </c>
    </row>
    <row r="270" customFormat="false" ht="12.75" hidden="false" customHeight="true" outlineLevel="0" collapsed="false">
      <c r="A270" s="31" t="n">
        <v>46257</v>
      </c>
      <c r="B270" s="32" t="n">
        <f aca="false">SUMIFS(Report!$U:$U,Report!$T:$T,"&lt;&gt;"&amp;"MERCADORIAS P/REVENDA",Report!$AA:$AA,"SIM",Report!$C:$C,A270)</f>
        <v>547</v>
      </c>
      <c r="C270" s="32" t="n">
        <f aca="false">SUMIFS(Report!$U:$U,Report!$T:$T,"MERCADORIAS P/REVENDA",Report!$AA:$AA,"SIM",Report!$C:$C,A270)</f>
        <v>1760.2</v>
      </c>
      <c r="D270" s="33"/>
      <c r="E270" s="33"/>
      <c r="F270" s="32" t="n">
        <f aca="false">B270+C270</f>
        <v>2307.2</v>
      </c>
    </row>
    <row r="271" customFormat="false" ht="12.75" hidden="false" customHeight="true" outlineLevel="0" collapsed="false">
      <c r="A271" s="31" t="n">
        <v>46258</v>
      </c>
      <c r="B271" s="32" t="n">
        <f aca="false">SUMIFS(Report!$U:$U,Report!$T:$T,"&lt;&gt;"&amp;"MERCADORIAS P/REVENDA",Report!$AA:$AA,"SIM",Report!$C:$C,A271)</f>
        <v>692.73</v>
      </c>
      <c r="C271" s="32" t="n">
        <f aca="false">SUMIFS(Report!$U:$U,Report!$T:$T,"MERCADORIAS P/REVENDA",Report!$AA:$AA,"SIM",Report!$C:$C,A271)</f>
        <v>9730.49</v>
      </c>
      <c r="D271" s="33"/>
      <c r="E271" s="33"/>
      <c r="F271" s="32" t="n">
        <f aca="false">B271+C271</f>
        <v>10423.22</v>
      </c>
    </row>
    <row r="272" customFormat="false" ht="12.75" hidden="false" customHeight="true" outlineLevel="0" collapsed="false">
      <c r="A272" s="34" t="str">
        <f aca="false">"Subtotal Semana "&amp;TEXT(A265,"dd/mm/yyyy")&amp;" a "&amp;TEXT(A271,"dd/mm/yyyy")</f>
        <v>Subtotal Semana 18/08/2026 a 24/08/2026</v>
      </c>
      <c r="B272" s="24" t="n">
        <f aca="false">SUM(B265:B271)</f>
        <v>40513.67</v>
      </c>
      <c r="C272" s="24" t="n">
        <f aca="false">SUM(C265:C271)</f>
        <v>79252.73</v>
      </c>
      <c r="D272" s="35"/>
      <c r="E272" s="35"/>
      <c r="F272" s="24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1" t="n">
        <v>46263</v>
      </c>
      <c r="B277" s="32" t="n">
        <f aca="false">SUMIFS(Report!$U:$U,Report!$T:$T,"&lt;&gt;"&amp;"MERCADORIAS P/REVENDA",Report!$AA:$AA,"SIM",Report!$C:$C,A277)</f>
        <v>714.53</v>
      </c>
      <c r="C277" s="32" t="n">
        <f aca="false">SUMIFS(Report!$U:$U,Report!$T:$T,"MERCADORIAS P/REVENDA",Report!$AA:$AA,"SIM",Report!$C:$C,A277)</f>
        <v>7821.54</v>
      </c>
      <c r="D277" s="33"/>
      <c r="E277" s="33"/>
      <c r="F277" s="32" t="n">
        <f aca="false">B277+C277</f>
        <v>8536.07</v>
      </c>
    </row>
    <row r="278" customFormat="false" ht="12.75" hidden="false" customHeight="true" outlineLevel="0" collapsed="false">
      <c r="A278" s="31" t="n">
        <v>46264</v>
      </c>
      <c r="B278" s="32" t="n">
        <f aca="false">SUMIFS(Report!$U:$U,Report!$T:$T,"&lt;&gt;"&amp;"MERCADORIAS P/REVENDA",Report!$AA:$AA,"SIM",Report!$C:$C,A278)</f>
        <v>300</v>
      </c>
      <c r="C278" s="32" t="n">
        <f aca="false">SUMIFS(Report!$U:$U,Report!$T:$T,"MERCADORIAS P/REVENDA",Report!$AA:$AA,"SIM",Report!$C:$C,A278)</f>
        <v>0</v>
      </c>
      <c r="D278" s="33"/>
      <c r="E278" s="33"/>
      <c r="F278" s="32" t="n">
        <f aca="false">B278+C278</f>
        <v>300</v>
      </c>
    </row>
    <row r="279" customFormat="false" ht="12.75" hidden="false" customHeight="true" outlineLevel="0" collapsed="false">
      <c r="A279" s="31" t="n">
        <v>46265</v>
      </c>
      <c r="B279" s="32" t="n">
        <f aca="false">SUMIFS(Report!$U:$U,Report!$T:$T,"&lt;&gt;"&amp;"MERCADORIAS P/REVENDA",Report!$AA:$AA,"SIM",Report!$C:$C,A279)</f>
        <v>1902.27</v>
      </c>
      <c r="C279" s="32" t="n">
        <f aca="false">SUMIFS(Report!$U:$U,Report!$T:$T,"MERCADORIAS P/REVENDA",Report!$AA:$AA,"SIM",Report!$C:$C,A279)</f>
        <v>19475.58</v>
      </c>
      <c r="D279" s="33"/>
      <c r="E279" s="33"/>
      <c r="F279" s="32" t="n">
        <f aca="false">B279+C279</f>
        <v>21377.85</v>
      </c>
    </row>
    <row r="280" customFormat="false" ht="12.75" hidden="false" customHeight="true" outlineLevel="0" collapsed="false">
      <c r="A280" s="34" t="str">
        <f aca="false">"Subtotal Semana "&amp;TEXT(A273,"dd/mm/yyyy")&amp;" a "&amp;TEXT(A279,"dd/mm/yyyy")</f>
        <v>Subtotal Semana 25/08/2026 a 31/08/2026</v>
      </c>
      <c r="B280" s="24" t="n">
        <f aca="false">SUM(B273:B279)</f>
        <v>14376.35</v>
      </c>
      <c r="C280" s="24" t="n">
        <f aca="false">SUM(C273:C279)</f>
        <v>97220.53</v>
      </c>
      <c r="D280" s="35"/>
      <c r="E280" s="35"/>
      <c r="F280" s="24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166.52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22076.87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20798.57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35539.7</v>
      </c>
    </row>
    <row r="285" customFormat="false" ht="12.75" hidden="false" customHeight="true" outlineLevel="0" collapsed="false">
      <c r="A285" s="31" t="n">
        <v>46270</v>
      </c>
      <c r="B285" s="32" t="n">
        <f aca="false">SUMIFS(Report!$U:$U,Report!$T:$T,"&lt;&gt;"&amp;"MERCADORIAS P/REVENDA",Report!$AA:$AA,"SIM",Report!$C:$C,A285)</f>
        <v>3255.53</v>
      </c>
      <c r="C285" s="32" t="n">
        <f aca="false">SUMIFS(Report!$U:$U,Report!$T:$T,"MERCADORIAS P/REVENDA",Report!$AA:$AA,"SIM",Report!$C:$C,A285)</f>
        <v>6376.79</v>
      </c>
      <c r="D285" s="33"/>
      <c r="E285" s="33"/>
      <c r="F285" s="32" t="n">
        <f aca="false">B285+C285</f>
        <v>9632.32</v>
      </c>
    </row>
    <row r="286" customFormat="false" ht="12.75" hidden="false" customHeight="true" outlineLevel="0" collapsed="false">
      <c r="A286" s="31" t="n">
        <v>46271</v>
      </c>
      <c r="B286" s="32" t="n">
        <f aca="false">SUMIFS(Report!$U:$U,Report!$T:$T,"&lt;&gt;"&amp;"MERCADORIAS P/REVENDA",Report!$AA:$AA,"SIM",Report!$C:$C,A286)</f>
        <v>0</v>
      </c>
      <c r="C286" s="32" t="n">
        <f aca="false">SUMIFS(Report!$U:$U,Report!$T:$T,"MERCADORIAS P/REVENDA",Report!$AA:$AA,"SIM",Report!$C:$C,A286)</f>
        <v>787.32</v>
      </c>
      <c r="D286" s="33"/>
      <c r="E286" s="33"/>
      <c r="F286" s="32" t="n">
        <f aca="false">B286+C286</f>
        <v>787.32</v>
      </c>
    </row>
    <row r="287" customFormat="false" ht="12.75" hidden="false" customHeight="true" outlineLevel="0" collapsed="false">
      <c r="A287" s="31" t="n">
        <v>46272</v>
      </c>
      <c r="B287" s="32" t="n">
        <f aca="false">SUMIFS(Report!$U:$U,Report!$T:$T,"&lt;&gt;"&amp;"MERCADORIAS P/REVENDA",Report!$AA:$AA,"SIM",Report!$C:$C,A287)</f>
        <v>0</v>
      </c>
      <c r="C287" s="32" t="n">
        <f aca="false">SUMIFS(Report!$U:$U,Report!$T:$T,"MERCADORIAS P/REVENDA",Report!$AA:$AA,"SIM",Report!$C:$C,A287)</f>
        <v>13201.29</v>
      </c>
      <c r="D287" s="33"/>
      <c r="E287" s="33"/>
      <c r="F287" s="32" t="n">
        <f aca="false">B287+C287</f>
        <v>13201.29</v>
      </c>
    </row>
    <row r="288" customFormat="false" ht="12.75" hidden="false" customHeight="true" outlineLevel="0" collapsed="false">
      <c r="A288" s="34" t="str">
        <f aca="false">"Subtotal Semana "&amp;TEXT(A281,"dd/mm/yyyy")&amp;" a "&amp;TEXT(A287,"dd/mm/yyyy")</f>
        <v>Subtotal Semana 01/09/2026 a 07/09/2026</v>
      </c>
      <c r="B288" s="24" t="n">
        <f aca="false">SUM(B281:B287)</f>
        <v>38785.56</v>
      </c>
      <c r="C288" s="24" t="n">
        <f aca="false">SUM(C281:C287)</f>
        <v>81725.92</v>
      </c>
      <c r="D288" s="35"/>
      <c r="E288" s="35"/>
      <c r="F288" s="24" t="n">
        <f aca="false">B288+C288</f>
        <v>120511.48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11708.34</v>
      </c>
      <c r="C289" s="17" t="n">
        <f aca="false">SUMIFS(Report!$U:$U,Report!$T:$T,"MERCADORIAS P/REVENDA",Report!$AA:$AA,"SIM",Report!$C:$C,A289)</f>
        <v>17576.06</v>
      </c>
      <c r="F289" s="17" t="n">
        <f aca="false">B289+C289</f>
        <v>29284.4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13118.8</v>
      </c>
      <c r="F290" s="17" t="n">
        <f aca="false">B290+C290</f>
        <v>14234.67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7489.81</v>
      </c>
      <c r="F291" s="17" t="n">
        <f aca="false">B291+C291</f>
        <v>15549.73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9665.91</v>
      </c>
      <c r="C292" s="17" t="n">
        <f aca="false">SUMIFS(Report!$U:$U,Report!$T:$T,"MERCADORIAS P/REVENDA",Report!$AA:$AA,"SIM",Report!$C:$C,A292)</f>
        <v>16427.55</v>
      </c>
      <c r="F292" s="17" t="n">
        <f aca="false">B292+C292</f>
        <v>26093.46</v>
      </c>
    </row>
    <row r="293" customFormat="false" ht="12.75" hidden="false" customHeight="true" outlineLevel="0" collapsed="false">
      <c r="A293" s="31" t="n">
        <v>46277</v>
      </c>
      <c r="B293" s="32" t="n">
        <f aca="false">SUMIFS(Report!$U:$U,Report!$T:$T,"&lt;&gt;"&amp;"MERCADORIAS P/REVENDA",Report!$AA:$AA,"SIM",Report!$C:$C,A293)</f>
        <v>538.03</v>
      </c>
      <c r="C293" s="32" t="n">
        <f aca="false">SUMIFS(Report!$U:$U,Report!$T:$T,"MERCADORIAS P/REVENDA",Report!$AA:$AA,"SIM",Report!$C:$C,A293)</f>
        <v>5443</v>
      </c>
      <c r="D293" s="33"/>
      <c r="E293" s="33"/>
      <c r="F293" s="32" t="n">
        <f aca="false">B293+C293</f>
        <v>5981.03</v>
      </c>
    </row>
    <row r="294" customFormat="false" ht="12.75" hidden="false" customHeight="true" outlineLevel="0" collapsed="false">
      <c r="A294" s="31" t="n">
        <v>46278</v>
      </c>
      <c r="B294" s="32" t="n">
        <f aca="false">SUMIFS(Report!$U:$U,Report!$T:$T,"&lt;&gt;"&amp;"MERCADORIAS P/REVENDA",Report!$AA:$AA,"SIM",Report!$C:$C,A294)</f>
        <v>0</v>
      </c>
      <c r="C294" s="32" t="n">
        <f aca="false">SUMIFS(Report!$U:$U,Report!$T:$T,"MERCADORIAS P/REVENDA",Report!$AA:$AA,"SIM",Report!$C:$C,A294)</f>
        <v>0</v>
      </c>
      <c r="D294" s="33"/>
      <c r="E294" s="33"/>
      <c r="F294" s="32" t="n">
        <f aca="false">B294+C294</f>
        <v>0</v>
      </c>
    </row>
    <row r="295" customFormat="false" ht="12.75" hidden="false" customHeight="true" outlineLevel="0" collapsed="false">
      <c r="A295" s="31" t="n">
        <v>46279</v>
      </c>
      <c r="B295" s="32" t="n">
        <f aca="false">SUMIFS(Report!$U:$U,Report!$T:$T,"&lt;&gt;"&amp;"MERCADORIAS P/REVENDA",Report!$AA:$AA,"SIM",Report!$C:$C,A295)</f>
        <v>3000</v>
      </c>
      <c r="C295" s="32" t="n">
        <f aca="false">SUMIFS(Report!$U:$U,Report!$T:$T,"MERCADORIAS P/REVENDA",Report!$AA:$AA,"SIM",Report!$C:$C,A295)</f>
        <v>12610.88</v>
      </c>
      <c r="D295" s="33"/>
      <c r="E295" s="33"/>
      <c r="F295" s="32" t="n">
        <f aca="false">B295+C295</f>
        <v>15610.88</v>
      </c>
    </row>
    <row r="296" customFormat="false" ht="12.75" hidden="false" customHeight="true" outlineLevel="0" collapsed="false">
      <c r="A296" s="34" t="str">
        <f aca="false">"Subtotal Semana "&amp;TEXT(A289,"dd/mm/yyyy")&amp;" a "&amp;TEXT(A295,"dd/mm/yyyy")</f>
        <v>Subtotal Semana 08/09/2026 a 14/09/2026</v>
      </c>
      <c r="B296" s="24" t="n">
        <f aca="false">SUM(B289:B295)</f>
        <v>34088.07</v>
      </c>
      <c r="C296" s="24" t="n">
        <f aca="false">SUM(C289:C295)</f>
        <v>72666.1</v>
      </c>
      <c r="D296" s="35"/>
      <c r="E296" s="35"/>
      <c r="F296" s="24" t="n">
        <f aca="false">B296+C296</f>
        <v>106754.17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3715.81</v>
      </c>
      <c r="F297" s="17" t="n">
        <f aca="false">B297+C297</f>
        <v>4118.66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2308.07</v>
      </c>
      <c r="C298" s="17" t="n">
        <f aca="false">SUMIFS(Report!$U:$U,Report!$T:$T,"MERCADORIAS P/REVENDA",Report!$AA:$AA,"SIM",Report!$C:$C,A298)</f>
        <v>7331.46</v>
      </c>
      <c r="F298" s="17" t="n">
        <f aca="false">B298+C298</f>
        <v>9639.53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5635.14</v>
      </c>
      <c r="F299" s="17" t="n">
        <f aca="false">B299+C299</f>
        <v>9986.66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7356.21</v>
      </c>
      <c r="F300" s="17" t="n">
        <f aca="false">B300+C300</f>
        <v>10866.55</v>
      </c>
    </row>
    <row r="301" customFormat="false" ht="12.75" hidden="false" customHeight="true" outlineLevel="0" collapsed="false">
      <c r="A301" s="31" t="n">
        <v>46284</v>
      </c>
      <c r="B301" s="32" t="n">
        <f aca="false">SUMIFS(Report!$U:$U,Report!$T:$T,"&lt;&gt;"&amp;"MERCADORIAS P/REVENDA",Report!$AA:$AA,"SIM",Report!$C:$C,A301)</f>
        <v>538.02</v>
      </c>
      <c r="C301" s="32" t="n">
        <f aca="false">SUMIFS(Report!$U:$U,Report!$T:$T,"MERCADORIAS P/REVENDA",Report!$AA:$AA,"SIM",Report!$C:$C,A301)</f>
        <v>0</v>
      </c>
      <c r="D301" s="33"/>
      <c r="E301" s="33"/>
      <c r="F301" s="32" t="n">
        <f aca="false">B301+C301</f>
        <v>538.02</v>
      </c>
    </row>
    <row r="302" customFormat="false" ht="12.75" hidden="false" customHeight="true" outlineLevel="0" collapsed="false">
      <c r="A302" s="31" t="n">
        <v>46285</v>
      </c>
      <c r="B302" s="32" t="n">
        <f aca="false">SUMIFS(Report!$U:$U,Report!$T:$T,"&lt;&gt;"&amp;"MERCADORIAS P/REVENDA",Report!$AA:$AA,"SIM",Report!$C:$C,A302)</f>
        <v>4228.26</v>
      </c>
      <c r="C302" s="32" t="n">
        <f aca="false">SUMIFS(Report!$U:$U,Report!$T:$T,"MERCADORIAS P/REVENDA",Report!$AA:$AA,"SIM",Report!$C:$C,A302)</f>
        <v>203.79</v>
      </c>
      <c r="D302" s="33"/>
      <c r="E302" s="33"/>
      <c r="F302" s="32" t="n">
        <f aca="false">B302+C302</f>
        <v>4432.05</v>
      </c>
    </row>
    <row r="303" customFormat="false" ht="12.75" hidden="false" customHeight="true" outlineLevel="0" collapsed="false">
      <c r="A303" s="31" t="n">
        <v>46286</v>
      </c>
      <c r="B303" s="32" t="n">
        <f aca="false">SUMIFS(Report!$U:$U,Report!$T:$T,"&lt;&gt;"&amp;"MERCADORIAS P/REVENDA",Report!$AA:$AA,"SIM",Report!$C:$C,A303)</f>
        <v>0</v>
      </c>
      <c r="C303" s="32" t="n">
        <f aca="false">SUMIFS(Report!$U:$U,Report!$T:$T,"MERCADORIAS P/REVENDA",Report!$AA:$AA,"SIM",Report!$C:$C,A303)</f>
        <v>2532.67</v>
      </c>
      <c r="D303" s="33"/>
      <c r="E303" s="33"/>
      <c r="F303" s="32" t="n">
        <f aca="false">B303+C303</f>
        <v>2532.67</v>
      </c>
    </row>
    <row r="304" customFormat="false" ht="12.75" hidden="false" customHeight="true" outlineLevel="0" collapsed="false">
      <c r="A304" s="34" t="str">
        <f aca="false">"Subtotal Semana "&amp;TEXT(A297,"dd/mm/yyyy")&amp;" a "&amp;TEXT(A303,"dd/mm/yyyy")</f>
        <v>Subtotal Semana 15/09/2026 a 21/09/2026</v>
      </c>
      <c r="B304" s="24" t="n">
        <f aca="false">SUM(B297:B303)</f>
        <v>15339.06</v>
      </c>
      <c r="C304" s="24" t="n">
        <f aca="false">SUM(C297:C303)</f>
        <v>26775.08</v>
      </c>
      <c r="D304" s="35"/>
      <c r="E304" s="35"/>
      <c r="F304" s="24" t="n">
        <f aca="false">B304+C304</f>
        <v>42114.14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3456.08</v>
      </c>
      <c r="F306" s="17" t="n">
        <f aca="false">B306+C306</f>
        <v>4571.94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1268.35</v>
      </c>
      <c r="F307" s="17" t="n">
        <f aca="false">B307+C307</f>
        <v>1268.35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3455.03</v>
      </c>
      <c r="F308" s="17" t="n">
        <f aca="false">B308+C308</f>
        <v>4827.57</v>
      </c>
    </row>
    <row r="309" customFormat="false" ht="12.75" hidden="false" customHeight="true" outlineLevel="0" collapsed="false">
      <c r="A309" s="31" t="n">
        <v>46291</v>
      </c>
      <c r="B309" s="32" t="n">
        <f aca="false">SUMIFS(Report!$U:$U,Report!$T:$T,"&lt;&gt;"&amp;"MERCADORIAS P/REVENDA",Report!$AA:$AA,"SIM",Report!$C:$C,A309)</f>
        <v>0</v>
      </c>
      <c r="C309" s="32" t="n">
        <f aca="false">SUMIFS(Report!$U:$U,Report!$T:$T,"MERCADORIAS P/REVENDA",Report!$AA:$AA,"SIM",Report!$C:$C,A309)</f>
        <v>0</v>
      </c>
      <c r="D309" s="33"/>
      <c r="E309" s="33"/>
      <c r="F309" s="32" t="n">
        <f aca="false">B309+C309</f>
        <v>0</v>
      </c>
    </row>
    <row r="310" customFormat="false" ht="12.75" hidden="false" customHeight="true" outlineLevel="0" collapsed="false">
      <c r="A310" s="31" t="n">
        <v>46292</v>
      </c>
      <c r="B310" s="32" t="n">
        <f aca="false">SUMIFS(Report!$U:$U,Report!$T:$T,"&lt;&gt;"&amp;"MERCADORIAS P/REVENDA",Report!$AA:$AA,"SIM",Report!$C:$C,A310)</f>
        <v>0</v>
      </c>
      <c r="C310" s="32" t="n">
        <f aca="false">SUMIFS(Report!$U:$U,Report!$T:$T,"MERCADORIAS P/REVENDA",Report!$AA:$AA,"SIM",Report!$C:$C,A310)</f>
        <v>0</v>
      </c>
      <c r="D310" s="33"/>
      <c r="E310" s="33"/>
      <c r="F310" s="32" t="n">
        <f aca="false">B310+C310</f>
        <v>0</v>
      </c>
    </row>
    <row r="311" customFormat="false" ht="12.75" hidden="false" customHeight="true" outlineLevel="0" collapsed="false">
      <c r="A311" s="31" t="n">
        <v>46293</v>
      </c>
      <c r="B311" s="32" t="n">
        <f aca="false">SUMIFS(Report!$U:$U,Report!$T:$T,"&lt;&gt;"&amp;"MERCADORIAS P/REVENDA",Report!$AA:$AA,"SIM",Report!$C:$C,A311)</f>
        <v>0</v>
      </c>
      <c r="C311" s="32" t="n">
        <f aca="false">SUMIFS(Report!$U:$U,Report!$T:$T,"MERCADORIAS P/REVENDA",Report!$AA:$AA,"SIM",Report!$C:$C,A311)</f>
        <v>1589.98</v>
      </c>
      <c r="D311" s="33"/>
      <c r="E311" s="33"/>
      <c r="F311" s="32" t="n">
        <f aca="false">B311+C311</f>
        <v>1589.98</v>
      </c>
    </row>
    <row r="312" customFormat="false" ht="12.75" hidden="false" customHeight="true" outlineLevel="0" collapsed="false">
      <c r="A312" s="34" t="str">
        <f aca="false">"Subtotal Semana "&amp;TEXT(A305,"dd/mm/yyyy")&amp;" a "&amp;TEXT(A311,"dd/mm/yyyy")</f>
        <v>Subtotal Semana 22/09/2026 a 28/09/2026</v>
      </c>
      <c r="B312" s="24" t="n">
        <f aca="false">SUM(B305:B311)</f>
        <v>12877.04</v>
      </c>
      <c r="C312" s="24" t="n">
        <f aca="false">SUM(C305:C311)</f>
        <v>14006.96</v>
      </c>
      <c r="D312" s="35"/>
      <c r="E312" s="35"/>
      <c r="F312" s="24" t="n">
        <f aca="false">B312+C312</f>
        <v>26884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2728.37</v>
      </c>
      <c r="F314" s="17" t="n">
        <f aca="false">B314+C314</f>
        <v>2728.37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1496.53</v>
      </c>
      <c r="F316" s="17" t="n">
        <f aca="false">B316+C316</f>
        <v>11333.82</v>
      </c>
    </row>
    <row r="317" customFormat="false" ht="12.75" hidden="false" customHeight="true" outlineLevel="0" collapsed="false">
      <c r="A317" s="31" t="n">
        <v>46298</v>
      </c>
      <c r="B317" s="32" t="n">
        <f aca="false">SUMIFS(Report!$U:$U,Report!$T:$T,"&lt;&gt;"&amp;"MERCADORIAS P/REVENDA",Report!$AA:$AA,"SIM",Report!$C:$C,A317)</f>
        <v>0</v>
      </c>
      <c r="C317" s="32" t="n">
        <f aca="false">SUMIFS(Report!$U:$U,Report!$T:$T,"MERCADORIAS P/REVENDA",Report!$AA:$AA,"SIM",Report!$C:$C,A317)</f>
        <v>0</v>
      </c>
      <c r="D317" s="33"/>
      <c r="E317" s="33"/>
      <c r="F317" s="32" t="n">
        <f aca="false">B317+C317</f>
        <v>0</v>
      </c>
    </row>
    <row r="318" customFormat="false" ht="12.75" hidden="false" customHeight="true" outlineLevel="0" collapsed="false">
      <c r="A318" s="31" t="n">
        <v>46299</v>
      </c>
      <c r="B318" s="32" t="n">
        <f aca="false">SUMIFS(Report!$U:$U,Report!$T:$T,"&lt;&gt;"&amp;"MERCADORIAS P/REVENDA",Report!$AA:$AA,"SIM",Report!$C:$C,A318)</f>
        <v>1000</v>
      </c>
      <c r="C318" s="32" t="n">
        <f aca="false">SUMIFS(Report!$U:$U,Report!$T:$T,"MERCADORIAS P/REVENDA",Report!$AA:$AA,"SIM",Report!$C:$C,A318)</f>
        <v>0</v>
      </c>
      <c r="D318" s="33"/>
      <c r="E318" s="33"/>
      <c r="F318" s="32" t="n">
        <f aca="false">B318+C318</f>
        <v>1000</v>
      </c>
    </row>
    <row r="319" customFormat="false" ht="12.75" hidden="false" customHeight="true" outlineLevel="0" collapsed="false">
      <c r="A319" s="31" t="n">
        <v>46300</v>
      </c>
      <c r="B319" s="32" t="n">
        <f aca="false">SUMIFS(Report!$U:$U,Report!$T:$T,"&lt;&gt;"&amp;"MERCADORIAS P/REVENDA",Report!$AA:$AA,"SIM",Report!$C:$C,A319)</f>
        <v>3191.11</v>
      </c>
      <c r="C319" s="32" t="n">
        <f aca="false">SUMIFS(Report!$U:$U,Report!$T:$T,"MERCADORIAS P/REVENDA",Report!$AA:$AA,"SIM",Report!$C:$C,A319)</f>
        <v>728.68</v>
      </c>
      <c r="D319" s="33"/>
      <c r="E319" s="33"/>
      <c r="F319" s="32" t="n">
        <f aca="false">B319+C319</f>
        <v>3919.79</v>
      </c>
    </row>
    <row r="320" customFormat="false" ht="12.75" hidden="false" customHeight="true" outlineLevel="0" collapsed="false">
      <c r="A320" s="34" t="str">
        <f aca="false">"Subtotal Semana "&amp;TEXT(A313,"dd/mm/yyyy")&amp;" a "&amp;TEXT(A319,"dd/mm/yyyy")</f>
        <v>Subtotal Semana 29/09/2026 a 05/10/2026</v>
      </c>
      <c r="B320" s="24" t="n">
        <f aca="false">SUM(B313:B319)</f>
        <v>14028.4</v>
      </c>
      <c r="C320" s="24" t="n">
        <f aca="false">SUM(C313:C319)</f>
        <v>5795.87</v>
      </c>
      <c r="D320" s="35"/>
      <c r="E320" s="35"/>
      <c r="F320" s="24" t="n">
        <f aca="false">B320+C320</f>
        <v>19824.27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3215.31</v>
      </c>
      <c r="F324" s="17" t="n">
        <f aca="false">B324+C324</f>
        <v>3215.31</v>
      </c>
    </row>
    <row r="325" customFormat="false" ht="12.75" hidden="false" customHeight="true" outlineLevel="0" collapsed="false">
      <c r="A325" s="31" t="n">
        <v>46305</v>
      </c>
      <c r="B325" s="32" t="n">
        <f aca="false">SUMIFS(Report!$U:$U,Report!$T:$T,"&lt;&gt;"&amp;"MERCADORIAS P/REVENDA",Report!$AA:$AA,"SIM",Report!$C:$C,A325)</f>
        <v>7995.76</v>
      </c>
      <c r="C325" s="32" t="n">
        <f aca="false">SUMIFS(Report!$U:$U,Report!$T:$T,"MERCADORIAS P/REVENDA",Report!$AA:$AA,"SIM",Report!$C:$C,A325)</f>
        <v>0</v>
      </c>
      <c r="D325" s="33"/>
      <c r="E325" s="33"/>
      <c r="F325" s="32" t="n">
        <f aca="false">B325+C325</f>
        <v>7995.76</v>
      </c>
    </row>
    <row r="326" customFormat="false" ht="12.75" hidden="false" customHeight="true" outlineLevel="0" collapsed="false">
      <c r="A326" s="31" t="n">
        <v>46306</v>
      </c>
      <c r="B326" s="32" t="n">
        <f aca="false">SUMIFS(Report!$U:$U,Report!$T:$T,"&lt;&gt;"&amp;"MERCADORIAS P/REVENDA",Report!$AA:$AA,"SIM",Report!$C:$C,A326)</f>
        <v>0</v>
      </c>
      <c r="C326" s="32" t="n">
        <f aca="false">SUMIFS(Report!$U:$U,Report!$T:$T,"MERCADORIAS P/REVENDA",Report!$AA:$AA,"SIM",Report!$C:$C,A326)</f>
        <v>0</v>
      </c>
      <c r="D326" s="33"/>
      <c r="E326" s="33"/>
      <c r="F326" s="32" t="n">
        <f aca="false">B326+C326</f>
        <v>0</v>
      </c>
    </row>
    <row r="327" customFormat="false" ht="12.75" hidden="false" customHeight="true" outlineLevel="0" collapsed="false">
      <c r="A327" s="31" t="n">
        <v>46307</v>
      </c>
      <c r="B327" s="32" t="n">
        <f aca="false">SUMIFS(Report!$U:$U,Report!$T:$T,"&lt;&gt;"&amp;"MERCADORIAS P/REVENDA",Report!$AA:$AA,"SIM",Report!$C:$C,A327)</f>
        <v>0</v>
      </c>
      <c r="C327" s="32" t="n">
        <f aca="false">SUMIFS(Report!$U:$U,Report!$T:$T,"MERCADORIAS P/REVENDA",Report!$AA:$AA,"SIM",Report!$C:$C,A327)</f>
        <v>524.87</v>
      </c>
      <c r="D327" s="33"/>
      <c r="E327" s="33"/>
      <c r="F327" s="32" t="n">
        <f aca="false">B327+C327</f>
        <v>524.87</v>
      </c>
    </row>
    <row r="328" customFormat="false" ht="12.75" hidden="false" customHeight="true" outlineLevel="0" collapsed="false">
      <c r="A328" s="34" t="str">
        <f aca="false">"Subtotal Semana "&amp;TEXT(A321,"dd/mm/yyyy")&amp;" a "&amp;TEXT(A327,"dd/mm/yyyy")</f>
        <v>Subtotal Semana 06/10/2026 a 12/10/2026</v>
      </c>
      <c r="B328" s="24" t="n">
        <f aca="false">SUM(B321:B327)</f>
        <v>7995.76</v>
      </c>
      <c r="C328" s="24" t="n">
        <f aca="false">SUM(C321:C327)</f>
        <v>5293.39</v>
      </c>
      <c r="D328" s="35"/>
      <c r="E328" s="35"/>
      <c r="F328" s="24" t="n">
        <f aca="false">B328+C328</f>
        <v>13289.15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1" t="n">
        <v>46312</v>
      </c>
      <c r="B333" s="32" t="n">
        <f aca="false">SUMIFS(Report!$U:$U,Report!$T:$T,"&lt;&gt;"&amp;"MERCADORIAS P/REVENDA",Report!$AA:$AA,"SIM",Report!$C:$C,A333)</f>
        <v>4121.66</v>
      </c>
      <c r="C333" s="32" t="n">
        <f aca="false">SUMIFS(Report!$U:$U,Report!$T:$T,"MERCADORIAS P/REVENDA",Report!$AA:$AA,"SIM",Report!$C:$C,A333)</f>
        <v>0</v>
      </c>
      <c r="D333" s="33"/>
      <c r="E333" s="33"/>
      <c r="F333" s="32" t="n">
        <f aca="false">B333+C333</f>
        <v>4121.66</v>
      </c>
    </row>
    <row r="334" customFormat="false" ht="12.75" hidden="false" customHeight="true" outlineLevel="0" collapsed="false">
      <c r="A334" s="31" t="n">
        <v>46313</v>
      </c>
      <c r="B334" s="32" t="n">
        <f aca="false">SUMIFS(Report!$U:$U,Report!$T:$T,"&lt;&gt;"&amp;"MERCADORIAS P/REVENDA",Report!$AA:$AA,"SIM",Report!$C:$C,A334)</f>
        <v>2510.34</v>
      </c>
      <c r="C334" s="32" t="n">
        <f aca="false">SUMIFS(Report!$U:$U,Report!$T:$T,"MERCADORIAS P/REVENDA",Report!$AA:$AA,"SIM",Report!$C:$C,A334)</f>
        <v>0</v>
      </c>
      <c r="D334" s="33"/>
      <c r="E334" s="33"/>
      <c r="F334" s="32" t="n">
        <f aca="false">B334+C334</f>
        <v>2510.34</v>
      </c>
    </row>
    <row r="335" customFormat="false" ht="12.75" hidden="false" customHeight="true" outlineLevel="0" collapsed="false">
      <c r="A335" s="31" t="n">
        <v>46314</v>
      </c>
      <c r="B335" s="32" t="n">
        <f aca="false">SUMIFS(Report!$U:$U,Report!$T:$T,"&lt;&gt;"&amp;"MERCADORIAS P/REVENDA",Report!$AA:$AA,"SIM",Report!$C:$C,A335)</f>
        <v>0</v>
      </c>
      <c r="C335" s="32" t="n">
        <f aca="false">SUMIFS(Report!$U:$U,Report!$T:$T,"MERCADORIAS P/REVENDA",Report!$AA:$AA,"SIM",Report!$C:$C,A335)</f>
        <v>0</v>
      </c>
      <c r="D335" s="33"/>
      <c r="E335" s="33"/>
      <c r="F335" s="32" t="n">
        <f aca="false">B335+C335</f>
        <v>0</v>
      </c>
    </row>
    <row r="336" customFormat="false" ht="12.75" hidden="false" customHeight="true" outlineLevel="0" collapsed="false">
      <c r="A336" s="34" t="str">
        <f aca="false">"Subtotal Semana "&amp;TEXT(A329,"dd/mm/yyyy")&amp;" a "&amp;TEXT(A335,"dd/mm/yyyy")</f>
        <v>Subtotal Semana 13/10/2026 a 19/10/2026</v>
      </c>
      <c r="B336" s="24" t="n">
        <f aca="false">SUM(B329:B335)</f>
        <v>7034.85</v>
      </c>
      <c r="C336" s="24" t="n">
        <f aca="false">SUM(C329:C335)</f>
        <v>0</v>
      </c>
      <c r="D336" s="35"/>
      <c r="E336" s="35"/>
      <c r="F336" s="24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1" t="n">
        <v>46319</v>
      </c>
      <c r="B341" s="32" t="n">
        <f aca="false">SUMIFS(Report!$U:$U,Report!$T:$T,"&lt;&gt;"&amp;"MERCADORIAS P/REVENDA",Report!$AA:$AA,"SIM",Report!$C:$C,A341)</f>
        <v>0</v>
      </c>
      <c r="C341" s="32" t="n">
        <f aca="false">SUMIFS(Report!$U:$U,Report!$T:$T,"MERCADORIAS P/REVENDA",Report!$AA:$AA,"SIM",Report!$C:$C,A341)</f>
        <v>0</v>
      </c>
      <c r="D341" s="33"/>
      <c r="E341" s="33"/>
      <c r="F341" s="32" t="n">
        <f aca="false">B341+C341</f>
        <v>0</v>
      </c>
    </row>
    <row r="342" customFormat="false" ht="12.75" hidden="false" customHeight="true" outlineLevel="0" collapsed="false">
      <c r="A342" s="31" t="n">
        <v>46320</v>
      </c>
      <c r="B342" s="32" t="n">
        <f aca="false">SUMIFS(Report!$U:$U,Report!$T:$T,"&lt;&gt;"&amp;"MERCADORIAS P/REVENDA",Report!$AA:$AA,"SIM",Report!$C:$C,A342)</f>
        <v>256.8</v>
      </c>
      <c r="C342" s="32" t="n">
        <f aca="false">SUMIFS(Report!$U:$U,Report!$T:$T,"MERCADORIAS P/REVENDA",Report!$AA:$AA,"SIM",Report!$C:$C,A342)</f>
        <v>1615.17</v>
      </c>
      <c r="D342" s="33"/>
      <c r="E342" s="33"/>
      <c r="F342" s="32" t="n">
        <f aca="false">B342+C342</f>
        <v>1871.97</v>
      </c>
    </row>
    <row r="343" customFormat="false" ht="12.75" hidden="false" customHeight="true" outlineLevel="0" collapsed="false">
      <c r="A343" s="31" t="n">
        <v>46321</v>
      </c>
      <c r="B343" s="32" t="n">
        <f aca="false">SUMIFS(Report!$U:$U,Report!$T:$T,"&lt;&gt;"&amp;"MERCADORIAS P/REVENDA",Report!$AA:$AA,"SIM",Report!$C:$C,A343)</f>
        <v>0</v>
      </c>
      <c r="C343" s="32" t="n">
        <f aca="false">SUMIFS(Report!$U:$U,Report!$T:$T,"MERCADORIAS P/REVENDA",Report!$AA:$AA,"SIM",Report!$C:$C,A343)</f>
        <v>0</v>
      </c>
      <c r="D343" s="33"/>
      <c r="E343" s="33"/>
      <c r="F343" s="32" t="n">
        <f aca="false">B343+C343</f>
        <v>0</v>
      </c>
    </row>
    <row r="344" customFormat="false" ht="12.75" hidden="false" customHeight="true" outlineLevel="0" collapsed="false">
      <c r="A344" s="34" t="str">
        <f aca="false">"Subtotal Semana "&amp;TEXT(A337,"dd/mm/yyyy")&amp;" a "&amp;TEXT(A343,"dd/mm/yyyy")</f>
        <v>Subtotal Semana 20/10/2026 a 26/10/2026</v>
      </c>
      <c r="B344" s="24" t="n">
        <f aca="false">SUM(B337:B343)</f>
        <v>14648.71</v>
      </c>
      <c r="C344" s="24" t="n">
        <f aca="false">SUM(C337:C343)</f>
        <v>1615.17</v>
      </c>
      <c r="D344" s="35"/>
      <c r="E344" s="35"/>
      <c r="F344" s="24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1" t="n">
        <v>46326</v>
      </c>
      <c r="B349" s="32" t="n">
        <f aca="false">SUMIFS(Report!$U:$U,Report!$T:$T,"&lt;&gt;"&amp;"MERCADORIAS P/REVENDA",Report!$AA:$AA,"SIM",Report!$C:$C,A349)</f>
        <v>0</v>
      </c>
      <c r="C349" s="32" t="n">
        <f aca="false">SUMIFS(Report!$U:$U,Report!$T:$T,"MERCADORIAS P/REVENDA",Report!$AA:$AA,"SIM",Report!$C:$C,A349)</f>
        <v>0</v>
      </c>
      <c r="D349" s="33"/>
      <c r="E349" s="33"/>
      <c r="F349" s="32" t="n">
        <f aca="false">B349+C349</f>
        <v>0</v>
      </c>
    </row>
    <row r="350" customFormat="false" ht="12.75" hidden="false" customHeight="true" outlineLevel="0" collapsed="false">
      <c r="A350" s="31" t="n">
        <v>46327</v>
      </c>
      <c r="B350" s="32" t="n">
        <f aca="false">SUMIFS(Report!$U:$U,Report!$T:$T,"&lt;&gt;"&amp;"MERCADORIAS P/REVENDA",Report!$AA:$AA,"SIM",Report!$C:$C,A350)</f>
        <v>0</v>
      </c>
      <c r="C350" s="32" t="n">
        <f aca="false">SUMIFS(Report!$U:$U,Report!$T:$T,"MERCADORIAS P/REVENDA",Report!$AA:$AA,"SIM",Report!$C:$C,A350)</f>
        <v>0</v>
      </c>
      <c r="D350" s="33"/>
      <c r="E350" s="33"/>
      <c r="F350" s="32" t="n">
        <f aca="false">B350+C350</f>
        <v>0</v>
      </c>
    </row>
    <row r="351" customFormat="false" ht="12.75" hidden="false" customHeight="true" outlineLevel="0" collapsed="false">
      <c r="A351" s="31" t="n">
        <v>46328</v>
      </c>
      <c r="B351" s="32" t="n">
        <f aca="false">SUMIFS(Report!$U:$U,Report!$T:$T,"&lt;&gt;"&amp;"MERCADORIAS P/REVENDA",Report!$AA:$AA,"SIM",Report!$C:$C,A351)</f>
        <v>9837.29</v>
      </c>
      <c r="C351" s="32" t="n">
        <f aca="false">SUMIFS(Report!$U:$U,Report!$T:$T,"MERCADORIAS P/REVENDA",Report!$AA:$AA,"SIM",Report!$C:$C,A351)</f>
        <v>0</v>
      </c>
      <c r="D351" s="33"/>
      <c r="E351" s="33"/>
      <c r="F351" s="32" t="n">
        <f aca="false">B351+C351</f>
        <v>9837.29</v>
      </c>
    </row>
    <row r="352" customFormat="false" ht="12.75" hidden="false" customHeight="true" outlineLevel="0" collapsed="false">
      <c r="A352" s="34" t="str">
        <f aca="false">"Subtotal Semana "&amp;TEXT(A345,"dd/mm/yyyy")&amp;" a "&amp;TEXT(A351,"dd/mm/yyyy")</f>
        <v>Subtotal Semana 27/10/2026 a 02/11/2026</v>
      </c>
      <c r="B352" s="24" t="n">
        <f aca="false">SUM(B345:B351)</f>
        <v>9837.29</v>
      </c>
      <c r="C352" s="24" t="n">
        <f aca="false">SUM(C345:C351)</f>
        <v>0</v>
      </c>
      <c r="D352" s="35"/>
      <c r="E352" s="35"/>
      <c r="F352" s="24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1" t="n">
        <v>46333</v>
      </c>
      <c r="B357" s="32" t="n">
        <f aca="false">SUMIFS(Report!$U:$U,Report!$T:$T,"&lt;&gt;"&amp;"MERCADORIAS P/REVENDA",Report!$AA:$AA,"SIM",Report!$C:$C,A357)</f>
        <v>0</v>
      </c>
      <c r="C357" s="32" t="n">
        <f aca="false">SUMIFS(Report!$U:$U,Report!$T:$T,"MERCADORIAS P/REVENDA",Report!$AA:$AA,"SIM",Report!$C:$C,A357)</f>
        <v>0</v>
      </c>
      <c r="D357" s="33"/>
      <c r="E357" s="33"/>
      <c r="F357" s="32" t="n">
        <f aca="false">B357+C357</f>
        <v>0</v>
      </c>
    </row>
    <row r="358" customFormat="false" ht="12.75" hidden="false" customHeight="true" outlineLevel="0" collapsed="false">
      <c r="A358" s="31" t="n">
        <v>46334</v>
      </c>
      <c r="B358" s="32" t="n">
        <f aca="false">SUMIFS(Report!$U:$U,Report!$T:$T,"&lt;&gt;"&amp;"MERCADORIAS P/REVENDA",Report!$AA:$AA,"SIM",Report!$C:$C,A358)</f>
        <v>0</v>
      </c>
      <c r="C358" s="32" t="n">
        <f aca="false">SUMIFS(Report!$U:$U,Report!$T:$T,"MERCADORIAS P/REVENDA",Report!$AA:$AA,"SIM",Report!$C:$C,A358)</f>
        <v>0</v>
      </c>
      <c r="D358" s="33"/>
      <c r="E358" s="33"/>
      <c r="F358" s="32" t="n">
        <f aca="false">B358+C358</f>
        <v>0</v>
      </c>
    </row>
    <row r="359" customFormat="false" ht="12.75" hidden="false" customHeight="true" outlineLevel="0" collapsed="false">
      <c r="A359" s="31" t="n">
        <v>46335</v>
      </c>
      <c r="B359" s="32" t="n">
        <f aca="false">SUMIFS(Report!$U:$U,Report!$T:$T,"&lt;&gt;"&amp;"MERCADORIAS P/REVENDA",Report!$AA:$AA,"SIM",Report!$C:$C,A359)</f>
        <v>0</v>
      </c>
      <c r="C359" s="32" t="n">
        <f aca="false">SUMIFS(Report!$U:$U,Report!$T:$T,"MERCADORIAS P/REVENDA",Report!$AA:$AA,"SIM",Report!$C:$C,A359)</f>
        <v>0</v>
      </c>
      <c r="D359" s="33"/>
      <c r="E359" s="33"/>
      <c r="F359" s="32" t="n">
        <f aca="false">B359+C359</f>
        <v>0</v>
      </c>
    </row>
    <row r="360" customFormat="false" ht="12.75" hidden="false" customHeight="true" outlineLevel="0" collapsed="false">
      <c r="A360" s="34" t="str">
        <f aca="false">"Subtotal Semana "&amp;TEXT(A353,"dd/mm/yyyy")&amp;" a "&amp;TEXT(A359,"dd/mm/yyyy")</f>
        <v>Subtotal Semana 03/11/2026 a 09/11/2026</v>
      </c>
      <c r="B360" s="24" t="n">
        <f aca="false">SUM(B353:B359)</f>
        <v>1437.61</v>
      </c>
      <c r="C360" s="24" t="n">
        <f aca="false">SUM(C353:C359)</f>
        <v>0</v>
      </c>
      <c r="D360" s="35"/>
      <c r="E360" s="35"/>
      <c r="F360" s="24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1" t="n">
        <v>46340</v>
      </c>
      <c r="B365" s="32" t="n">
        <f aca="false">SUMIFS(Report!$U:$U,Report!$T:$T,"&lt;&gt;"&amp;"MERCADORIAS P/REVENDA",Report!$AA:$AA,"SIM",Report!$C:$C,A365)</f>
        <v>0</v>
      </c>
      <c r="C365" s="32" t="n">
        <f aca="false">SUMIFS(Report!$U:$U,Report!$T:$T,"MERCADORIAS P/REVENDA",Report!$AA:$AA,"SIM",Report!$C:$C,A365)</f>
        <v>0</v>
      </c>
      <c r="D365" s="33"/>
      <c r="E365" s="33"/>
      <c r="F365" s="32" t="n">
        <f aca="false">B365+C365</f>
        <v>0</v>
      </c>
    </row>
    <row r="366" customFormat="false" ht="12.75" hidden="false" customHeight="true" outlineLevel="0" collapsed="false">
      <c r="A366" s="31" t="n">
        <v>46341</v>
      </c>
      <c r="B366" s="32" t="n">
        <f aca="false">SUMIFS(Report!$U:$U,Report!$T:$T,"&lt;&gt;"&amp;"MERCADORIAS P/REVENDA",Report!$AA:$AA,"SIM",Report!$C:$C,A366)</f>
        <v>402.85</v>
      </c>
      <c r="C366" s="32" t="n">
        <f aca="false">SUMIFS(Report!$U:$U,Report!$T:$T,"MERCADORIAS P/REVENDA",Report!$AA:$AA,"SIM",Report!$C:$C,A366)</f>
        <v>0</v>
      </c>
      <c r="D366" s="33"/>
      <c r="E366" s="33"/>
      <c r="F366" s="32" t="n">
        <f aca="false">B366+C366</f>
        <v>402.85</v>
      </c>
    </row>
    <row r="367" customFormat="false" ht="12.75" hidden="false" customHeight="true" outlineLevel="0" collapsed="false">
      <c r="A367" s="31" t="n">
        <v>46342</v>
      </c>
      <c r="B367" s="32" t="n">
        <f aca="false">SUMIFS(Report!$U:$U,Report!$T:$T,"&lt;&gt;"&amp;"MERCADORIAS P/REVENDA",Report!$AA:$AA,"SIM",Report!$C:$C,A367)</f>
        <v>0</v>
      </c>
      <c r="C367" s="32" t="n">
        <f aca="false">SUMIFS(Report!$U:$U,Report!$T:$T,"MERCADORIAS P/REVENDA",Report!$AA:$AA,"SIM",Report!$C:$C,A367)</f>
        <v>0</v>
      </c>
      <c r="D367" s="33"/>
      <c r="E367" s="33"/>
      <c r="F367" s="32" t="n">
        <f aca="false">B367+C367</f>
        <v>0</v>
      </c>
    </row>
    <row r="368" customFormat="false" ht="12.75" hidden="false" customHeight="true" outlineLevel="0" collapsed="false">
      <c r="A368" s="34" t="str">
        <f aca="false">"Subtotal Semana "&amp;TEXT(A361,"dd/mm/yyyy")&amp;" a "&amp;TEXT(A367,"dd/mm/yyyy")</f>
        <v>Subtotal Semana 10/11/2026 a 16/11/2026</v>
      </c>
      <c r="B368" s="24" t="n">
        <f aca="false">SUM(B361:B367)</f>
        <v>8921.11</v>
      </c>
      <c r="C368" s="24" t="n">
        <f aca="false">SUM(C361:C367)</f>
        <v>0</v>
      </c>
      <c r="D368" s="35"/>
      <c r="E368" s="35"/>
      <c r="F368" s="24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1" t="n">
        <v>46347</v>
      </c>
      <c r="B373" s="32" t="n">
        <f aca="false">SUMIFS(Report!$U:$U,Report!$T:$T,"&lt;&gt;"&amp;"MERCADORIAS P/REVENDA",Report!$AA:$AA,"SIM",Report!$C:$C,A373)</f>
        <v>0</v>
      </c>
      <c r="C373" s="32" t="n">
        <f aca="false">SUMIFS(Report!$U:$U,Report!$T:$T,"MERCADORIAS P/REVENDA",Report!$AA:$AA,"SIM",Report!$C:$C,A373)</f>
        <v>0</v>
      </c>
      <c r="D373" s="33"/>
      <c r="E373" s="33"/>
      <c r="F373" s="32" t="n">
        <f aca="false">B373+C373</f>
        <v>0</v>
      </c>
    </row>
    <row r="374" customFormat="false" ht="12.75" hidden="false" customHeight="true" outlineLevel="0" collapsed="false">
      <c r="A374" s="31" t="n">
        <v>46348</v>
      </c>
      <c r="B374" s="32" t="n">
        <f aca="false">SUMIFS(Report!$U:$U,Report!$T:$T,"&lt;&gt;"&amp;"MERCADORIAS P/REVENDA",Report!$AA:$AA,"SIM",Report!$C:$C,A374)</f>
        <v>10388.64</v>
      </c>
      <c r="C374" s="32" t="n">
        <f aca="false">SUMIFS(Report!$U:$U,Report!$T:$T,"MERCADORIAS P/REVENDA",Report!$AA:$AA,"SIM",Report!$C:$C,A374)</f>
        <v>0</v>
      </c>
      <c r="D374" s="33"/>
      <c r="E374" s="33"/>
      <c r="F374" s="32" t="n">
        <f aca="false">B374+C374</f>
        <v>10388.64</v>
      </c>
    </row>
    <row r="375" customFormat="false" ht="12.75" hidden="false" customHeight="true" outlineLevel="0" collapsed="false">
      <c r="A375" s="31" t="n">
        <v>46349</v>
      </c>
      <c r="B375" s="32" t="n">
        <f aca="false">SUMIFS(Report!$U:$U,Report!$T:$T,"&lt;&gt;"&amp;"MERCADORIAS P/REVENDA",Report!$AA:$AA,"SIM",Report!$C:$C,A375)</f>
        <v>0</v>
      </c>
      <c r="C375" s="32" t="n">
        <f aca="false">SUMIFS(Report!$U:$U,Report!$T:$T,"MERCADORIAS P/REVENDA",Report!$AA:$AA,"SIM",Report!$C:$C,A375)</f>
        <v>0</v>
      </c>
      <c r="D375" s="33"/>
      <c r="E375" s="33"/>
      <c r="F375" s="32" t="n">
        <f aca="false">B375+C375</f>
        <v>0</v>
      </c>
    </row>
    <row r="376" customFormat="false" ht="12.75" hidden="false" customHeight="true" outlineLevel="0" collapsed="false">
      <c r="A376" s="34" t="str">
        <f aca="false">"Subtotal Semana "&amp;TEXT(A369,"dd/mm/yyyy")&amp;" a "&amp;TEXT(A375,"dd/mm/yyyy")</f>
        <v>Subtotal Semana 17/11/2026 a 23/11/2026</v>
      </c>
      <c r="B376" s="24" t="n">
        <f aca="false">SUM(B369:B375)</f>
        <v>19902.25</v>
      </c>
      <c r="C376" s="24" t="n">
        <f aca="false">SUM(C369:C375)</f>
        <v>0</v>
      </c>
      <c r="D376" s="35"/>
      <c r="E376" s="35"/>
      <c r="F376" s="24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1" t="n">
        <v>46354</v>
      </c>
      <c r="B381" s="32" t="n">
        <f aca="false">SUMIFS(Report!$U:$U,Report!$T:$T,"&lt;&gt;"&amp;"MERCADORIAS P/REVENDA",Report!$AA:$AA,"SIM",Report!$C:$C,A381)</f>
        <v>0</v>
      </c>
      <c r="C381" s="32" t="n">
        <f aca="false">SUMIFS(Report!$U:$U,Report!$T:$T,"MERCADORIAS P/REVENDA",Report!$AA:$AA,"SIM",Report!$C:$C,A381)</f>
        <v>0</v>
      </c>
      <c r="D381" s="33"/>
      <c r="E381" s="33"/>
      <c r="F381" s="32" t="n">
        <f aca="false">B381+C381</f>
        <v>0</v>
      </c>
    </row>
    <row r="382" customFormat="false" ht="12.75" hidden="false" customHeight="true" outlineLevel="0" collapsed="false">
      <c r="A382" s="31" t="n">
        <v>46355</v>
      </c>
      <c r="B382" s="32" t="n">
        <f aca="false">SUMIFS(Report!$U:$U,Report!$T:$T,"&lt;&gt;"&amp;"MERCADORIAS P/REVENDA",Report!$AA:$AA,"SIM",Report!$C:$C,A382)</f>
        <v>0</v>
      </c>
      <c r="C382" s="32" t="n">
        <f aca="false">SUMIFS(Report!$U:$U,Report!$T:$T,"MERCADORIAS P/REVENDA",Report!$AA:$AA,"SIM",Report!$C:$C,A382)</f>
        <v>0</v>
      </c>
      <c r="D382" s="33"/>
      <c r="E382" s="33"/>
      <c r="F382" s="32" t="n">
        <f aca="false">B382+C382</f>
        <v>0</v>
      </c>
    </row>
    <row r="383" customFormat="false" ht="12.75" hidden="false" customHeight="true" outlineLevel="0" collapsed="false">
      <c r="A383" s="31" t="n">
        <v>46356</v>
      </c>
      <c r="B383" s="32" t="n">
        <f aca="false">SUMIFS(Report!$U:$U,Report!$T:$T,"&lt;&gt;"&amp;"MERCADORIAS P/REVENDA",Report!$AA:$AA,"SIM",Report!$C:$C,A383)</f>
        <v>0</v>
      </c>
      <c r="C383" s="32" t="n">
        <f aca="false">SUMIFS(Report!$U:$U,Report!$T:$T,"MERCADORIAS P/REVENDA",Report!$AA:$AA,"SIM",Report!$C:$C,A383)</f>
        <v>0</v>
      </c>
      <c r="D383" s="33"/>
      <c r="E383" s="33"/>
      <c r="F383" s="32" t="n">
        <f aca="false">B383+C383</f>
        <v>0</v>
      </c>
    </row>
    <row r="384" customFormat="false" ht="12.75" hidden="false" customHeight="true" outlineLevel="0" collapsed="false">
      <c r="A384" s="34" t="str">
        <f aca="false">"Subtotal Semana "&amp;TEXT(A377,"dd/mm/yyyy")&amp;" a "&amp;TEXT(A383,"dd/mm/yyyy")</f>
        <v>Subtotal Semana 24/11/2026 a 30/11/2026</v>
      </c>
      <c r="B384" s="24" t="n">
        <f aca="false">SUM(B377:B383)</f>
        <v>256.8</v>
      </c>
      <c r="C384" s="24" t="n">
        <f aca="false">SUM(C377:C383)</f>
        <v>0</v>
      </c>
      <c r="D384" s="35"/>
      <c r="E384" s="35"/>
      <c r="F384" s="24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1" t="n">
        <v>46361</v>
      </c>
      <c r="B389" s="32" t="n">
        <f aca="false">SUMIFS(Report!$U:$U,Report!$T:$T,"&lt;&gt;"&amp;"MERCADORIAS P/REVENDA",Report!$AA:$AA,"SIM",Report!$C:$C,A389)</f>
        <v>437.61</v>
      </c>
      <c r="C389" s="32" t="n">
        <f aca="false">SUMIFS(Report!$U:$U,Report!$T:$T,"MERCADORIAS P/REVENDA",Report!$AA:$AA,"SIM",Report!$C:$C,A389)</f>
        <v>0</v>
      </c>
      <c r="D389" s="33"/>
      <c r="E389" s="33"/>
      <c r="F389" s="32" t="n">
        <f aca="false">B389+C389</f>
        <v>437.61</v>
      </c>
    </row>
    <row r="390" customFormat="false" ht="12.75" hidden="false" customHeight="true" outlineLevel="0" collapsed="false">
      <c r="A390" s="31" t="n">
        <v>46362</v>
      </c>
      <c r="B390" s="32" t="n">
        <f aca="false">SUMIFS(Report!$U:$U,Report!$T:$T,"&lt;&gt;"&amp;"MERCADORIAS P/REVENDA",Report!$AA:$AA,"SIM",Report!$C:$C,A390)</f>
        <v>0</v>
      </c>
      <c r="C390" s="32" t="n">
        <f aca="false">SUMIFS(Report!$U:$U,Report!$T:$T,"MERCADORIAS P/REVENDA",Report!$AA:$AA,"SIM",Report!$C:$C,A390)</f>
        <v>0</v>
      </c>
      <c r="D390" s="33"/>
      <c r="E390" s="33"/>
      <c r="F390" s="32" t="n">
        <f aca="false">B390+C390</f>
        <v>0</v>
      </c>
    </row>
    <row r="391" customFormat="false" ht="12.75" hidden="false" customHeight="true" outlineLevel="0" collapsed="false">
      <c r="A391" s="31" t="n">
        <v>46363</v>
      </c>
      <c r="B391" s="32" t="n">
        <f aca="false">SUMIFS(Report!$U:$U,Report!$T:$T,"&lt;&gt;"&amp;"MERCADORIAS P/REVENDA",Report!$AA:$AA,"SIM",Report!$C:$C,A391)</f>
        <v>0</v>
      </c>
      <c r="C391" s="32" t="n">
        <f aca="false">SUMIFS(Report!$U:$U,Report!$T:$T,"MERCADORIAS P/REVENDA",Report!$AA:$AA,"SIM",Report!$C:$C,A391)</f>
        <v>0</v>
      </c>
      <c r="D391" s="33"/>
      <c r="E391" s="33"/>
      <c r="F391" s="32" t="n">
        <f aca="false">B391+C391</f>
        <v>0</v>
      </c>
    </row>
    <row r="392" customFormat="false" ht="12.75" hidden="false" customHeight="true" outlineLevel="0" collapsed="false">
      <c r="A392" s="34" t="str">
        <f aca="false">"Subtotal Semana "&amp;TEXT(A385,"dd/mm/yyyy")&amp;" a "&amp;TEXT(A391,"dd/mm/yyyy")</f>
        <v>Subtotal Semana 01/12/2026 a 07/12/2026</v>
      </c>
      <c r="B392" s="24" t="n">
        <f aca="false">SUM(B385:B391)</f>
        <v>11274.9</v>
      </c>
      <c r="C392" s="24" t="n">
        <f aca="false">SUM(C385:C391)</f>
        <v>0</v>
      </c>
      <c r="D392" s="35"/>
      <c r="E392" s="35"/>
      <c r="F392" s="24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1" t="n">
        <v>46368</v>
      </c>
      <c r="B397" s="32" t="n">
        <f aca="false">SUMIFS(Report!$U:$U,Report!$T:$T,"&lt;&gt;"&amp;"MERCADORIAS P/REVENDA",Report!$AA:$AA,"SIM",Report!$C:$C,A397)</f>
        <v>0</v>
      </c>
      <c r="C397" s="32" t="n">
        <f aca="false">SUMIFS(Report!$U:$U,Report!$T:$T,"MERCADORIAS P/REVENDA",Report!$AA:$AA,"SIM",Report!$C:$C,A397)</f>
        <v>934.34</v>
      </c>
      <c r="D397" s="33"/>
      <c r="E397" s="33"/>
      <c r="F397" s="32" t="n">
        <f aca="false">B397+C397</f>
        <v>934.34</v>
      </c>
    </row>
    <row r="398" customFormat="false" ht="12.75" hidden="false" customHeight="true" outlineLevel="0" collapsed="false">
      <c r="A398" s="31" t="n">
        <v>46369</v>
      </c>
      <c r="B398" s="32" t="n">
        <f aca="false">SUMIFS(Report!$U:$U,Report!$T:$T,"&lt;&gt;"&amp;"MERCADORIAS P/REVENDA",Report!$AA:$AA,"SIM",Report!$C:$C,A398)</f>
        <v>0</v>
      </c>
      <c r="C398" s="32" t="n">
        <f aca="false">SUMIFS(Report!$U:$U,Report!$T:$T,"MERCADORIAS P/REVENDA",Report!$AA:$AA,"SIM",Report!$C:$C,A398)</f>
        <v>0</v>
      </c>
      <c r="D398" s="33"/>
      <c r="E398" s="33"/>
      <c r="F398" s="32" t="n">
        <f aca="false">B398+C398</f>
        <v>0</v>
      </c>
    </row>
    <row r="399" customFormat="false" ht="12.75" hidden="false" customHeight="true" outlineLevel="0" collapsed="false">
      <c r="A399" s="31" t="n">
        <v>46370</v>
      </c>
      <c r="B399" s="32" t="n">
        <f aca="false">SUMIFS(Report!$U:$U,Report!$T:$T,"&lt;&gt;"&amp;"MERCADORIAS P/REVENDA",Report!$AA:$AA,"SIM",Report!$C:$C,A399)</f>
        <v>0</v>
      </c>
      <c r="C399" s="32" t="n">
        <f aca="false">SUMIFS(Report!$U:$U,Report!$T:$T,"MERCADORIAS P/REVENDA",Report!$AA:$AA,"SIM",Report!$C:$C,A399)</f>
        <v>0</v>
      </c>
      <c r="D399" s="33"/>
      <c r="E399" s="33"/>
      <c r="F399" s="32" t="n">
        <f aca="false">B399+C399</f>
        <v>0</v>
      </c>
    </row>
    <row r="400" customFormat="false" ht="12.75" hidden="false" customHeight="true" outlineLevel="0" collapsed="false">
      <c r="A400" s="34" t="str">
        <f aca="false">"Subtotal Semana "&amp;TEXT(A393,"dd/mm/yyyy")&amp;" a "&amp;TEXT(A399,"dd/mm/yyyy")</f>
        <v>Subtotal Semana 08/12/2026 a 14/12/2026</v>
      </c>
      <c r="B400" s="24" t="n">
        <f aca="false">SUM(B393:B399)</f>
        <v>7995.76</v>
      </c>
      <c r="C400" s="24" t="n">
        <f aca="false">SUM(C393:C399)</f>
        <v>934.34</v>
      </c>
      <c r="D400" s="35"/>
      <c r="E400" s="35"/>
      <c r="F400" s="24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1" t="n">
        <v>46375</v>
      </c>
      <c r="B405" s="32" t="n">
        <f aca="false">SUMIFS(Report!$U:$U,Report!$T:$T,"&lt;&gt;"&amp;"MERCADORIAS P/REVENDA",Report!$AA:$AA,"SIM",Report!$C:$C,A405)</f>
        <v>0</v>
      </c>
      <c r="C405" s="32" t="n">
        <f aca="false">SUMIFS(Report!$U:$U,Report!$T:$T,"MERCADORIAS P/REVENDA",Report!$AA:$AA,"SIM",Report!$C:$C,A405)</f>
        <v>0</v>
      </c>
      <c r="D405" s="33"/>
      <c r="E405" s="33"/>
      <c r="F405" s="32" t="n">
        <f aca="false">B405+C405</f>
        <v>0</v>
      </c>
    </row>
    <row r="406" customFormat="false" ht="12.75" hidden="false" customHeight="true" outlineLevel="0" collapsed="false">
      <c r="A406" s="31" t="n">
        <v>46376</v>
      </c>
      <c r="B406" s="32" t="n">
        <f aca="false">SUMIFS(Report!$U:$U,Report!$T:$T,"&lt;&gt;"&amp;"MERCADORIAS P/REVENDA",Report!$AA:$AA,"SIM",Report!$C:$C,A406)</f>
        <v>3195.9</v>
      </c>
      <c r="C406" s="32" t="n">
        <f aca="false">SUMIFS(Report!$U:$U,Report!$T:$T,"MERCADORIAS P/REVENDA",Report!$AA:$AA,"SIM",Report!$C:$C,A406)</f>
        <v>0</v>
      </c>
      <c r="D406" s="33"/>
      <c r="E406" s="33"/>
      <c r="F406" s="32" t="n">
        <f aca="false">B406+C406</f>
        <v>3195.9</v>
      </c>
    </row>
    <row r="407" customFormat="false" ht="12.75" hidden="false" customHeight="true" outlineLevel="0" collapsed="false">
      <c r="A407" s="31" t="n">
        <v>46377</v>
      </c>
      <c r="B407" s="32" t="n">
        <f aca="false">SUMIFS(Report!$U:$U,Report!$T:$T,"&lt;&gt;"&amp;"MERCADORIAS P/REVENDA",Report!$AA:$AA,"SIM",Report!$C:$C,A407)</f>
        <v>0</v>
      </c>
      <c r="C407" s="32" t="n">
        <f aca="false">SUMIFS(Report!$U:$U,Report!$T:$T,"MERCADORIAS P/REVENDA",Report!$AA:$AA,"SIM",Report!$C:$C,A407)</f>
        <v>0</v>
      </c>
      <c r="D407" s="33"/>
      <c r="E407" s="33"/>
      <c r="F407" s="32" t="n">
        <f aca="false">B407+C407</f>
        <v>0</v>
      </c>
    </row>
    <row r="408" customFormat="false" ht="12.75" hidden="false" customHeight="true" outlineLevel="0" collapsed="false">
      <c r="A408" s="34" t="str">
        <f aca="false">"Subtotal Semana "&amp;TEXT(A401,"dd/mm/yyyy")&amp;" a "&amp;TEXT(A407,"dd/mm/yyyy")</f>
        <v>Subtotal Semana 15/12/2026 a 21/12/2026</v>
      </c>
      <c r="B408" s="24" t="n">
        <f aca="false">SUM(B401:B407)</f>
        <v>9109.09</v>
      </c>
      <c r="C408" s="24" t="n">
        <f aca="false">SUM(C401:C407)</f>
        <v>0</v>
      </c>
      <c r="D408" s="35"/>
      <c r="E408" s="35"/>
      <c r="F408" s="24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1" t="n">
        <v>46382</v>
      </c>
      <c r="B413" s="32" t="n">
        <f aca="false">SUMIFS(Report!$U:$U,Report!$T:$T,"&lt;&gt;"&amp;"MERCADORIAS P/REVENDA",Report!$AA:$AA,"SIM",Report!$C:$C,A413)</f>
        <v>0</v>
      </c>
      <c r="C413" s="32" t="n">
        <f aca="false">SUMIFS(Report!$U:$U,Report!$T:$T,"MERCADORIAS P/REVENDA",Report!$AA:$AA,"SIM",Report!$C:$C,A413)</f>
        <v>0</v>
      </c>
      <c r="D413" s="33"/>
      <c r="E413" s="33"/>
      <c r="F413" s="32" t="n">
        <f aca="false">B413+C413</f>
        <v>0</v>
      </c>
    </row>
    <row r="414" customFormat="false" ht="12.75" hidden="false" customHeight="true" outlineLevel="0" collapsed="false">
      <c r="A414" s="31" t="n">
        <v>46383</v>
      </c>
      <c r="B414" s="32" t="n">
        <f aca="false">SUMIFS(Report!$U:$U,Report!$T:$T,"&lt;&gt;"&amp;"MERCADORIAS P/REVENDA",Report!$AA:$AA,"SIM",Report!$C:$C,A414)</f>
        <v>0</v>
      </c>
      <c r="C414" s="32" t="n">
        <f aca="false">SUMIFS(Report!$U:$U,Report!$T:$T,"MERCADORIAS P/REVENDA",Report!$AA:$AA,"SIM",Report!$C:$C,A414)</f>
        <v>0</v>
      </c>
      <c r="D414" s="33"/>
      <c r="E414" s="33"/>
      <c r="F414" s="32" t="n">
        <f aca="false">B414+C414</f>
        <v>0</v>
      </c>
    </row>
    <row r="415" customFormat="false" ht="12.75" hidden="false" customHeight="true" outlineLevel="0" collapsed="false">
      <c r="A415" s="31" t="n">
        <v>46384</v>
      </c>
      <c r="B415" s="32" t="n">
        <f aca="false">SUMIFS(Report!$U:$U,Report!$T:$T,"&lt;&gt;"&amp;"MERCADORIAS P/REVENDA",Report!$AA:$AA,"SIM",Report!$C:$C,A415)</f>
        <v>0</v>
      </c>
      <c r="C415" s="32" t="n">
        <f aca="false">SUMIFS(Report!$U:$U,Report!$T:$T,"MERCADORIAS P/REVENDA",Report!$AA:$AA,"SIM",Report!$C:$C,A415)</f>
        <v>0</v>
      </c>
      <c r="D415" s="33"/>
      <c r="E415" s="33"/>
      <c r="F415" s="32" t="n">
        <f aca="false">B415+C415</f>
        <v>0</v>
      </c>
    </row>
    <row r="416" customFormat="false" ht="12.75" hidden="false" customHeight="true" outlineLevel="0" collapsed="false">
      <c r="A416" s="34" t="str">
        <f aca="false">"Subtotal Semana "&amp;TEXT(A409,"dd/mm/yyyy")&amp;" a "&amp;TEXT(A415,"dd/mm/yyyy")</f>
        <v>Subtotal Semana 22/12/2026 a 28/12/2026</v>
      </c>
      <c r="B416" s="24" t="n">
        <f aca="false">SUM(B409:B415)</f>
        <v>10645.44</v>
      </c>
      <c r="C416" s="24" t="n">
        <f aca="false">SUM(C409:C415)</f>
        <v>0</v>
      </c>
      <c r="D416" s="35"/>
      <c r="E416" s="35"/>
      <c r="F416" s="24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1" t="n">
        <v>46389</v>
      </c>
      <c r="B421" s="32" t="n">
        <f aca="false">SUMIFS(Report!$U:$U,Report!$T:$T,"&lt;&gt;"&amp;"MERCADORIAS P/REVENDA",Report!$AA:$AA,"SIM",Report!$C:$C,A421)</f>
        <v>0</v>
      </c>
      <c r="C421" s="32" t="n">
        <f aca="false">SUMIFS(Report!$U:$U,Report!$T:$T,"MERCADORIAS P/REVENDA",Report!$AA:$AA,"SIM",Report!$C:$C,A421)</f>
        <v>0</v>
      </c>
      <c r="D421" s="33"/>
      <c r="E421" s="33"/>
      <c r="F421" s="32" t="n">
        <f aca="false">B421+C421</f>
        <v>0</v>
      </c>
    </row>
    <row r="422" customFormat="false" ht="12.75" hidden="false" customHeight="true" outlineLevel="0" collapsed="false">
      <c r="A422" s="31" t="n">
        <v>46390</v>
      </c>
      <c r="B422" s="32" t="n">
        <f aca="false">SUMIFS(Report!$U:$U,Report!$T:$T,"&lt;&gt;"&amp;"MERCADORIAS P/REVENDA",Report!$AA:$AA,"SIM",Report!$C:$C,A422)</f>
        <v>0</v>
      </c>
      <c r="C422" s="32" t="n">
        <f aca="false">SUMIFS(Report!$U:$U,Report!$T:$T,"MERCADORIAS P/REVENDA",Report!$AA:$AA,"SIM",Report!$C:$C,A422)</f>
        <v>0</v>
      </c>
      <c r="D422" s="33"/>
      <c r="E422" s="33"/>
      <c r="F422" s="32" t="n">
        <f aca="false">B422+C422</f>
        <v>0</v>
      </c>
    </row>
    <row r="423" customFormat="false" ht="12.75" hidden="false" customHeight="true" outlineLevel="0" collapsed="false">
      <c r="A423" s="31" t="n">
        <v>46391</v>
      </c>
      <c r="B423" s="32" t="n">
        <f aca="false">SUMIFS(Report!$U:$U,Report!$T:$T,"&lt;&gt;"&amp;"MERCADORIAS P/REVENDA",Report!$AA:$AA,"SIM",Report!$C:$C,A423)</f>
        <v>0</v>
      </c>
      <c r="C423" s="32" t="n">
        <f aca="false">SUMIFS(Report!$U:$U,Report!$T:$T,"MERCADORIAS P/REVENDA",Report!$AA:$AA,"SIM",Report!$C:$C,A423)</f>
        <v>0</v>
      </c>
      <c r="D423" s="33"/>
      <c r="E423" s="33"/>
      <c r="F423" s="32" t="n">
        <f aca="false">B423+C423</f>
        <v>0</v>
      </c>
    </row>
    <row r="424" customFormat="false" ht="12.75" hidden="false" customHeight="true" outlineLevel="0" collapsed="false">
      <c r="A424" s="34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35"/>
      <c r="E424" s="35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1" t="n">
        <v>46396</v>
      </c>
      <c r="B429" s="32" t="n">
        <f aca="false">SUMIFS(Report!$U:$U,Report!$T:$T,"&lt;&gt;"&amp;"MERCADORIAS P/REVENDA",Report!$AA:$AA,"SIM",Report!$C:$C,A429)</f>
        <v>0</v>
      </c>
      <c r="C429" s="32" t="n">
        <f aca="false">SUMIFS(Report!$U:$U,Report!$T:$T,"MERCADORIAS P/REVENDA",Report!$AA:$AA,"SIM",Report!$C:$C,A429)</f>
        <v>0</v>
      </c>
      <c r="D429" s="33"/>
      <c r="E429" s="33"/>
      <c r="F429" s="32" t="n">
        <f aca="false">B429+C429</f>
        <v>0</v>
      </c>
    </row>
    <row r="430" customFormat="false" ht="12.75" hidden="false" customHeight="true" outlineLevel="0" collapsed="false">
      <c r="A430" s="31" t="n">
        <v>46397</v>
      </c>
      <c r="B430" s="32" t="n">
        <f aca="false">SUMIFS(Report!$U:$U,Report!$T:$T,"&lt;&gt;"&amp;"MERCADORIAS P/REVENDA",Report!$AA:$AA,"SIM",Report!$C:$C,A430)</f>
        <v>0</v>
      </c>
      <c r="C430" s="32" t="n">
        <f aca="false">SUMIFS(Report!$U:$U,Report!$T:$T,"MERCADORIAS P/REVENDA",Report!$AA:$AA,"SIM",Report!$C:$C,A430)</f>
        <v>0</v>
      </c>
      <c r="D430" s="33"/>
      <c r="E430" s="33"/>
      <c r="F430" s="32" t="n">
        <f aca="false">B430+C430</f>
        <v>0</v>
      </c>
    </row>
    <row r="431" customFormat="false" ht="12.75" hidden="false" customHeight="true" outlineLevel="0" collapsed="false">
      <c r="A431" s="31" t="n">
        <v>46398</v>
      </c>
      <c r="B431" s="32" t="n">
        <f aca="false">SUMIFS(Report!$U:$U,Report!$T:$T,"&lt;&gt;"&amp;"MERCADORIAS P/REVENDA",Report!$AA:$AA,"SIM",Report!$C:$C,A431)</f>
        <v>0</v>
      </c>
      <c r="C431" s="32" t="n">
        <f aca="false">SUMIFS(Report!$U:$U,Report!$T:$T,"MERCADORIAS P/REVENDA",Report!$AA:$AA,"SIM",Report!$C:$C,A431)</f>
        <v>0</v>
      </c>
      <c r="D431" s="33"/>
      <c r="E431" s="33"/>
      <c r="F431" s="32" t="n">
        <f aca="false">B431+C431</f>
        <v>0</v>
      </c>
    </row>
    <row r="432" customFormat="false" ht="12.75" hidden="false" customHeight="true" outlineLevel="0" collapsed="false">
      <c r="A432" s="34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35"/>
      <c r="E432" s="35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1" t="n">
        <v>46403</v>
      </c>
      <c r="B437" s="32" t="n">
        <f aca="false">SUMIFS(Report!$U:$U,Report!$T:$T,"&lt;&gt;"&amp;"MERCADORIAS P/REVENDA",Report!$AA:$AA,"SIM",Report!$C:$C,A437)</f>
        <v>0</v>
      </c>
      <c r="C437" s="32" t="n">
        <f aca="false">SUMIFS(Report!$U:$U,Report!$T:$T,"MERCADORIAS P/REVENDA",Report!$AA:$AA,"SIM",Report!$C:$C,A437)</f>
        <v>0</v>
      </c>
      <c r="D437" s="33"/>
      <c r="E437" s="33"/>
      <c r="F437" s="32" t="n">
        <f aca="false">B437+C437</f>
        <v>0</v>
      </c>
    </row>
    <row r="438" customFormat="false" ht="12.75" hidden="false" customHeight="true" outlineLevel="0" collapsed="false">
      <c r="A438" s="31" t="n">
        <v>46404</v>
      </c>
      <c r="B438" s="32" t="n">
        <f aca="false">SUMIFS(Report!$U:$U,Report!$T:$T,"&lt;&gt;"&amp;"MERCADORIAS P/REVENDA",Report!$AA:$AA,"SIM",Report!$C:$C,A438)</f>
        <v>0</v>
      </c>
      <c r="C438" s="32" t="n">
        <f aca="false">SUMIFS(Report!$U:$U,Report!$T:$T,"MERCADORIAS P/REVENDA",Report!$AA:$AA,"SIM",Report!$C:$C,A438)</f>
        <v>0</v>
      </c>
      <c r="D438" s="33"/>
      <c r="E438" s="33"/>
      <c r="F438" s="32" t="n">
        <f aca="false">B438+C438</f>
        <v>0</v>
      </c>
    </row>
    <row r="439" customFormat="false" ht="12.75" hidden="false" customHeight="true" outlineLevel="0" collapsed="false">
      <c r="A439" s="31" t="n">
        <v>46405</v>
      </c>
      <c r="B439" s="32" t="n">
        <f aca="false">SUMIFS(Report!$U:$U,Report!$T:$T,"&lt;&gt;"&amp;"MERCADORIAS P/REVENDA",Report!$AA:$AA,"SIM",Report!$C:$C,A439)</f>
        <v>0</v>
      </c>
      <c r="C439" s="32" t="n">
        <f aca="false">SUMIFS(Report!$U:$U,Report!$T:$T,"MERCADORIAS P/REVENDA",Report!$AA:$AA,"SIM",Report!$C:$C,A439)</f>
        <v>0</v>
      </c>
      <c r="D439" s="33"/>
      <c r="E439" s="33"/>
      <c r="F439" s="32" t="n">
        <f aca="false">B439+C439</f>
        <v>0</v>
      </c>
    </row>
    <row r="440" customFormat="false" ht="12.75" hidden="false" customHeight="true" outlineLevel="0" collapsed="false">
      <c r="A440" s="34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35"/>
      <c r="E440" s="35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1" t="n">
        <v>46410</v>
      </c>
      <c r="B445" s="32" t="n">
        <f aca="false">SUMIFS(Report!$U:$U,Report!$T:$T,"&lt;&gt;"&amp;"MERCADORIAS P/REVENDA",Report!$AA:$AA,"SIM",Report!$C:$C,A445)</f>
        <v>0</v>
      </c>
      <c r="C445" s="32" t="n">
        <f aca="false">SUMIFS(Report!$U:$U,Report!$T:$T,"MERCADORIAS P/REVENDA",Report!$AA:$AA,"SIM",Report!$C:$C,A445)</f>
        <v>0</v>
      </c>
      <c r="D445" s="33"/>
      <c r="E445" s="33"/>
      <c r="F445" s="32" t="n">
        <f aca="false">B445+C445</f>
        <v>0</v>
      </c>
    </row>
    <row r="446" customFormat="false" ht="12.75" hidden="false" customHeight="true" outlineLevel="0" collapsed="false">
      <c r="A446" s="31" t="n">
        <v>46411</v>
      </c>
      <c r="B446" s="32" t="n">
        <f aca="false">SUMIFS(Report!$U:$U,Report!$T:$T,"&lt;&gt;"&amp;"MERCADORIAS P/REVENDA",Report!$AA:$AA,"SIM",Report!$C:$C,A446)</f>
        <v>0</v>
      </c>
      <c r="C446" s="32" t="n">
        <f aca="false">SUMIFS(Report!$U:$U,Report!$T:$T,"MERCADORIAS P/REVENDA",Report!$AA:$AA,"SIM",Report!$C:$C,A446)</f>
        <v>0</v>
      </c>
      <c r="D446" s="33"/>
      <c r="E446" s="33"/>
      <c r="F446" s="32" t="n">
        <f aca="false">B446+C446</f>
        <v>0</v>
      </c>
    </row>
    <row r="447" customFormat="false" ht="12.75" hidden="false" customHeight="true" outlineLevel="0" collapsed="false">
      <c r="A447" s="31" t="n">
        <v>46412</v>
      </c>
      <c r="B447" s="32" t="n">
        <f aca="false">SUMIFS(Report!$U:$U,Report!$T:$T,"&lt;&gt;"&amp;"MERCADORIAS P/REVENDA",Report!$AA:$AA,"SIM",Report!$C:$C,A447)</f>
        <v>0</v>
      </c>
      <c r="C447" s="32" t="n">
        <f aca="false">SUMIFS(Report!$U:$U,Report!$T:$T,"MERCADORIAS P/REVENDA",Report!$AA:$AA,"SIM",Report!$C:$C,A447)</f>
        <v>0</v>
      </c>
      <c r="D447" s="33"/>
      <c r="E447" s="33"/>
      <c r="F447" s="32" t="n">
        <f aca="false">B447+C447</f>
        <v>0</v>
      </c>
    </row>
    <row r="448" customFormat="false" ht="12.75" hidden="false" customHeight="true" outlineLevel="0" collapsed="false">
      <c r="A448" s="34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35"/>
      <c r="E448" s="35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1" t="n">
        <v>46417</v>
      </c>
      <c r="B453" s="32" t="n">
        <f aca="false">SUMIFS(Report!$U:$U,Report!$T:$T,"&lt;&gt;"&amp;"MERCADORIAS P/REVENDA",Report!$AA:$AA,"SIM",Report!$C:$C,A453)</f>
        <v>0</v>
      </c>
      <c r="C453" s="32" t="n">
        <f aca="false">SUMIFS(Report!$U:$U,Report!$T:$T,"MERCADORIAS P/REVENDA",Report!$AA:$AA,"SIM",Report!$C:$C,A453)</f>
        <v>0</v>
      </c>
      <c r="D453" s="33"/>
      <c r="E453" s="33"/>
      <c r="F453" s="32" t="n">
        <f aca="false">B453+C453</f>
        <v>0</v>
      </c>
    </row>
    <row r="454" customFormat="false" ht="12.75" hidden="false" customHeight="true" outlineLevel="0" collapsed="false">
      <c r="A454" s="31" t="n">
        <v>46418</v>
      </c>
      <c r="B454" s="32" t="n">
        <f aca="false">SUMIFS(Report!$U:$U,Report!$T:$T,"&lt;&gt;"&amp;"MERCADORIAS P/REVENDA",Report!$AA:$AA,"SIM",Report!$C:$C,A454)</f>
        <v>0</v>
      </c>
      <c r="C454" s="32" t="n">
        <f aca="false">SUMIFS(Report!$U:$U,Report!$T:$T,"MERCADORIAS P/REVENDA",Report!$AA:$AA,"SIM",Report!$C:$C,A454)</f>
        <v>0</v>
      </c>
      <c r="D454" s="33"/>
      <c r="E454" s="33"/>
      <c r="F454" s="32" t="n">
        <f aca="false">B454+C454</f>
        <v>0</v>
      </c>
    </row>
    <row r="455" customFormat="false" ht="12.75" hidden="false" customHeight="true" outlineLevel="0" collapsed="false">
      <c r="A455" s="31" t="n">
        <v>46419</v>
      </c>
      <c r="B455" s="32" t="n">
        <f aca="false">SUMIFS(Report!$U:$U,Report!$T:$T,"&lt;&gt;"&amp;"MERCADORIAS P/REVENDA",Report!$AA:$AA,"SIM",Report!$C:$C,A455)</f>
        <v>0</v>
      </c>
      <c r="C455" s="32" t="n">
        <f aca="false">SUMIFS(Report!$U:$U,Report!$T:$T,"MERCADORIAS P/REVENDA",Report!$AA:$AA,"SIM",Report!$C:$C,A455)</f>
        <v>0</v>
      </c>
      <c r="D455" s="33"/>
      <c r="E455" s="33"/>
      <c r="F455" s="32" t="n">
        <f aca="false">B455+C455</f>
        <v>0</v>
      </c>
    </row>
    <row r="456" customFormat="false" ht="12.75" hidden="false" customHeight="true" outlineLevel="0" collapsed="false">
      <c r="A456" s="34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35"/>
      <c r="E456" s="35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1" t="n">
        <v>46424</v>
      </c>
      <c r="B461" s="32" t="n">
        <f aca="false">SUMIFS(Report!$U:$U,Report!$T:$T,"&lt;&gt;"&amp;"MERCADORIAS P/REVENDA",Report!$AA:$AA,"SIM",Report!$C:$C,A461)</f>
        <v>0</v>
      </c>
      <c r="C461" s="32" t="n">
        <f aca="false">SUMIFS(Report!$U:$U,Report!$T:$T,"MERCADORIAS P/REVENDA",Report!$AA:$AA,"SIM",Report!$C:$C,A461)</f>
        <v>0</v>
      </c>
      <c r="D461" s="33"/>
      <c r="E461" s="33"/>
      <c r="F461" s="32" t="n">
        <f aca="false">B461+C461</f>
        <v>0</v>
      </c>
    </row>
    <row r="462" customFormat="false" ht="12.75" hidden="false" customHeight="true" outlineLevel="0" collapsed="false">
      <c r="A462" s="31" t="n">
        <v>46425</v>
      </c>
      <c r="B462" s="32" t="n">
        <f aca="false">SUMIFS(Report!$U:$U,Report!$T:$T,"&lt;&gt;"&amp;"MERCADORIAS P/REVENDA",Report!$AA:$AA,"SIM",Report!$C:$C,A462)</f>
        <v>0</v>
      </c>
      <c r="C462" s="32" t="n">
        <f aca="false">SUMIFS(Report!$U:$U,Report!$T:$T,"MERCADORIAS P/REVENDA",Report!$AA:$AA,"SIM",Report!$C:$C,A462)</f>
        <v>0</v>
      </c>
      <c r="D462" s="33"/>
      <c r="E462" s="33"/>
      <c r="F462" s="32" t="n">
        <f aca="false">B462+C462</f>
        <v>0</v>
      </c>
    </row>
    <row r="463" customFormat="false" ht="12.75" hidden="false" customHeight="true" outlineLevel="0" collapsed="false">
      <c r="A463" s="31" t="n">
        <v>46426</v>
      </c>
      <c r="B463" s="32" t="n">
        <f aca="false">SUMIFS(Report!$U:$U,Report!$T:$T,"&lt;&gt;"&amp;"MERCADORIAS P/REVENDA",Report!$AA:$AA,"SIM",Report!$C:$C,A463)</f>
        <v>0</v>
      </c>
      <c r="C463" s="32" t="n">
        <f aca="false">SUMIFS(Report!$U:$U,Report!$T:$T,"MERCADORIAS P/REVENDA",Report!$AA:$AA,"SIM",Report!$C:$C,A463)</f>
        <v>0</v>
      </c>
      <c r="D463" s="33"/>
      <c r="E463" s="33"/>
      <c r="F463" s="32" t="n">
        <f aca="false">B463+C463</f>
        <v>0</v>
      </c>
    </row>
    <row r="464" customFormat="false" ht="12.75" hidden="false" customHeight="true" outlineLevel="0" collapsed="false">
      <c r="A464" s="34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35"/>
      <c r="E464" s="35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1" t="n">
        <v>46431</v>
      </c>
      <c r="B469" s="32" t="n">
        <f aca="false">SUMIFS(Report!$U:$U,Report!$T:$T,"&lt;&gt;"&amp;"MERCADORIAS P/REVENDA",Report!$AA:$AA,"SIM",Report!$C:$C,A469)</f>
        <v>0</v>
      </c>
      <c r="C469" s="32" t="n">
        <f aca="false">SUMIFS(Report!$U:$U,Report!$T:$T,"MERCADORIAS P/REVENDA",Report!$AA:$AA,"SIM",Report!$C:$C,A469)</f>
        <v>0</v>
      </c>
      <c r="D469" s="33"/>
      <c r="E469" s="33"/>
      <c r="F469" s="32" t="n">
        <f aca="false">B469+C469</f>
        <v>0</v>
      </c>
    </row>
    <row r="470" customFormat="false" ht="12.75" hidden="false" customHeight="true" outlineLevel="0" collapsed="false">
      <c r="A470" s="31" t="n">
        <v>46432</v>
      </c>
      <c r="B470" s="32" t="n">
        <f aca="false">SUMIFS(Report!$U:$U,Report!$T:$T,"&lt;&gt;"&amp;"MERCADORIAS P/REVENDA",Report!$AA:$AA,"SIM",Report!$C:$C,A470)</f>
        <v>0</v>
      </c>
      <c r="C470" s="32" t="n">
        <f aca="false">SUMIFS(Report!$U:$U,Report!$T:$T,"MERCADORIAS P/REVENDA",Report!$AA:$AA,"SIM",Report!$C:$C,A470)</f>
        <v>0</v>
      </c>
      <c r="D470" s="33"/>
      <c r="E470" s="33"/>
      <c r="F470" s="32" t="n">
        <f aca="false">B470+C470</f>
        <v>0</v>
      </c>
    </row>
    <row r="471" customFormat="false" ht="12.75" hidden="false" customHeight="true" outlineLevel="0" collapsed="false">
      <c r="A471" s="31" t="n">
        <v>46433</v>
      </c>
      <c r="B471" s="32" t="n">
        <f aca="false">SUMIFS(Report!$U:$U,Report!$T:$T,"&lt;&gt;"&amp;"MERCADORIAS P/REVENDA",Report!$AA:$AA,"SIM",Report!$C:$C,A471)</f>
        <v>0</v>
      </c>
      <c r="C471" s="32" t="n">
        <f aca="false">SUMIFS(Report!$U:$U,Report!$T:$T,"MERCADORIAS P/REVENDA",Report!$AA:$AA,"SIM",Report!$C:$C,A471)</f>
        <v>0</v>
      </c>
      <c r="D471" s="33"/>
      <c r="E471" s="33"/>
      <c r="F471" s="32" t="n">
        <f aca="false">B471+C471</f>
        <v>0</v>
      </c>
    </row>
    <row r="472" customFormat="false" ht="12.75" hidden="false" customHeight="true" outlineLevel="0" collapsed="false">
      <c r="A472" s="34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35"/>
      <c r="E472" s="35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1" t="n">
        <v>46438</v>
      </c>
      <c r="B477" s="32" t="n">
        <f aca="false">SUMIFS(Report!$U:$U,Report!$T:$T,"&lt;&gt;"&amp;"MERCADORIAS P/REVENDA",Report!$AA:$AA,"SIM",Report!$C:$C,A477)</f>
        <v>0</v>
      </c>
      <c r="C477" s="32" t="n">
        <f aca="false">SUMIFS(Report!$U:$U,Report!$T:$T,"MERCADORIAS P/REVENDA",Report!$AA:$AA,"SIM",Report!$C:$C,A477)</f>
        <v>0</v>
      </c>
      <c r="D477" s="33"/>
      <c r="E477" s="33"/>
      <c r="F477" s="32" t="n">
        <f aca="false">B477+C477</f>
        <v>0</v>
      </c>
    </row>
    <row r="478" customFormat="false" ht="12.75" hidden="false" customHeight="true" outlineLevel="0" collapsed="false">
      <c r="A478" s="31" t="n">
        <v>46439</v>
      </c>
      <c r="B478" s="32" t="n">
        <f aca="false">SUMIFS(Report!$U:$U,Report!$T:$T,"&lt;&gt;"&amp;"MERCADORIAS P/REVENDA",Report!$AA:$AA,"SIM",Report!$C:$C,A478)</f>
        <v>0</v>
      </c>
      <c r="C478" s="32" t="n">
        <f aca="false">SUMIFS(Report!$U:$U,Report!$T:$T,"MERCADORIAS P/REVENDA",Report!$AA:$AA,"SIM",Report!$C:$C,A478)</f>
        <v>0</v>
      </c>
      <c r="D478" s="33"/>
      <c r="E478" s="33"/>
      <c r="F478" s="32" t="n">
        <f aca="false">B478+C478</f>
        <v>0</v>
      </c>
    </row>
    <row r="479" customFormat="false" ht="12.75" hidden="false" customHeight="true" outlineLevel="0" collapsed="false">
      <c r="A479" s="31" t="n">
        <v>46440</v>
      </c>
      <c r="B479" s="32" t="n">
        <f aca="false">SUMIFS(Report!$U:$U,Report!$T:$T,"&lt;&gt;"&amp;"MERCADORIAS P/REVENDA",Report!$AA:$AA,"SIM",Report!$C:$C,A479)</f>
        <v>0</v>
      </c>
      <c r="C479" s="32" t="n">
        <f aca="false">SUMIFS(Report!$U:$U,Report!$T:$T,"MERCADORIAS P/REVENDA",Report!$AA:$AA,"SIM",Report!$C:$C,A479)</f>
        <v>0</v>
      </c>
      <c r="D479" s="33"/>
      <c r="E479" s="33"/>
      <c r="F479" s="32" t="n">
        <f aca="false">B479+C479</f>
        <v>0</v>
      </c>
    </row>
    <row r="480" customFormat="false" ht="12.75" hidden="false" customHeight="true" outlineLevel="0" collapsed="false">
      <c r="A480" s="34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35"/>
      <c r="E480" s="35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1" t="n">
        <v>46445</v>
      </c>
      <c r="B485" s="32" t="n">
        <f aca="false">SUMIFS(Report!$U:$U,Report!$T:$T,"&lt;&gt;"&amp;"MERCADORIAS P/REVENDA",Report!$AA:$AA,"SIM",Report!$C:$C,A485)</f>
        <v>0</v>
      </c>
      <c r="C485" s="32" t="n">
        <f aca="false">SUMIFS(Report!$U:$U,Report!$T:$T,"MERCADORIAS P/REVENDA",Report!$AA:$AA,"SIM",Report!$C:$C,A485)</f>
        <v>0</v>
      </c>
      <c r="D485" s="33"/>
      <c r="E485" s="33"/>
      <c r="F485" s="32" t="n">
        <f aca="false">B485+C485</f>
        <v>0</v>
      </c>
    </row>
    <row r="486" customFormat="false" ht="12.75" hidden="false" customHeight="true" outlineLevel="0" collapsed="false">
      <c r="A486" s="31" t="n">
        <v>46446</v>
      </c>
      <c r="B486" s="32" t="n">
        <f aca="false">SUMIFS(Report!$U:$U,Report!$T:$T,"&lt;&gt;"&amp;"MERCADORIAS P/REVENDA",Report!$AA:$AA,"SIM",Report!$C:$C,A486)</f>
        <v>0</v>
      </c>
      <c r="C486" s="32" t="n">
        <f aca="false">SUMIFS(Report!$U:$U,Report!$T:$T,"MERCADORIAS P/REVENDA",Report!$AA:$AA,"SIM",Report!$C:$C,A486)</f>
        <v>0</v>
      </c>
      <c r="D486" s="33"/>
      <c r="E486" s="33"/>
      <c r="F486" s="32" t="n">
        <f aca="false">B486+C486</f>
        <v>0</v>
      </c>
    </row>
    <row r="487" customFormat="false" ht="12.75" hidden="false" customHeight="true" outlineLevel="0" collapsed="false">
      <c r="A487" s="31" t="n">
        <v>46447</v>
      </c>
      <c r="B487" s="32" t="n">
        <f aca="false">SUMIFS(Report!$U:$U,Report!$T:$T,"&lt;&gt;"&amp;"MERCADORIAS P/REVENDA",Report!$AA:$AA,"SIM",Report!$C:$C,A487)</f>
        <v>0</v>
      </c>
      <c r="C487" s="32" t="n">
        <f aca="false">SUMIFS(Report!$U:$U,Report!$T:$T,"MERCADORIAS P/REVENDA",Report!$AA:$AA,"SIM",Report!$C:$C,A487)</f>
        <v>0</v>
      </c>
      <c r="D487" s="33"/>
      <c r="E487" s="33"/>
      <c r="F487" s="32" t="n">
        <f aca="false">B487+C487</f>
        <v>0</v>
      </c>
    </row>
    <row r="488" customFormat="false" ht="12.75" hidden="false" customHeight="true" outlineLevel="0" collapsed="false">
      <c r="A488" s="34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35"/>
      <c r="E488" s="35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1" t="n">
        <v>46452</v>
      </c>
      <c r="B493" s="32" t="n">
        <f aca="false">SUMIFS(Report!$U:$U,Report!$T:$T,"&lt;&gt;"&amp;"MERCADORIAS P/REVENDA",Report!$AA:$AA,"SIM",Report!$C:$C,A493)</f>
        <v>0</v>
      </c>
      <c r="C493" s="32" t="n">
        <f aca="false">SUMIFS(Report!$U:$U,Report!$T:$T,"MERCADORIAS P/REVENDA",Report!$AA:$AA,"SIM",Report!$C:$C,A493)</f>
        <v>0</v>
      </c>
      <c r="D493" s="33"/>
      <c r="E493" s="33"/>
      <c r="F493" s="32" t="n">
        <f aca="false">B493+C493</f>
        <v>0</v>
      </c>
    </row>
    <row r="494" customFormat="false" ht="12.75" hidden="false" customHeight="true" outlineLevel="0" collapsed="false">
      <c r="A494" s="31" t="n">
        <v>46453</v>
      </c>
      <c r="B494" s="32" t="n">
        <f aca="false">SUMIFS(Report!$U:$U,Report!$T:$T,"&lt;&gt;"&amp;"MERCADORIAS P/REVENDA",Report!$AA:$AA,"SIM",Report!$C:$C,A494)</f>
        <v>0</v>
      </c>
      <c r="C494" s="32" t="n">
        <f aca="false">SUMIFS(Report!$U:$U,Report!$T:$T,"MERCADORIAS P/REVENDA",Report!$AA:$AA,"SIM",Report!$C:$C,A494)</f>
        <v>0</v>
      </c>
      <c r="D494" s="33"/>
      <c r="E494" s="33"/>
      <c r="F494" s="32" t="n">
        <f aca="false">B494+C494</f>
        <v>0</v>
      </c>
    </row>
    <row r="495" customFormat="false" ht="12.75" hidden="false" customHeight="true" outlineLevel="0" collapsed="false">
      <c r="A495" s="31" t="n">
        <v>46454</v>
      </c>
      <c r="B495" s="32" t="n">
        <f aca="false">SUMIFS(Report!$U:$U,Report!$T:$T,"&lt;&gt;"&amp;"MERCADORIAS P/REVENDA",Report!$AA:$AA,"SIM",Report!$C:$C,A495)</f>
        <v>0</v>
      </c>
      <c r="C495" s="32" t="n">
        <f aca="false">SUMIFS(Report!$U:$U,Report!$T:$T,"MERCADORIAS P/REVENDA",Report!$AA:$AA,"SIM",Report!$C:$C,A495)</f>
        <v>0</v>
      </c>
      <c r="D495" s="33"/>
      <c r="E495" s="33"/>
      <c r="F495" s="32" t="n">
        <f aca="false">B495+C495</f>
        <v>0</v>
      </c>
    </row>
    <row r="496" customFormat="false" ht="12.75" hidden="false" customHeight="true" outlineLevel="0" collapsed="false">
      <c r="A496" s="34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35"/>
      <c r="E496" s="35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1" t="n">
        <v>46459</v>
      </c>
      <c r="B501" s="32" t="n">
        <f aca="false">SUMIFS(Report!$U:$U,Report!$T:$T,"&lt;&gt;"&amp;"MERCADORIAS P/REVENDA",Report!$AA:$AA,"SIM",Report!$C:$C,A501)</f>
        <v>0</v>
      </c>
      <c r="C501" s="32" t="n">
        <f aca="false">SUMIFS(Report!$U:$U,Report!$T:$T,"MERCADORIAS P/REVENDA",Report!$AA:$AA,"SIM",Report!$C:$C,A501)</f>
        <v>0</v>
      </c>
      <c r="D501" s="33"/>
      <c r="E501" s="33"/>
      <c r="F501" s="32" t="n">
        <f aca="false">B501+C501</f>
        <v>0</v>
      </c>
    </row>
    <row r="502" customFormat="false" ht="12.75" hidden="false" customHeight="true" outlineLevel="0" collapsed="false">
      <c r="A502" s="31" t="n">
        <v>46460</v>
      </c>
      <c r="B502" s="32" t="n">
        <f aca="false">SUMIFS(Report!$U:$U,Report!$T:$T,"&lt;&gt;"&amp;"MERCADORIAS P/REVENDA",Report!$AA:$AA,"SIM",Report!$C:$C,A502)</f>
        <v>0</v>
      </c>
      <c r="C502" s="32" t="n">
        <f aca="false">SUMIFS(Report!$U:$U,Report!$T:$T,"MERCADORIAS P/REVENDA",Report!$AA:$AA,"SIM",Report!$C:$C,A502)</f>
        <v>0</v>
      </c>
      <c r="D502" s="33"/>
      <c r="E502" s="33"/>
      <c r="F502" s="32" t="n">
        <f aca="false">B502+C502</f>
        <v>0</v>
      </c>
    </row>
    <row r="503" customFormat="false" ht="12.75" hidden="false" customHeight="true" outlineLevel="0" collapsed="false">
      <c r="A503" s="31" t="n">
        <v>46461</v>
      </c>
      <c r="B503" s="32" t="n">
        <f aca="false">SUMIFS(Report!$U:$U,Report!$T:$T,"&lt;&gt;"&amp;"MERCADORIAS P/REVENDA",Report!$AA:$AA,"SIM",Report!$C:$C,A503)</f>
        <v>0</v>
      </c>
      <c r="C503" s="32" t="n">
        <f aca="false">SUMIFS(Report!$U:$U,Report!$T:$T,"MERCADORIAS P/REVENDA",Report!$AA:$AA,"SIM",Report!$C:$C,A503)</f>
        <v>0</v>
      </c>
      <c r="D503" s="33"/>
      <c r="E503" s="33"/>
      <c r="F503" s="32" t="n">
        <f aca="false">B503+C503</f>
        <v>0</v>
      </c>
    </row>
    <row r="504" customFormat="false" ht="12.75" hidden="false" customHeight="true" outlineLevel="0" collapsed="false">
      <c r="A504" s="34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35"/>
      <c r="E504" s="35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1" t="n">
        <v>46466</v>
      </c>
      <c r="B509" s="32" t="n">
        <f aca="false">SUMIFS(Report!$U:$U,Report!$T:$T,"&lt;&gt;"&amp;"MERCADORIAS P/REVENDA",Report!$AA:$AA,"SIM",Report!$C:$C,A509)</f>
        <v>0</v>
      </c>
      <c r="C509" s="32" t="n">
        <f aca="false">SUMIFS(Report!$U:$U,Report!$T:$T,"MERCADORIAS P/REVENDA",Report!$AA:$AA,"SIM",Report!$C:$C,A509)</f>
        <v>0</v>
      </c>
      <c r="D509" s="33"/>
      <c r="E509" s="33"/>
      <c r="F509" s="32" t="n">
        <f aca="false">B509+C509</f>
        <v>0</v>
      </c>
    </row>
    <row r="510" customFormat="false" ht="12.75" hidden="false" customHeight="true" outlineLevel="0" collapsed="false">
      <c r="A510" s="31" t="n">
        <v>46467</v>
      </c>
      <c r="B510" s="32" t="n">
        <f aca="false">SUMIFS(Report!$U:$U,Report!$T:$T,"&lt;&gt;"&amp;"MERCADORIAS P/REVENDA",Report!$AA:$AA,"SIM",Report!$C:$C,A510)</f>
        <v>0</v>
      </c>
      <c r="C510" s="32" t="n">
        <f aca="false">SUMIFS(Report!$U:$U,Report!$T:$T,"MERCADORIAS P/REVENDA",Report!$AA:$AA,"SIM",Report!$C:$C,A510)</f>
        <v>0</v>
      </c>
      <c r="D510" s="33"/>
      <c r="E510" s="33"/>
      <c r="F510" s="32" t="n">
        <f aca="false">B510+C510</f>
        <v>0</v>
      </c>
    </row>
    <row r="511" customFormat="false" ht="12.75" hidden="false" customHeight="true" outlineLevel="0" collapsed="false">
      <c r="A511" s="31" t="n">
        <v>46468</v>
      </c>
      <c r="B511" s="32" t="n">
        <f aca="false">SUMIFS(Report!$U:$U,Report!$T:$T,"&lt;&gt;"&amp;"MERCADORIAS P/REVENDA",Report!$AA:$AA,"SIM",Report!$C:$C,A511)</f>
        <v>0</v>
      </c>
      <c r="C511" s="32" t="n">
        <f aca="false">SUMIFS(Report!$U:$U,Report!$T:$T,"MERCADORIAS P/REVENDA",Report!$AA:$AA,"SIM",Report!$C:$C,A511)</f>
        <v>0</v>
      </c>
      <c r="D511" s="33"/>
      <c r="E511" s="33"/>
      <c r="F511" s="32" t="n">
        <f aca="false">B511+C511</f>
        <v>0</v>
      </c>
    </row>
    <row r="512" customFormat="false" ht="12.75" hidden="false" customHeight="true" outlineLevel="0" collapsed="false">
      <c r="A512" s="34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35"/>
      <c r="E512" s="35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1" t="n">
        <v>46473</v>
      </c>
      <c r="B517" s="32" t="n">
        <f aca="false">SUMIFS(Report!$U:$U,Report!$T:$T,"&lt;&gt;"&amp;"MERCADORIAS P/REVENDA",Report!$AA:$AA,"SIM",Report!$C:$C,A517)</f>
        <v>0</v>
      </c>
      <c r="C517" s="32" t="n">
        <f aca="false">SUMIFS(Report!$U:$U,Report!$T:$T,"MERCADORIAS P/REVENDA",Report!$AA:$AA,"SIM",Report!$C:$C,A517)</f>
        <v>0</v>
      </c>
      <c r="D517" s="33"/>
      <c r="E517" s="33"/>
      <c r="F517" s="32" t="n">
        <f aca="false">B517+C517</f>
        <v>0</v>
      </c>
    </row>
    <row r="518" customFormat="false" ht="12.75" hidden="false" customHeight="true" outlineLevel="0" collapsed="false">
      <c r="A518" s="31" t="n">
        <v>46474</v>
      </c>
      <c r="B518" s="32" t="n">
        <f aca="false">SUMIFS(Report!$U:$U,Report!$T:$T,"&lt;&gt;"&amp;"MERCADORIAS P/REVENDA",Report!$AA:$AA,"SIM",Report!$C:$C,A518)</f>
        <v>0</v>
      </c>
      <c r="C518" s="32" t="n">
        <f aca="false">SUMIFS(Report!$U:$U,Report!$T:$T,"MERCADORIAS P/REVENDA",Report!$AA:$AA,"SIM",Report!$C:$C,A518)</f>
        <v>0</v>
      </c>
      <c r="D518" s="33"/>
      <c r="E518" s="33"/>
      <c r="F518" s="32" t="n">
        <f aca="false">B518+C518</f>
        <v>0</v>
      </c>
    </row>
    <row r="519" customFormat="false" ht="12.75" hidden="false" customHeight="true" outlineLevel="0" collapsed="false">
      <c r="A519" s="31" t="n">
        <v>46475</v>
      </c>
      <c r="B519" s="32" t="n">
        <f aca="false">SUMIFS(Report!$U:$U,Report!$T:$T,"&lt;&gt;"&amp;"MERCADORIAS P/REVENDA",Report!$AA:$AA,"SIM",Report!$C:$C,A519)</f>
        <v>0</v>
      </c>
      <c r="C519" s="32" t="n">
        <f aca="false">SUMIFS(Report!$U:$U,Report!$T:$T,"MERCADORIAS P/REVENDA",Report!$AA:$AA,"SIM",Report!$C:$C,A519)</f>
        <v>0</v>
      </c>
      <c r="D519" s="33"/>
      <c r="E519" s="33"/>
      <c r="F519" s="32" t="n">
        <f aca="false">B519+C519</f>
        <v>0</v>
      </c>
    </row>
    <row r="520" customFormat="false" ht="12.75" hidden="false" customHeight="true" outlineLevel="0" collapsed="false">
      <c r="A520" s="34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35"/>
      <c r="E520" s="35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1" t="n">
        <v>46480</v>
      </c>
      <c r="B525" s="32" t="n">
        <f aca="false">SUMIFS(Report!$U:$U,Report!$T:$T,"&lt;&gt;"&amp;"MERCADORIAS P/REVENDA",Report!$AA:$AA,"SIM",Report!$C:$C,A525)</f>
        <v>0</v>
      </c>
      <c r="C525" s="32" t="n">
        <f aca="false">SUMIFS(Report!$U:$U,Report!$T:$T,"MERCADORIAS P/REVENDA",Report!$AA:$AA,"SIM",Report!$C:$C,A525)</f>
        <v>0</v>
      </c>
      <c r="D525" s="33"/>
      <c r="E525" s="33"/>
      <c r="F525" s="32" t="n">
        <f aca="false">B525+C525</f>
        <v>0</v>
      </c>
    </row>
    <row r="526" customFormat="false" ht="12.75" hidden="false" customHeight="true" outlineLevel="0" collapsed="false">
      <c r="A526" s="31" t="n">
        <v>46481</v>
      </c>
      <c r="B526" s="32" t="n">
        <f aca="false">SUMIFS(Report!$U:$U,Report!$T:$T,"&lt;&gt;"&amp;"MERCADORIAS P/REVENDA",Report!$AA:$AA,"SIM",Report!$C:$C,A526)</f>
        <v>0</v>
      </c>
      <c r="C526" s="32" t="n">
        <f aca="false">SUMIFS(Report!$U:$U,Report!$T:$T,"MERCADORIAS P/REVENDA",Report!$AA:$AA,"SIM",Report!$C:$C,A526)</f>
        <v>0</v>
      </c>
      <c r="D526" s="33"/>
      <c r="E526" s="33"/>
      <c r="F526" s="32" t="n">
        <f aca="false">B526+C526</f>
        <v>0</v>
      </c>
    </row>
    <row r="527" customFormat="false" ht="12.75" hidden="false" customHeight="true" outlineLevel="0" collapsed="false">
      <c r="A527" s="31" t="n">
        <v>46482</v>
      </c>
      <c r="B527" s="32" t="n">
        <f aca="false">SUMIFS(Report!$U:$U,Report!$T:$T,"&lt;&gt;"&amp;"MERCADORIAS P/REVENDA",Report!$AA:$AA,"SIM",Report!$C:$C,A527)</f>
        <v>0</v>
      </c>
      <c r="C527" s="32" t="n">
        <f aca="false">SUMIFS(Report!$U:$U,Report!$T:$T,"MERCADORIAS P/REVENDA",Report!$AA:$AA,"SIM",Report!$C:$C,A527)</f>
        <v>0</v>
      </c>
      <c r="D527" s="33"/>
      <c r="E527" s="33"/>
      <c r="F527" s="32" t="n">
        <f aca="false">B527+C527</f>
        <v>0</v>
      </c>
    </row>
    <row r="528" customFormat="false" ht="12.75" hidden="false" customHeight="true" outlineLevel="0" collapsed="false">
      <c r="A528" s="34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35"/>
      <c r="E528" s="35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1" t="n">
        <v>46487</v>
      </c>
      <c r="B533" s="32" t="n">
        <f aca="false">SUMIFS(Report!$U:$U,Report!$T:$T,"&lt;&gt;"&amp;"MERCADORIAS P/REVENDA",Report!$AA:$AA,"SIM",Report!$C:$C,A533)</f>
        <v>0</v>
      </c>
      <c r="C533" s="32" t="n">
        <f aca="false">SUMIFS(Report!$U:$U,Report!$T:$T,"MERCADORIAS P/REVENDA",Report!$AA:$AA,"SIM",Report!$C:$C,A533)</f>
        <v>0</v>
      </c>
      <c r="D533" s="33"/>
      <c r="E533" s="33"/>
      <c r="F533" s="32" t="n">
        <f aca="false">B533+C533</f>
        <v>0</v>
      </c>
    </row>
    <row r="534" customFormat="false" ht="12.75" hidden="false" customHeight="true" outlineLevel="0" collapsed="false">
      <c r="A534" s="31" t="n">
        <v>46488</v>
      </c>
      <c r="B534" s="32" t="n">
        <f aca="false">SUMIFS(Report!$U:$U,Report!$T:$T,"&lt;&gt;"&amp;"MERCADORIAS P/REVENDA",Report!$AA:$AA,"SIM",Report!$C:$C,A534)</f>
        <v>0</v>
      </c>
      <c r="C534" s="32" t="n">
        <f aca="false">SUMIFS(Report!$U:$U,Report!$T:$T,"MERCADORIAS P/REVENDA",Report!$AA:$AA,"SIM",Report!$C:$C,A534)</f>
        <v>0</v>
      </c>
      <c r="D534" s="33"/>
      <c r="E534" s="33"/>
      <c r="F534" s="32" t="n">
        <f aca="false">B534+C534</f>
        <v>0</v>
      </c>
    </row>
    <row r="535" customFormat="false" ht="12.75" hidden="false" customHeight="true" outlineLevel="0" collapsed="false">
      <c r="A535" s="31" t="n">
        <v>46489</v>
      </c>
      <c r="B535" s="32" t="n">
        <f aca="false">SUMIFS(Report!$U:$U,Report!$T:$T,"&lt;&gt;"&amp;"MERCADORIAS P/REVENDA",Report!$AA:$AA,"SIM",Report!$C:$C,A535)</f>
        <v>0</v>
      </c>
      <c r="C535" s="32" t="n">
        <f aca="false">SUMIFS(Report!$U:$U,Report!$T:$T,"MERCADORIAS P/REVENDA",Report!$AA:$AA,"SIM",Report!$C:$C,A535)</f>
        <v>0</v>
      </c>
      <c r="D535" s="33"/>
      <c r="E535" s="33"/>
      <c r="F535" s="32" t="n">
        <f aca="false">B535+C535</f>
        <v>0</v>
      </c>
    </row>
    <row r="536" customFormat="false" ht="12.75" hidden="false" customHeight="true" outlineLevel="0" collapsed="false">
      <c r="A536" s="34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35"/>
      <c r="E536" s="35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1" t="n">
        <v>46494</v>
      </c>
      <c r="B541" s="32" t="n">
        <f aca="false">SUMIFS(Report!$U:$U,Report!$T:$T,"&lt;&gt;"&amp;"MERCADORIAS P/REVENDA",Report!$AA:$AA,"SIM",Report!$C:$C,A541)</f>
        <v>0</v>
      </c>
      <c r="C541" s="32" t="n">
        <f aca="false">SUMIFS(Report!$U:$U,Report!$T:$T,"MERCADORIAS P/REVENDA",Report!$AA:$AA,"SIM",Report!$C:$C,A541)</f>
        <v>0</v>
      </c>
      <c r="D541" s="33"/>
      <c r="E541" s="33"/>
      <c r="F541" s="32" t="n">
        <f aca="false">B541+C541</f>
        <v>0</v>
      </c>
    </row>
    <row r="542" customFormat="false" ht="12.75" hidden="false" customHeight="true" outlineLevel="0" collapsed="false">
      <c r="A542" s="31" t="n">
        <v>46495</v>
      </c>
      <c r="B542" s="32" t="n">
        <f aca="false">SUMIFS(Report!$U:$U,Report!$T:$T,"&lt;&gt;"&amp;"MERCADORIAS P/REVENDA",Report!$AA:$AA,"SIM",Report!$C:$C,A542)</f>
        <v>0</v>
      </c>
      <c r="C542" s="32" t="n">
        <f aca="false">SUMIFS(Report!$U:$U,Report!$T:$T,"MERCADORIAS P/REVENDA",Report!$AA:$AA,"SIM",Report!$C:$C,A542)</f>
        <v>0</v>
      </c>
      <c r="D542" s="33"/>
      <c r="E542" s="33"/>
      <c r="F542" s="32" t="n">
        <f aca="false">B542+C542</f>
        <v>0</v>
      </c>
    </row>
    <row r="543" customFormat="false" ht="12.75" hidden="false" customHeight="true" outlineLevel="0" collapsed="false">
      <c r="A543" s="31" t="n">
        <v>46496</v>
      </c>
      <c r="B543" s="32" t="n">
        <f aca="false">SUMIFS(Report!$U:$U,Report!$T:$T,"&lt;&gt;"&amp;"MERCADORIAS P/REVENDA",Report!$AA:$AA,"SIM",Report!$C:$C,A543)</f>
        <v>0</v>
      </c>
      <c r="C543" s="32" t="n">
        <f aca="false">SUMIFS(Report!$U:$U,Report!$T:$T,"MERCADORIAS P/REVENDA",Report!$AA:$AA,"SIM",Report!$C:$C,A543)</f>
        <v>0</v>
      </c>
      <c r="D543" s="33"/>
      <c r="E543" s="33"/>
      <c r="F543" s="32" t="n">
        <f aca="false">B543+C543</f>
        <v>0</v>
      </c>
    </row>
    <row r="544" customFormat="false" ht="12.75" hidden="false" customHeight="true" outlineLevel="0" collapsed="false">
      <c r="A544" s="34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35"/>
      <c r="E544" s="35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1" t="n">
        <v>46501</v>
      </c>
      <c r="B549" s="32" t="n">
        <f aca="false">SUMIFS(Report!$U:$U,Report!$T:$T,"&lt;&gt;"&amp;"MERCADORIAS P/REVENDA",Report!$AA:$AA,"SIM",Report!$C:$C,A549)</f>
        <v>0</v>
      </c>
      <c r="C549" s="32" t="n">
        <f aca="false">SUMIFS(Report!$U:$U,Report!$T:$T,"MERCADORIAS P/REVENDA",Report!$AA:$AA,"SIM",Report!$C:$C,A549)</f>
        <v>0</v>
      </c>
      <c r="D549" s="33"/>
      <c r="E549" s="33"/>
      <c r="F549" s="32" t="n">
        <f aca="false">B549+C549</f>
        <v>0</v>
      </c>
    </row>
    <row r="550" customFormat="false" ht="12.75" hidden="false" customHeight="true" outlineLevel="0" collapsed="false">
      <c r="A550" s="31" t="n">
        <v>46502</v>
      </c>
      <c r="B550" s="32" t="n">
        <f aca="false">SUMIFS(Report!$U:$U,Report!$T:$T,"&lt;&gt;"&amp;"MERCADORIAS P/REVENDA",Report!$AA:$AA,"SIM",Report!$C:$C,A550)</f>
        <v>0</v>
      </c>
      <c r="C550" s="32" t="n">
        <f aca="false">SUMIFS(Report!$U:$U,Report!$T:$T,"MERCADORIAS P/REVENDA",Report!$AA:$AA,"SIM",Report!$C:$C,A550)</f>
        <v>0</v>
      </c>
      <c r="D550" s="33"/>
      <c r="E550" s="33"/>
      <c r="F550" s="32" t="n">
        <f aca="false">B550+C550</f>
        <v>0</v>
      </c>
    </row>
    <row r="551" customFormat="false" ht="12.75" hidden="false" customHeight="true" outlineLevel="0" collapsed="false">
      <c r="A551" s="31" t="n">
        <v>46503</v>
      </c>
      <c r="B551" s="32" t="n">
        <f aca="false">SUMIFS(Report!$U:$U,Report!$T:$T,"&lt;&gt;"&amp;"MERCADORIAS P/REVENDA",Report!$AA:$AA,"SIM",Report!$C:$C,A551)</f>
        <v>0</v>
      </c>
      <c r="C551" s="32" t="n">
        <f aca="false">SUMIFS(Report!$U:$U,Report!$T:$T,"MERCADORIAS P/REVENDA",Report!$AA:$AA,"SIM",Report!$C:$C,A551)</f>
        <v>0</v>
      </c>
      <c r="D551" s="33"/>
      <c r="E551" s="33"/>
      <c r="F551" s="32" t="n">
        <f aca="false">B551+C551</f>
        <v>0</v>
      </c>
    </row>
    <row r="552" customFormat="false" ht="12.75" hidden="false" customHeight="true" outlineLevel="0" collapsed="false">
      <c r="A552" s="34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35"/>
      <c r="E552" s="35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1" t="n">
        <v>46508</v>
      </c>
      <c r="B557" s="32" t="n">
        <f aca="false">SUMIFS(Report!$U:$U,Report!$T:$T,"&lt;&gt;"&amp;"MERCADORIAS P/REVENDA",Report!$AA:$AA,"SIM",Report!$C:$C,A557)</f>
        <v>0</v>
      </c>
      <c r="C557" s="32" t="n">
        <f aca="false">SUMIFS(Report!$U:$U,Report!$T:$T,"MERCADORIAS P/REVENDA",Report!$AA:$AA,"SIM",Report!$C:$C,A557)</f>
        <v>0</v>
      </c>
      <c r="D557" s="33"/>
      <c r="E557" s="33"/>
      <c r="F557" s="32" t="n">
        <f aca="false">B557+C557</f>
        <v>0</v>
      </c>
    </row>
    <row r="558" customFormat="false" ht="12.75" hidden="false" customHeight="true" outlineLevel="0" collapsed="false">
      <c r="A558" s="31" t="n">
        <v>46509</v>
      </c>
      <c r="B558" s="32" t="n">
        <f aca="false">SUMIFS(Report!$U:$U,Report!$T:$T,"&lt;&gt;"&amp;"MERCADORIAS P/REVENDA",Report!$AA:$AA,"SIM",Report!$C:$C,A558)</f>
        <v>0</v>
      </c>
      <c r="C558" s="32" t="n">
        <f aca="false">SUMIFS(Report!$U:$U,Report!$T:$T,"MERCADORIAS P/REVENDA",Report!$AA:$AA,"SIM",Report!$C:$C,A558)</f>
        <v>0</v>
      </c>
      <c r="D558" s="33"/>
      <c r="E558" s="33"/>
      <c r="F558" s="32" t="n">
        <f aca="false">B558+C558</f>
        <v>0</v>
      </c>
    </row>
    <row r="559" customFormat="false" ht="12.75" hidden="false" customHeight="true" outlineLevel="0" collapsed="false">
      <c r="A559" s="31" t="n">
        <v>46510</v>
      </c>
      <c r="B559" s="32" t="n">
        <f aca="false">SUMIFS(Report!$U:$U,Report!$T:$T,"&lt;&gt;"&amp;"MERCADORIAS P/REVENDA",Report!$AA:$AA,"SIM",Report!$C:$C,A559)</f>
        <v>0</v>
      </c>
      <c r="C559" s="32" t="n">
        <f aca="false">SUMIFS(Report!$U:$U,Report!$T:$T,"MERCADORIAS P/REVENDA",Report!$AA:$AA,"SIM",Report!$C:$C,A559)</f>
        <v>0</v>
      </c>
      <c r="D559" s="33"/>
      <c r="E559" s="33"/>
      <c r="F559" s="32" t="n">
        <f aca="false">B559+C559</f>
        <v>0</v>
      </c>
    </row>
    <row r="560" customFormat="false" ht="12.75" hidden="false" customHeight="true" outlineLevel="0" collapsed="false">
      <c r="A560" s="34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35"/>
      <c r="E560" s="35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1" t="n">
        <v>46515</v>
      </c>
      <c r="B565" s="32" t="n">
        <f aca="false">SUMIFS(Report!$U:$U,Report!$T:$T,"&lt;&gt;"&amp;"MERCADORIAS P/REVENDA",Report!$AA:$AA,"SIM",Report!$C:$C,A565)</f>
        <v>0</v>
      </c>
      <c r="C565" s="32" t="n">
        <f aca="false">SUMIFS(Report!$U:$U,Report!$T:$T,"MERCADORIAS P/REVENDA",Report!$AA:$AA,"SIM",Report!$C:$C,A565)</f>
        <v>0</v>
      </c>
      <c r="D565" s="33"/>
      <c r="E565" s="33"/>
      <c r="F565" s="32" t="n">
        <f aca="false">B565+C565</f>
        <v>0</v>
      </c>
    </row>
    <row r="566" customFormat="false" ht="12.75" hidden="false" customHeight="true" outlineLevel="0" collapsed="false">
      <c r="A566" s="31" t="n">
        <v>46516</v>
      </c>
      <c r="B566" s="32" t="n">
        <f aca="false">SUMIFS(Report!$U:$U,Report!$T:$T,"&lt;&gt;"&amp;"MERCADORIAS P/REVENDA",Report!$AA:$AA,"SIM",Report!$C:$C,A566)</f>
        <v>0</v>
      </c>
      <c r="C566" s="32" t="n">
        <f aca="false">SUMIFS(Report!$U:$U,Report!$T:$T,"MERCADORIAS P/REVENDA",Report!$AA:$AA,"SIM",Report!$C:$C,A566)</f>
        <v>0</v>
      </c>
      <c r="D566" s="33"/>
      <c r="E566" s="33"/>
      <c r="F566" s="32" t="n">
        <f aca="false">B566+C566</f>
        <v>0</v>
      </c>
    </row>
    <row r="567" customFormat="false" ht="12.75" hidden="false" customHeight="true" outlineLevel="0" collapsed="false">
      <c r="A567" s="31" t="n">
        <v>46517</v>
      </c>
      <c r="B567" s="32" t="n">
        <f aca="false">SUMIFS(Report!$U:$U,Report!$T:$T,"&lt;&gt;"&amp;"MERCADORIAS P/REVENDA",Report!$AA:$AA,"SIM",Report!$C:$C,A567)</f>
        <v>0</v>
      </c>
      <c r="C567" s="32" t="n">
        <f aca="false">SUMIFS(Report!$U:$U,Report!$T:$T,"MERCADORIAS P/REVENDA",Report!$AA:$AA,"SIM",Report!$C:$C,A567)</f>
        <v>0</v>
      </c>
      <c r="D567" s="33"/>
      <c r="E567" s="33"/>
      <c r="F567" s="32" t="n">
        <f aca="false">B567+C567</f>
        <v>0</v>
      </c>
    </row>
    <row r="568" customFormat="false" ht="12.75" hidden="false" customHeight="true" outlineLevel="0" collapsed="false">
      <c r="A568" s="34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35"/>
      <c r="E568" s="35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1" t="n">
        <v>46522</v>
      </c>
      <c r="B573" s="32" t="n">
        <f aca="false">SUMIFS(Report!$U:$U,Report!$T:$T,"&lt;&gt;"&amp;"MERCADORIAS P/REVENDA",Report!$AA:$AA,"SIM",Report!$C:$C,A573)</f>
        <v>0</v>
      </c>
      <c r="C573" s="32" t="n">
        <f aca="false">SUMIFS(Report!$U:$U,Report!$T:$T,"MERCADORIAS P/REVENDA",Report!$AA:$AA,"SIM",Report!$C:$C,A573)</f>
        <v>0</v>
      </c>
      <c r="D573" s="33"/>
      <c r="E573" s="33"/>
      <c r="F573" s="32" t="n">
        <f aca="false">B573+C573</f>
        <v>0</v>
      </c>
    </row>
    <row r="574" customFormat="false" ht="12.75" hidden="false" customHeight="true" outlineLevel="0" collapsed="false">
      <c r="A574" s="31" t="n">
        <v>46523</v>
      </c>
      <c r="B574" s="32" t="n">
        <f aca="false">SUMIFS(Report!$U:$U,Report!$T:$T,"&lt;&gt;"&amp;"MERCADORIAS P/REVENDA",Report!$AA:$AA,"SIM",Report!$C:$C,A574)</f>
        <v>0</v>
      </c>
      <c r="C574" s="32" t="n">
        <f aca="false">SUMIFS(Report!$U:$U,Report!$T:$T,"MERCADORIAS P/REVENDA",Report!$AA:$AA,"SIM",Report!$C:$C,A574)</f>
        <v>0</v>
      </c>
      <c r="D574" s="33"/>
      <c r="E574" s="33"/>
      <c r="F574" s="32" t="n">
        <f aca="false">B574+C574</f>
        <v>0</v>
      </c>
    </row>
    <row r="575" customFormat="false" ht="12.75" hidden="false" customHeight="true" outlineLevel="0" collapsed="false">
      <c r="A575" s="31" t="n">
        <v>46524</v>
      </c>
      <c r="B575" s="32" t="n">
        <f aca="false">SUMIFS(Report!$U:$U,Report!$T:$T,"&lt;&gt;"&amp;"MERCADORIAS P/REVENDA",Report!$AA:$AA,"SIM",Report!$C:$C,A575)</f>
        <v>0</v>
      </c>
      <c r="C575" s="32" t="n">
        <f aca="false">SUMIFS(Report!$U:$U,Report!$T:$T,"MERCADORIAS P/REVENDA",Report!$AA:$AA,"SIM",Report!$C:$C,A575)</f>
        <v>0</v>
      </c>
      <c r="D575" s="33"/>
      <c r="E575" s="33"/>
      <c r="F575" s="32" t="n">
        <f aca="false">B575+C575</f>
        <v>0</v>
      </c>
    </row>
    <row r="576" customFormat="false" ht="12.75" hidden="false" customHeight="true" outlineLevel="0" collapsed="false">
      <c r="A576" s="34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35"/>
      <c r="E576" s="35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1" t="n">
        <v>46529</v>
      </c>
      <c r="B581" s="32" t="n">
        <f aca="false">SUMIFS(Report!$U:$U,Report!$T:$T,"&lt;&gt;"&amp;"MERCADORIAS P/REVENDA",Report!$AA:$AA,"SIM",Report!$C:$C,A581)</f>
        <v>0</v>
      </c>
      <c r="C581" s="32" t="n">
        <f aca="false">SUMIFS(Report!$U:$U,Report!$T:$T,"MERCADORIAS P/REVENDA",Report!$AA:$AA,"SIM",Report!$C:$C,A581)</f>
        <v>0</v>
      </c>
      <c r="D581" s="33"/>
      <c r="E581" s="33"/>
      <c r="F581" s="32" t="n">
        <f aca="false">B581+C581</f>
        <v>0</v>
      </c>
    </row>
    <row r="582" customFormat="false" ht="12.75" hidden="false" customHeight="true" outlineLevel="0" collapsed="false">
      <c r="A582" s="31" t="n">
        <v>46530</v>
      </c>
      <c r="B582" s="32" t="n">
        <f aca="false">SUMIFS(Report!$U:$U,Report!$T:$T,"&lt;&gt;"&amp;"MERCADORIAS P/REVENDA",Report!$AA:$AA,"SIM",Report!$C:$C,A582)</f>
        <v>0</v>
      </c>
      <c r="C582" s="32" t="n">
        <f aca="false">SUMIFS(Report!$U:$U,Report!$T:$T,"MERCADORIAS P/REVENDA",Report!$AA:$AA,"SIM",Report!$C:$C,A582)</f>
        <v>0</v>
      </c>
      <c r="D582" s="33"/>
      <c r="E582" s="33"/>
      <c r="F582" s="32" t="n">
        <f aca="false">B582+C582</f>
        <v>0</v>
      </c>
    </row>
    <row r="583" customFormat="false" ht="12.75" hidden="false" customHeight="true" outlineLevel="0" collapsed="false">
      <c r="A583" s="31" t="n">
        <v>46531</v>
      </c>
      <c r="B583" s="32" t="n">
        <f aca="false">SUMIFS(Report!$U:$U,Report!$T:$T,"&lt;&gt;"&amp;"MERCADORIAS P/REVENDA",Report!$AA:$AA,"SIM",Report!$C:$C,A583)</f>
        <v>0</v>
      </c>
      <c r="C583" s="32" t="n">
        <f aca="false">SUMIFS(Report!$U:$U,Report!$T:$T,"MERCADORIAS P/REVENDA",Report!$AA:$AA,"SIM",Report!$C:$C,A583)</f>
        <v>0</v>
      </c>
      <c r="D583" s="33"/>
      <c r="E583" s="33"/>
      <c r="F583" s="32" t="n">
        <f aca="false">B583+C583</f>
        <v>0</v>
      </c>
    </row>
    <row r="584" customFormat="false" ht="12.75" hidden="false" customHeight="true" outlineLevel="0" collapsed="false">
      <c r="A584" s="34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35"/>
      <c r="E584" s="35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1" t="n">
        <v>46536</v>
      </c>
      <c r="B589" s="32" t="n">
        <f aca="false">SUMIFS(Report!$U:$U,Report!$T:$T,"&lt;&gt;"&amp;"MERCADORIAS P/REVENDA",Report!$AA:$AA,"SIM",Report!$C:$C,A589)</f>
        <v>0</v>
      </c>
      <c r="C589" s="32" t="n">
        <f aca="false">SUMIFS(Report!$U:$U,Report!$T:$T,"MERCADORIAS P/REVENDA",Report!$AA:$AA,"SIM",Report!$C:$C,A589)</f>
        <v>0</v>
      </c>
      <c r="D589" s="33"/>
      <c r="E589" s="33"/>
      <c r="F589" s="32" t="n">
        <f aca="false">B589+C589</f>
        <v>0</v>
      </c>
    </row>
    <row r="590" customFormat="false" ht="12.75" hidden="false" customHeight="true" outlineLevel="0" collapsed="false">
      <c r="A590" s="31" t="n">
        <v>46537</v>
      </c>
      <c r="B590" s="32" t="n">
        <f aca="false">SUMIFS(Report!$U:$U,Report!$T:$T,"&lt;&gt;"&amp;"MERCADORIAS P/REVENDA",Report!$AA:$AA,"SIM",Report!$C:$C,A590)</f>
        <v>0</v>
      </c>
      <c r="C590" s="32" t="n">
        <f aca="false">SUMIFS(Report!$U:$U,Report!$T:$T,"MERCADORIAS P/REVENDA",Report!$AA:$AA,"SIM",Report!$C:$C,A590)</f>
        <v>0</v>
      </c>
      <c r="D590" s="33"/>
      <c r="E590" s="33"/>
      <c r="F590" s="32" t="n">
        <f aca="false">B590+C590</f>
        <v>0</v>
      </c>
    </row>
    <row r="591" customFormat="false" ht="12.75" hidden="false" customHeight="true" outlineLevel="0" collapsed="false">
      <c r="A591" s="31" t="n">
        <v>46538</v>
      </c>
      <c r="B591" s="32" t="n">
        <f aca="false">SUMIFS(Report!$U:$U,Report!$T:$T,"&lt;&gt;"&amp;"MERCADORIAS P/REVENDA",Report!$AA:$AA,"SIM",Report!$C:$C,A591)</f>
        <v>0</v>
      </c>
      <c r="C591" s="32" t="n">
        <f aca="false">SUMIFS(Report!$U:$U,Report!$T:$T,"MERCADORIAS P/REVENDA",Report!$AA:$AA,"SIM",Report!$C:$C,A591)</f>
        <v>0</v>
      </c>
      <c r="D591" s="33"/>
      <c r="E591" s="33"/>
      <c r="F591" s="32" t="n">
        <f aca="false">B591+C591</f>
        <v>0</v>
      </c>
    </row>
    <row r="592" customFormat="false" ht="12.75" hidden="false" customHeight="true" outlineLevel="0" collapsed="false">
      <c r="A592" s="34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35"/>
      <c r="E592" s="35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1" t="n">
        <v>46543</v>
      </c>
      <c r="B597" s="32" t="n">
        <f aca="false">SUMIFS(Report!$U:$U,Report!$T:$T,"&lt;&gt;"&amp;"MERCADORIAS P/REVENDA",Report!$AA:$AA,"SIM",Report!$C:$C,A597)</f>
        <v>0</v>
      </c>
      <c r="C597" s="32" t="n">
        <f aca="false">SUMIFS(Report!$U:$U,Report!$T:$T,"MERCADORIAS P/REVENDA",Report!$AA:$AA,"SIM",Report!$C:$C,A597)</f>
        <v>0</v>
      </c>
      <c r="D597" s="33"/>
      <c r="E597" s="33"/>
      <c r="F597" s="32" t="n">
        <f aca="false">B597+C597</f>
        <v>0</v>
      </c>
    </row>
    <row r="598" customFormat="false" ht="12.75" hidden="false" customHeight="true" outlineLevel="0" collapsed="false">
      <c r="A598" s="31" t="n">
        <v>46544</v>
      </c>
      <c r="B598" s="32" t="n">
        <f aca="false">SUMIFS(Report!$U:$U,Report!$T:$T,"&lt;&gt;"&amp;"MERCADORIAS P/REVENDA",Report!$AA:$AA,"SIM",Report!$C:$C,A598)</f>
        <v>0</v>
      </c>
      <c r="C598" s="32" t="n">
        <f aca="false">SUMIFS(Report!$U:$U,Report!$T:$T,"MERCADORIAS P/REVENDA",Report!$AA:$AA,"SIM",Report!$C:$C,A598)</f>
        <v>0</v>
      </c>
      <c r="D598" s="33"/>
      <c r="E598" s="33"/>
      <c r="F598" s="32" t="n">
        <f aca="false">B598+C598</f>
        <v>0</v>
      </c>
    </row>
    <row r="599" customFormat="false" ht="12.75" hidden="false" customHeight="true" outlineLevel="0" collapsed="false">
      <c r="A599" s="31" t="n">
        <v>46545</v>
      </c>
      <c r="B599" s="32" t="n">
        <f aca="false">SUMIFS(Report!$U:$U,Report!$T:$T,"&lt;&gt;"&amp;"MERCADORIAS P/REVENDA",Report!$AA:$AA,"SIM",Report!$C:$C,A599)</f>
        <v>0</v>
      </c>
      <c r="C599" s="32" t="n">
        <f aca="false">SUMIFS(Report!$U:$U,Report!$T:$T,"MERCADORIAS P/REVENDA",Report!$AA:$AA,"SIM",Report!$C:$C,A599)</f>
        <v>0</v>
      </c>
      <c r="D599" s="33"/>
      <c r="E599" s="33"/>
      <c r="F599" s="32" t="n">
        <f aca="false">B599+C599</f>
        <v>0</v>
      </c>
    </row>
    <row r="600" customFormat="false" ht="12.75" hidden="false" customHeight="true" outlineLevel="0" collapsed="false">
      <c r="A600" s="34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35"/>
      <c r="E600" s="35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1" t="n">
        <v>46550</v>
      </c>
      <c r="B605" s="32" t="n">
        <f aca="false">SUMIFS(Report!$U:$U,Report!$T:$T,"&lt;&gt;"&amp;"MERCADORIAS P/REVENDA",Report!$AA:$AA,"SIM",Report!$C:$C,A605)</f>
        <v>0</v>
      </c>
      <c r="C605" s="32" t="n">
        <f aca="false">SUMIFS(Report!$U:$U,Report!$T:$T,"MERCADORIAS P/REVENDA",Report!$AA:$AA,"SIM",Report!$C:$C,A605)</f>
        <v>0</v>
      </c>
      <c r="D605" s="33"/>
      <c r="E605" s="33"/>
      <c r="F605" s="32" t="n">
        <f aca="false">B605+C605</f>
        <v>0</v>
      </c>
    </row>
    <row r="606" customFormat="false" ht="12.75" hidden="false" customHeight="true" outlineLevel="0" collapsed="false">
      <c r="A606" s="31" t="n">
        <v>46551</v>
      </c>
      <c r="B606" s="32" t="n">
        <f aca="false">SUMIFS(Report!$U:$U,Report!$T:$T,"&lt;&gt;"&amp;"MERCADORIAS P/REVENDA",Report!$AA:$AA,"SIM",Report!$C:$C,A606)</f>
        <v>0</v>
      </c>
      <c r="C606" s="32" t="n">
        <f aca="false">SUMIFS(Report!$U:$U,Report!$T:$T,"MERCADORIAS P/REVENDA",Report!$AA:$AA,"SIM",Report!$C:$C,A606)</f>
        <v>0</v>
      </c>
      <c r="D606" s="33"/>
      <c r="E606" s="33"/>
      <c r="F606" s="32" t="n">
        <f aca="false">B606+C606</f>
        <v>0</v>
      </c>
    </row>
    <row r="607" customFormat="false" ht="12.75" hidden="false" customHeight="true" outlineLevel="0" collapsed="false">
      <c r="A607" s="31" t="n">
        <v>46552</v>
      </c>
      <c r="B607" s="32" t="n">
        <f aca="false">SUMIFS(Report!$U:$U,Report!$T:$T,"&lt;&gt;"&amp;"MERCADORIAS P/REVENDA",Report!$AA:$AA,"SIM",Report!$C:$C,A607)</f>
        <v>0</v>
      </c>
      <c r="C607" s="32" t="n">
        <f aca="false">SUMIFS(Report!$U:$U,Report!$T:$T,"MERCADORIAS P/REVENDA",Report!$AA:$AA,"SIM",Report!$C:$C,A607)</f>
        <v>0</v>
      </c>
      <c r="D607" s="33"/>
      <c r="E607" s="33"/>
      <c r="F607" s="32" t="n">
        <f aca="false">B607+C607</f>
        <v>0</v>
      </c>
    </row>
    <row r="608" customFormat="false" ht="12.75" hidden="false" customHeight="true" outlineLevel="0" collapsed="false">
      <c r="A608" s="34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35"/>
      <c r="E608" s="35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1" t="n">
        <v>46557</v>
      </c>
      <c r="B613" s="32" t="n">
        <f aca="false">SUMIFS(Report!$U:$U,Report!$T:$T,"&lt;&gt;"&amp;"MERCADORIAS P/REVENDA",Report!$AA:$AA,"SIM",Report!$C:$C,A613)</f>
        <v>0</v>
      </c>
      <c r="C613" s="32" t="n">
        <f aca="false">SUMIFS(Report!$U:$U,Report!$T:$T,"MERCADORIAS P/REVENDA",Report!$AA:$AA,"SIM",Report!$C:$C,A613)</f>
        <v>0</v>
      </c>
      <c r="D613" s="33"/>
      <c r="E613" s="33"/>
      <c r="F613" s="32" t="n">
        <f aca="false">B613+C613</f>
        <v>0</v>
      </c>
    </row>
    <row r="614" customFormat="false" ht="12.75" hidden="false" customHeight="true" outlineLevel="0" collapsed="false">
      <c r="A614" s="31" t="n">
        <v>46558</v>
      </c>
      <c r="B614" s="32" t="n">
        <f aca="false">SUMIFS(Report!$U:$U,Report!$T:$T,"&lt;&gt;"&amp;"MERCADORIAS P/REVENDA",Report!$AA:$AA,"SIM",Report!$C:$C,A614)</f>
        <v>0</v>
      </c>
      <c r="C614" s="32" t="n">
        <f aca="false">SUMIFS(Report!$U:$U,Report!$T:$T,"MERCADORIAS P/REVENDA",Report!$AA:$AA,"SIM",Report!$C:$C,A614)</f>
        <v>0</v>
      </c>
      <c r="D614" s="33"/>
      <c r="E614" s="33"/>
      <c r="F614" s="32" t="n">
        <f aca="false">B614+C614</f>
        <v>0</v>
      </c>
    </row>
    <row r="615" customFormat="false" ht="12.75" hidden="false" customHeight="true" outlineLevel="0" collapsed="false">
      <c r="A615" s="31" t="n">
        <v>46559</v>
      </c>
      <c r="B615" s="32" t="n">
        <f aca="false">SUMIFS(Report!$U:$U,Report!$T:$T,"&lt;&gt;"&amp;"MERCADORIAS P/REVENDA",Report!$AA:$AA,"SIM",Report!$C:$C,A615)</f>
        <v>0</v>
      </c>
      <c r="C615" s="32" t="n">
        <f aca="false">SUMIFS(Report!$U:$U,Report!$T:$T,"MERCADORIAS P/REVENDA",Report!$AA:$AA,"SIM",Report!$C:$C,A615)</f>
        <v>0</v>
      </c>
      <c r="D615" s="33"/>
      <c r="E615" s="33"/>
      <c r="F615" s="32" t="n">
        <f aca="false">B615+C615</f>
        <v>0</v>
      </c>
    </row>
    <row r="616" customFormat="false" ht="12.75" hidden="false" customHeight="true" outlineLevel="0" collapsed="false">
      <c r="A616" s="34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35"/>
      <c r="E616" s="35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1" t="n">
        <v>46564</v>
      </c>
      <c r="B621" s="32" t="n">
        <f aca="false">SUMIFS(Report!$U:$U,Report!$T:$T,"&lt;&gt;"&amp;"MERCADORIAS P/REVENDA",Report!$AA:$AA,"SIM",Report!$C:$C,A621)</f>
        <v>0</v>
      </c>
      <c r="C621" s="32" t="n">
        <f aca="false">SUMIFS(Report!$U:$U,Report!$T:$T,"MERCADORIAS P/REVENDA",Report!$AA:$AA,"SIM",Report!$C:$C,A621)</f>
        <v>0</v>
      </c>
      <c r="D621" s="33"/>
      <c r="E621" s="33"/>
      <c r="F621" s="32" t="n">
        <f aca="false">B621+C621</f>
        <v>0</v>
      </c>
    </row>
    <row r="622" customFormat="false" ht="12.75" hidden="false" customHeight="true" outlineLevel="0" collapsed="false">
      <c r="A622" s="31" t="n">
        <v>46565</v>
      </c>
      <c r="B622" s="32" t="n">
        <f aca="false">SUMIFS(Report!$U:$U,Report!$T:$T,"&lt;&gt;"&amp;"MERCADORIAS P/REVENDA",Report!$AA:$AA,"SIM",Report!$C:$C,A622)</f>
        <v>0</v>
      </c>
      <c r="C622" s="32" t="n">
        <f aca="false">SUMIFS(Report!$U:$U,Report!$T:$T,"MERCADORIAS P/REVENDA",Report!$AA:$AA,"SIM",Report!$C:$C,A622)</f>
        <v>0</v>
      </c>
      <c r="D622" s="33"/>
      <c r="E622" s="33"/>
      <c r="F622" s="32" t="n">
        <f aca="false">B622+C622</f>
        <v>0</v>
      </c>
    </row>
    <row r="623" customFormat="false" ht="12.75" hidden="false" customHeight="true" outlineLevel="0" collapsed="false">
      <c r="A623" s="31" t="n">
        <v>46566</v>
      </c>
      <c r="B623" s="32" t="n">
        <f aca="false">SUMIFS(Report!$U:$U,Report!$T:$T,"&lt;&gt;"&amp;"MERCADORIAS P/REVENDA",Report!$AA:$AA,"SIM",Report!$C:$C,A623)</f>
        <v>0</v>
      </c>
      <c r="C623" s="32" t="n">
        <f aca="false">SUMIFS(Report!$U:$U,Report!$T:$T,"MERCADORIAS P/REVENDA",Report!$AA:$AA,"SIM",Report!$C:$C,A623)</f>
        <v>0</v>
      </c>
      <c r="D623" s="33"/>
      <c r="E623" s="33"/>
      <c r="F623" s="32" t="n">
        <f aca="false">B623+C623</f>
        <v>0</v>
      </c>
    </row>
    <row r="624" customFormat="false" ht="12.75" hidden="false" customHeight="true" outlineLevel="0" collapsed="false">
      <c r="A624" s="34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35"/>
      <c r="E624" s="35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1" t="n">
        <v>46571</v>
      </c>
      <c r="B629" s="32" t="n">
        <f aca="false">SUMIFS(Report!$U:$U,Report!$T:$T,"&lt;&gt;"&amp;"MERCADORIAS P/REVENDA",Report!$AA:$AA,"SIM",Report!$C:$C,A629)</f>
        <v>0</v>
      </c>
      <c r="C629" s="32" t="n">
        <f aca="false">SUMIFS(Report!$U:$U,Report!$T:$T,"MERCADORIAS P/REVENDA",Report!$AA:$AA,"SIM",Report!$C:$C,A629)</f>
        <v>0</v>
      </c>
      <c r="D629" s="33"/>
      <c r="E629" s="33"/>
      <c r="F629" s="32" t="n">
        <f aca="false">B629+C629</f>
        <v>0</v>
      </c>
    </row>
    <row r="630" customFormat="false" ht="12.75" hidden="false" customHeight="true" outlineLevel="0" collapsed="false">
      <c r="A630" s="31" t="n">
        <v>46572</v>
      </c>
      <c r="B630" s="32" t="n">
        <f aca="false">SUMIFS(Report!$U:$U,Report!$T:$T,"&lt;&gt;"&amp;"MERCADORIAS P/REVENDA",Report!$AA:$AA,"SIM",Report!$C:$C,A630)</f>
        <v>0</v>
      </c>
      <c r="C630" s="32" t="n">
        <f aca="false">SUMIFS(Report!$U:$U,Report!$T:$T,"MERCADORIAS P/REVENDA",Report!$AA:$AA,"SIM",Report!$C:$C,A630)</f>
        <v>0</v>
      </c>
      <c r="D630" s="33"/>
      <c r="E630" s="33"/>
      <c r="F630" s="32" t="n">
        <f aca="false">B630+C630</f>
        <v>0</v>
      </c>
    </row>
    <row r="631" customFormat="false" ht="12.75" hidden="false" customHeight="true" outlineLevel="0" collapsed="false">
      <c r="A631" s="31" t="n">
        <v>46573</v>
      </c>
      <c r="B631" s="32" t="n">
        <f aca="false">SUMIFS(Report!$U:$U,Report!$T:$T,"&lt;&gt;"&amp;"MERCADORIAS P/REVENDA",Report!$AA:$AA,"SIM",Report!$C:$C,A631)</f>
        <v>0</v>
      </c>
      <c r="C631" s="32" t="n">
        <f aca="false">SUMIFS(Report!$U:$U,Report!$T:$T,"MERCADORIAS P/REVENDA",Report!$AA:$AA,"SIM",Report!$C:$C,A631)</f>
        <v>0</v>
      </c>
      <c r="D631" s="33"/>
      <c r="E631" s="33"/>
      <c r="F631" s="32" t="n">
        <f aca="false">B631+C631</f>
        <v>0</v>
      </c>
    </row>
    <row r="632" customFormat="false" ht="12.75" hidden="false" customHeight="true" outlineLevel="0" collapsed="false">
      <c r="A632" s="34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35"/>
      <c r="E632" s="35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1" t="n">
        <v>46578</v>
      </c>
      <c r="B637" s="32" t="n">
        <f aca="false">SUMIFS(Report!$U:$U,Report!$T:$T,"&lt;&gt;"&amp;"MERCADORIAS P/REVENDA",Report!$AA:$AA,"SIM",Report!$C:$C,A637)</f>
        <v>0</v>
      </c>
      <c r="C637" s="32" t="n">
        <f aca="false">SUMIFS(Report!$U:$U,Report!$T:$T,"MERCADORIAS P/REVENDA",Report!$AA:$AA,"SIM",Report!$C:$C,A637)</f>
        <v>0</v>
      </c>
      <c r="D637" s="33"/>
      <c r="E637" s="33"/>
      <c r="F637" s="32" t="n">
        <f aca="false">B637+C637</f>
        <v>0</v>
      </c>
    </row>
    <row r="638" customFormat="false" ht="12.75" hidden="false" customHeight="true" outlineLevel="0" collapsed="false">
      <c r="A638" s="31" t="n">
        <v>46579</v>
      </c>
      <c r="B638" s="32" t="n">
        <f aca="false">SUMIFS(Report!$U:$U,Report!$T:$T,"&lt;&gt;"&amp;"MERCADORIAS P/REVENDA",Report!$AA:$AA,"SIM",Report!$C:$C,A638)</f>
        <v>0</v>
      </c>
      <c r="C638" s="32" t="n">
        <f aca="false">SUMIFS(Report!$U:$U,Report!$T:$T,"MERCADORIAS P/REVENDA",Report!$AA:$AA,"SIM",Report!$C:$C,A638)</f>
        <v>0</v>
      </c>
      <c r="D638" s="33"/>
      <c r="E638" s="33"/>
      <c r="F638" s="32" t="n">
        <f aca="false">B638+C638</f>
        <v>0</v>
      </c>
    </row>
    <row r="639" customFormat="false" ht="12.75" hidden="false" customHeight="true" outlineLevel="0" collapsed="false">
      <c r="A639" s="31" t="n">
        <v>46580</v>
      </c>
      <c r="B639" s="32" t="n">
        <f aca="false">SUMIFS(Report!$U:$U,Report!$T:$T,"&lt;&gt;"&amp;"MERCADORIAS P/REVENDA",Report!$AA:$AA,"SIM",Report!$C:$C,A639)</f>
        <v>0</v>
      </c>
      <c r="C639" s="32" t="n">
        <f aca="false">SUMIFS(Report!$U:$U,Report!$T:$T,"MERCADORIAS P/REVENDA",Report!$AA:$AA,"SIM",Report!$C:$C,A639)</f>
        <v>0</v>
      </c>
      <c r="D639" s="33"/>
      <c r="E639" s="33"/>
      <c r="F639" s="32" t="n">
        <f aca="false">B639+C639</f>
        <v>0</v>
      </c>
    </row>
    <row r="640" customFormat="false" ht="12.75" hidden="false" customHeight="true" outlineLevel="0" collapsed="false">
      <c r="A640" s="34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35"/>
      <c r="E640" s="35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1" t="n">
        <v>46585</v>
      </c>
      <c r="B645" s="32" t="n">
        <f aca="false">SUMIFS(Report!$U:$U,Report!$T:$T,"&lt;&gt;"&amp;"MERCADORIAS P/REVENDA",Report!$AA:$AA,"SIM",Report!$C:$C,A645)</f>
        <v>0</v>
      </c>
      <c r="C645" s="32" t="n">
        <f aca="false">SUMIFS(Report!$U:$U,Report!$T:$T,"MERCADORIAS P/REVENDA",Report!$AA:$AA,"SIM",Report!$C:$C,A645)</f>
        <v>0</v>
      </c>
      <c r="D645" s="33"/>
      <c r="E645" s="33"/>
      <c r="F645" s="32" t="n">
        <f aca="false">B645+C645</f>
        <v>0</v>
      </c>
    </row>
    <row r="646" customFormat="false" ht="12.75" hidden="false" customHeight="true" outlineLevel="0" collapsed="false">
      <c r="A646" s="31" t="n">
        <v>46586</v>
      </c>
      <c r="B646" s="32" t="n">
        <f aca="false">SUMIFS(Report!$U:$U,Report!$T:$T,"&lt;&gt;"&amp;"MERCADORIAS P/REVENDA",Report!$AA:$AA,"SIM",Report!$C:$C,A646)</f>
        <v>0</v>
      </c>
      <c r="C646" s="32" t="n">
        <f aca="false">SUMIFS(Report!$U:$U,Report!$T:$T,"MERCADORIAS P/REVENDA",Report!$AA:$AA,"SIM",Report!$C:$C,A646)</f>
        <v>0</v>
      </c>
      <c r="D646" s="33"/>
      <c r="E646" s="33"/>
      <c r="F646" s="32" t="n">
        <f aca="false">B646+C646</f>
        <v>0</v>
      </c>
    </row>
    <row r="647" customFormat="false" ht="12.75" hidden="false" customHeight="true" outlineLevel="0" collapsed="false">
      <c r="A647" s="31" t="n">
        <v>46587</v>
      </c>
      <c r="B647" s="32" t="n">
        <f aca="false">SUMIFS(Report!$U:$U,Report!$T:$T,"&lt;&gt;"&amp;"MERCADORIAS P/REVENDA",Report!$AA:$AA,"SIM",Report!$C:$C,A647)</f>
        <v>0</v>
      </c>
      <c r="C647" s="32" t="n">
        <f aca="false">SUMIFS(Report!$U:$U,Report!$T:$T,"MERCADORIAS P/REVENDA",Report!$AA:$AA,"SIM",Report!$C:$C,A647)</f>
        <v>0</v>
      </c>
      <c r="D647" s="33"/>
      <c r="E647" s="33"/>
      <c r="F647" s="32" t="n">
        <f aca="false">B647+C647</f>
        <v>0</v>
      </c>
    </row>
    <row r="648" customFormat="false" ht="12.75" hidden="false" customHeight="true" outlineLevel="0" collapsed="false">
      <c r="A648" s="34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35"/>
      <c r="E648" s="35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1" t="n">
        <v>46592</v>
      </c>
      <c r="B653" s="32" t="n">
        <f aca="false">SUMIFS(Report!$U:$U,Report!$T:$T,"&lt;&gt;"&amp;"MERCADORIAS P/REVENDA",Report!$AA:$AA,"SIM",Report!$C:$C,A653)</f>
        <v>0</v>
      </c>
      <c r="C653" s="32" t="n">
        <f aca="false">SUMIFS(Report!$U:$U,Report!$T:$T,"MERCADORIAS P/REVENDA",Report!$AA:$AA,"SIM",Report!$C:$C,A653)</f>
        <v>0</v>
      </c>
      <c r="D653" s="33"/>
      <c r="E653" s="33"/>
      <c r="F653" s="32" t="n">
        <f aca="false">B653+C653</f>
        <v>0</v>
      </c>
    </row>
    <row r="654" customFormat="false" ht="12.75" hidden="false" customHeight="true" outlineLevel="0" collapsed="false">
      <c r="A654" s="31" t="n">
        <v>46593</v>
      </c>
      <c r="B654" s="32" t="n">
        <f aca="false">SUMIFS(Report!$U:$U,Report!$T:$T,"&lt;&gt;"&amp;"MERCADORIAS P/REVENDA",Report!$AA:$AA,"SIM",Report!$C:$C,A654)</f>
        <v>0</v>
      </c>
      <c r="C654" s="32" t="n">
        <f aca="false">SUMIFS(Report!$U:$U,Report!$T:$T,"MERCADORIAS P/REVENDA",Report!$AA:$AA,"SIM",Report!$C:$C,A654)</f>
        <v>0</v>
      </c>
      <c r="D654" s="33"/>
      <c r="E654" s="33"/>
      <c r="F654" s="32" t="n">
        <f aca="false">B654+C654</f>
        <v>0</v>
      </c>
    </row>
    <row r="655" customFormat="false" ht="12.75" hidden="false" customHeight="true" outlineLevel="0" collapsed="false">
      <c r="A655" s="31" t="n">
        <v>46594</v>
      </c>
      <c r="B655" s="32" t="n">
        <f aca="false">SUMIFS(Report!$U:$U,Report!$T:$T,"&lt;&gt;"&amp;"MERCADORIAS P/REVENDA",Report!$AA:$AA,"SIM",Report!$C:$C,A655)</f>
        <v>0</v>
      </c>
      <c r="C655" s="32" t="n">
        <f aca="false">SUMIFS(Report!$U:$U,Report!$T:$T,"MERCADORIAS P/REVENDA",Report!$AA:$AA,"SIM",Report!$C:$C,A655)</f>
        <v>0</v>
      </c>
      <c r="D655" s="33"/>
      <c r="E655" s="33"/>
      <c r="F655" s="32" t="n">
        <f aca="false">B655+C655</f>
        <v>0</v>
      </c>
    </row>
    <row r="656" customFormat="false" ht="12.75" hidden="false" customHeight="true" outlineLevel="0" collapsed="false">
      <c r="A656" s="34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35"/>
      <c r="E656" s="35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1" t="n">
        <v>46599</v>
      </c>
      <c r="B661" s="32" t="n">
        <f aca="false">SUMIFS(Report!$U:$U,Report!$T:$T,"&lt;&gt;"&amp;"MERCADORIAS P/REVENDA",Report!$AA:$AA,"SIM",Report!$C:$C,A661)</f>
        <v>0</v>
      </c>
      <c r="C661" s="32" t="n">
        <f aca="false">SUMIFS(Report!$U:$U,Report!$T:$T,"MERCADORIAS P/REVENDA",Report!$AA:$AA,"SIM",Report!$C:$C,A661)</f>
        <v>0</v>
      </c>
      <c r="D661" s="33"/>
      <c r="E661" s="33"/>
      <c r="F661" s="32" t="n">
        <f aca="false">B661+C661</f>
        <v>0</v>
      </c>
    </row>
    <row r="662" customFormat="false" ht="12.75" hidden="false" customHeight="true" outlineLevel="0" collapsed="false">
      <c r="A662" s="31" t="n">
        <v>46600</v>
      </c>
      <c r="B662" s="32" t="n">
        <f aca="false">SUMIFS(Report!$U:$U,Report!$T:$T,"&lt;&gt;"&amp;"MERCADORIAS P/REVENDA",Report!$AA:$AA,"SIM",Report!$C:$C,A662)</f>
        <v>0</v>
      </c>
      <c r="C662" s="32" t="n">
        <f aca="false">SUMIFS(Report!$U:$U,Report!$T:$T,"MERCADORIAS P/REVENDA",Report!$AA:$AA,"SIM",Report!$C:$C,A662)</f>
        <v>0</v>
      </c>
      <c r="D662" s="33"/>
      <c r="E662" s="33"/>
      <c r="F662" s="32" t="n">
        <f aca="false">B662+C662</f>
        <v>0</v>
      </c>
    </row>
    <row r="663" customFormat="false" ht="12.75" hidden="false" customHeight="true" outlineLevel="0" collapsed="false">
      <c r="A663" s="31" t="n">
        <v>46601</v>
      </c>
      <c r="B663" s="32" t="n">
        <f aca="false">SUMIFS(Report!$U:$U,Report!$T:$T,"&lt;&gt;"&amp;"MERCADORIAS P/REVENDA",Report!$AA:$AA,"SIM",Report!$C:$C,A663)</f>
        <v>0</v>
      </c>
      <c r="C663" s="32" t="n">
        <f aca="false">SUMIFS(Report!$U:$U,Report!$T:$T,"MERCADORIAS P/REVENDA",Report!$AA:$AA,"SIM",Report!$C:$C,A663)</f>
        <v>0</v>
      </c>
      <c r="D663" s="33"/>
      <c r="E663" s="33"/>
      <c r="F663" s="32" t="n">
        <f aca="false">B663+C663</f>
        <v>0</v>
      </c>
    </row>
    <row r="664" customFormat="false" ht="12.75" hidden="false" customHeight="true" outlineLevel="0" collapsed="false">
      <c r="A664" s="34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35"/>
      <c r="E664" s="35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1" t="n">
        <v>46606</v>
      </c>
      <c r="B669" s="32" t="n">
        <f aca="false">SUMIFS(Report!$U:$U,Report!$T:$T,"&lt;&gt;"&amp;"MERCADORIAS P/REVENDA",Report!$AA:$AA,"SIM",Report!$C:$C,A669)</f>
        <v>0</v>
      </c>
      <c r="C669" s="32" t="n">
        <f aca="false">SUMIFS(Report!$U:$U,Report!$T:$T,"MERCADORIAS P/REVENDA",Report!$AA:$AA,"SIM",Report!$C:$C,A669)</f>
        <v>0</v>
      </c>
      <c r="D669" s="33"/>
      <c r="E669" s="33"/>
      <c r="F669" s="32" t="n">
        <f aca="false">B669+C669</f>
        <v>0</v>
      </c>
    </row>
    <row r="670" customFormat="false" ht="12.75" hidden="false" customHeight="true" outlineLevel="0" collapsed="false">
      <c r="A670" s="31" t="n">
        <v>46607</v>
      </c>
      <c r="B670" s="32" t="n">
        <f aca="false">SUMIFS(Report!$U:$U,Report!$T:$T,"&lt;&gt;"&amp;"MERCADORIAS P/REVENDA",Report!$AA:$AA,"SIM",Report!$C:$C,A670)</f>
        <v>0</v>
      </c>
      <c r="C670" s="32" t="n">
        <f aca="false">SUMIFS(Report!$U:$U,Report!$T:$T,"MERCADORIAS P/REVENDA",Report!$AA:$AA,"SIM",Report!$C:$C,A670)</f>
        <v>0</v>
      </c>
      <c r="D670" s="33"/>
      <c r="E670" s="33"/>
      <c r="F670" s="32" t="n">
        <f aca="false">B670+C670</f>
        <v>0</v>
      </c>
    </row>
    <row r="671" customFormat="false" ht="12.75" hidden="false" customHeight="true" outlineLevel="0" collapsed="false">
      <c r="A671" s="31" t="n">
        <v>46608</v>
      </c>
      <c r="B671" s="32" t="n">
        <f aca="false">SUMIFS(Report!$U:$U,Report!$T:$T,"&lt;&gt;"&amp;"MERCADORIAS P/REVENDA",Report!$AA:$AA,"SIM",Report!$C:$C,A671)</f>
        <v>0</v>
      </c>
      <c r="C671" s="32" t="n">
        <f aca="false">SUMIFS(Report!$U:$U,Report!$T:$T,"MERCADORIAS P/REVENDA",Report!$AA:$AA,"SIM",Report!$C:$C,A671)</f>
        <v>0</v>
      </c>
      <c r="D671" s="33"/>
      <c r="E671" s="33"/>
      <c r="F671" s="32" t="n">
        <f aca="false">B671+C671</f>
        <v>0</v>
      </c>
    </row>
    <row r="672" customFormat="false" ht="12.75" hidden="false" customHeight="true" outlineLevel="0" collapsed="false">
      <c r="A672" s="34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35"/>
      <c r="E672" s="35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1" t="n">
        <v>46613</v>
      </c>
      <c r="B677" s="32" t="n">
        <f aca="false">SUMIFS(Report!$U:$U,Report!$T:$T,"&lt;&gt;"&amp;"MERCADORIAS P/REVENDA",Report!$AA:$AA,"SIM",Report!$C:$C,A677)</f>
        <v>0</v>
      </c>
      <c r="C677" s="32" t="n">
        <f aca="false">SUMIFS(Report!$U:$U,Report!$T:$T,"MERCADORIAS P/REVENDA",Report!$AA:$AA,"SIM",Report!$C:$C,A677)</f>
        <v>0</v>
      </c>
      <c r="D677" s="33"/>
      <c r="E677" s="33"/>
      <c r="F677" s="32" t="n">
        <f aca="false">B677+C677</f>
        <v>0</v>
      </c>
    </row>
    <row r="678" customFormat="false" ht="12.75" hidden="false" customHeight="true" outlineLevel="0" collapsed="false">
      <c r="A678" s="31" t="n">
        <v>46614</v>
      </c>
      <c r="B678" s="32" t="n">
        <f aca="false">SUMIFS(Report!$U:$U,Report!$T:$T,"&lt;&gt;"&amp;"MERCADORIAS P/REVENDA",Report!$AA:$AA,"SIM",Report!$C:$C,A678)</f>
        <v>0</v>
      </c>
      <c r="C678" s="32" t="n">
        <f aca="false">SUMIFS(Report!$U:$U,Report!$T:$T,"MERCADORIAS P/REVENDA",Report!$AA:$AA,"SIM",Report!$C:$C,A678)</f>
        <v>0</v>
      </c>
      <c r="D678" s="33"/>
      <c r="E678" s="33"/>
      <c r="F678" s="32" t="n">
        <f aca="false">B678+C678</f>
        <v>0</v>
      </c>
    </row>
    <row r="679" customFormat="false" ht="12.75" hidden="false" customHeight="true" outlineLevel="0" collapsed="false">
      <c r="A679" s="31" t="n">
        <v>46615</v>
      </c>
      <c r="B679" s="32" t="n">
        <f aca="false">SUMIFS(Report!$U:$U,Report!$T:$T,"&lt;&gt;"&amp;"MERCADORIAS P/REVENDA",Report!$AA:$AA,"SIM",Report!$C:$C,A679)</f>
        <v>0</v>
      </c>
      <c r="C679" s="32" t="n">
        <f aca="false">SUMIFS(Report!$U:$U,Report!$T:$T,"MERCADORIAS P/REVENDA",Report!$AA:$AA,"SIM",Report!$C:$C,A679)</f>
        <v>0</v>
      </c>
      <c r="D679" s="33"/>
      <c r="E679" s="33"/>
      <c r="F679" s="32" t="n">
        <f aca="false">B679+C679</f>
        <v>0</v>
      </c>
    </row>
    <row r="680" customFormat="false" ht="12.75" hidden="false" customHeight="true" outlineLevel="0" collapsed="false">
      <c r="A680" s="34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35"/>
      <c r="E680" s="35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1" t="n">
        <v>46620</v>
      </c>
      <c r="B685" s="32" t="n">
        <f aca="false">SUMIFS(Report!$U:$U,Report!$T:$T,"&lt;&gt;"&amp;"MERCADORIAS P/REVENDA",Report!$AA:$AA,"SIM",Report!$C:$C,A685)</f>
        <v>0</v>
      </c>
      <c r="C685" s="32" t="n">
        <f aca="false">SUMIFS(Report!$U:$U,Report!$T:$T,"MERCADORIAS P/REVENDA",Report!$AA:$AA,"SIM",Report!$C:$C,A685)</f>
        <v>0</v>
      </c>
      <c r="D685" s="33"/>
      <c r="E685" s="33"/>
      <c r="F685" s="32" t="n">
        <f aca="false">B685+C685</f>
        <v>0</v>
      </c>
    </row>
    <row r="686" customFormat="false" ht="12.75" hidden="false" customHeight="true" outlineLevel="0" collapsed="false">
      <c r="A686" s="31" t="n">
        <v>46621</v>
      </c>
      <c r="B686" s="32" t="n">
        <f aca="false">SUMIFS(Report!$U:$U,Report!$T:$T,"&lt;&gt;"&amp;"MERCADORIAS P/REVENDA",Report!$AA:$AA,"SIM",Report!$C:$C,A686)</f>
        <v>0</v>
      </c>
      <c r="C686" s="32" t="n">
        <f aca="false">SUMIFS(Report!$U:$U,Report!$T:$T,"MERCADORIAS P/REVENDA",Report!$AA:$AA,"SIM",Report!$C:$C,A686)</f>
        <v>0</v>
      </c>
      <c r="D686" s="33"/>
      <c r="E686" s="33"/>
      <c r="F686" s="32" t="n">
        <f aca="false">B686+C686</f>
        <v>0</v>
      </c>
    </row>
    <row r="687" customFormat="false" ht="12.75" hidden="false" customHeight="true" outlineLevel="0" collapsed="false">
      <c r="A687" s="31" t="n">
        <v>46622</v>
      </c>
      <c r="B687" s="32" t="n">
        <f aca="false">SUMIFS(Report!$U:$U,Report!$T:$T,"&lt;&gt;"&amp;"MERCADORIAS P/REVENDA",Report!$AA:$AA,"SIM",Report!$C:$C,A687)</f>
        <v>0</v>
      </c>
      <c r="C687" s="32" t="n">
        <f aca="false">SUMIFS(Report!$U:$U,Report!$T:$T,"MERCADORIAS P/REVENDA",Report!$AA:$AA,"SIM",Report!$C:$C,A687)</f>
        <v>0</v>
      </c>
      <c r="D687" s="33"/>
      <c r="E687" s="33"/>
      <c r="F687" s="32" t="n">
        <f aca="false">B687+C687</f>
        <v>0</v>
      </c>
    </row>
    <row r="688" customFormat="false" ht="12.75" hidden="false" customHeight="true" outlineLevel="0" collapsed="false">
      <c r="A688" s="34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35"/>
      <c r="E688" s="35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1" t="n">
        <v>46627</v>
      </c>
      <c r="B693" s="32" t="n">
        <f aca="false">SUMIFS(Report!$U:$U,Report!$T:$T,"&lt;&gt;"&amp;"MERCADORIAS P/REVENDA",Report!$AA:$AA,"SIM",Report!$C:$C,A693)</f>
        <v>0</v>
      </c>
      <c r="C693" s="32" t="n">
        <f aca="false">SUMIFS(Report!$U:$U,Report!$T:$T,"MERCADORIAS P/REVENDA",Report!$AA:$AA,"SIM",Report!$C:$C,A693)</f>
        <v>0</v>
      </c>
      <c r="D693" s="33"/>
      <c r="E693" s="33"/>
      <c r="F693" s="32" t="n">
        <f aca="false">B693+C693</f>
        <v>0</v>
      </c>
    </row>
    <row r="694" customFormat="false" ht="12.75" hidden="false" customHeight="true" outlineLevel="0" collapsed="false">
      <c r="A694" s="31" t="n">
        <v>46628</v>
      </c>
      <c r="B694" s="32" t="n">
        <f aca="false">SUMIFS(Report!$U:$U,Report!$T:$T,"&lt;&gt;"&amp;"MERCADORIAS P/REVENDA",Report!$AA:$AA,"SIM",Report!$C:$C,A694)</f>
        <v>0</v>
      </c>
      <c r="C694" s="32" t="n">
        <f aca="false">SUMIFS(Report!$U:$U,Report!$T:$T,"MERCADORIAS P/REVENDA",Report!$AA:$AA,"SIM",Report!$C:$C,A694)</f>
        <v>0</v>
      </c>
      <c r="D694" s="33"/>
      <c r="E694" s="33"/>
      <c r="F694" s="32" t="n">
        <f aca="false">B694+C694</f>
        <v>0</v>
      </c>
    </row>
    <row r="695" customFormat="false" ht="12.75" hidden="false" customHeight="true" outlineLevel="0" collapsed="false">
      <c r="A695" s="31" t="n">
        <v>46629</v>
      </c>
      <c r="B695" s="32" t="n">
        <f aca="false">SUMIFS(Report!$U:$U,Report!$T:$T,"&lt;&gt;"&amp;"MERCADORIAS P/REVENDA",Report!$AA:$AA,"SIM",Report!$C:$C,A695)</f>
        <v>0</v>
      </c>
      <c r="C695" s="32" t="n">
        <f aca="false">SUMIFS(Report!$U:$U,Report!$T:$T,"MERCADORIAS P/REVENDA",Report!$AA:$AA,"SIM",Report!$C:$C,A695)</f>
        <v>0</v>
      </c>
      <c r="D695" s="33"/>
      <c r="E695" s="33"/>
      <c r="F695" s="32" t="n">
        <f aca="false">B695+C695</f>
        <v>0</v>
      </c>
    </row>
    <row r="696" customFormat="false" ht="12.75" hidden="false" customHeight="true" outlineLevel="0" collapsed="false">
      <c r="A696" s="34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35"/>
      <c r="E696" s="35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1" t="n">
        <v>46634</v>
      </c>
      <c r="B701" s="32" t="n">
        <f aca="false">SUMIFS(Report!$U:$U,Report!$T:$T,"&lt;&gt;"&amp;"MERCADORIAS P/REVENDA",Report!$AA:$AA,"SIM",Report!$C:$C,A701)</f>
        <v>0</v>
      </c>
      <c r="C701" s="32" t="n">
        <f aca="false">SUMIFS(Report!$U:$U,Report!$T:$T,"MERCADORIAS P/REVENDA",Report!$AA:$AA,"SIM",Report!$C:$C,A701)</f>
        <v>0</v>
      </c>
      <c r="D701" s="33"/>
      <c r="E701" s="33"/>
      <c r="F701" s="32" t="n">
        <f aca="false">B701+C701</f>
        <v>0</v>
      </c>
    </row>
    <row r="702" customFormat="false" ht="12.75" hidden="false" customHeight="true" outlineLevel="0" collapsed="false">
      <c r="A702" s="31" t="n">
        <v>46635</v>
      </c>
      <c r="B702" s="32" t="n">
        <f aca="false">SUMIFS(Report!$U:$U,Report!$T:$T,"&lt;&gt;"&amp;"MERCADORIAS P/REVENDA",Report!$AA:$AA,"SIM",Report!$C:$C,A702)</f>
        <v>0</v>
      </c>
      <c r="C702" s="32" t="n">
        <f aca="false">SUMIFS(Report!$U:$U,Report!$T:$T,"MERCADORIAS P/REVENDA",Report!$AA:$AA,"SIM",Report!$C:$C,A702)</f>
        <v>0</v>
      </c>
      <c r="D702" s="33"/>
      <c r="E702" s="33"/>
      <c r="F702" s="32" t="n">
        <f aca="false">B702+C702</f>
        <v>0</v>
      </c>
    </row>
    <row r="703" customFormat="false" ht="12.75" hidden="false" customHeight="true" outlineLevel="0" collapsed="false">
      <c r="A703" s="31" t="n">
        <v>46636</v>
      </c>
      <c r="B703" s="32" t="n">
        <f aca="false">SUMIFS(Report!$U:$U,Report!$T:$T,"&lt;&gt;"&amp;"MERCADORIAS P/REVENDA",Report!$AA:$AA,"SIM",Report!$C:$C,A703)</f>
        <v>0</v>
      </c>
      <c r="C703" s="32" t="n">
        <f aca="false">SUMIFS(Report!$U:$U,Report!$T:$T,"MERCADORIAS P/REVENDA",Report!$AA:$AA,"SIM",Report!$C:$C,A703)</f>
        <v>0</v>
      </c>
      <c r="D703" s="33"/>
      <c r="E703" s="33"/>
      <c r="F703" s="32" t="n">
        <f aca="false">B703+C703</f>
        <v>0</v>
      </c>
    </row>
    <row r="704" customFormat="false" ht="12.75" hidden="false" customHeight="true" outlineLevel="0" collapsed="false">
      <c r="A704" s="34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35"/>
      <c r="E704" s="35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1" t="n">
        <v>46641</v>
      </c>
      <c r="B709" s="32" t="n">
        <f aca="false">SUMIFS(Report!$U:$U,Report!$T:$T,"&lt;&gt;"&amp;"MERCADORIAS P/REVENDA",Report!$AA:$AA,"SIM",Report!$C:$C,A709)</f>
        <v>0</v>
      </c>
      <c r="C709" s="32" t="n">
        <f aca="false">SUMIFS(Report!$U:$U,Report!$T:$T,"MERCADORIAS P/REVENDA",Report!$AA:$AA,"SIM",Report!$C:$C,A709)</f>
        <v>0</v>
      </c>
      <c r="D709" s="33"/>
      <c r="E709" s="33"/>
      <c r="F709" s="32" t="n">
        <f aca="false">B709+C709</f>
        <v>0</v>
      </c>
    </row>
    <row r="710" customFormat="false" ht="12.75" hidden="false" customHeight="true" outlineLevel="0" collapsed="false">
      <c r="A710" s="31" t="n">
        <v>46642</v>
      </c>
      <c r="B710" s="32" t="n">
        <f aca="false">SUMIFS(Report!$U:$U,Report!$T:$T,"&lt;&gt;"&amp;"MERCADORIAS P/REVENDA",Report!$AA:$AA,"SIM",Report!$C:$C,A710)</f>
        <v>0</v>
      </c>
      <c r="C710" s="32" t="n">
        <f aca="false">SUMIFS(Report!$U:$U,Report!$T:$T,"MERCADORIAS P/REVENDA",Report!$AA:$AA,"SIM",Report!$C:$C,A710)</f>
        <v>0</v>
      </c>
      <c r="D710" s="33"/>
      <c r="E710" s="33"/>
      <c r="F710" s="32" t="n">
        <f aca="false">B710+C710</f>
        <v>0</v>
      </c>
    </row>
    <row r="711" customFormat="false" ht="12.75" hidden="false" customHeight="true" outlineLevel="0" collapsed="false">
      <c r="A711" s="31" t="n">
        <v>46643</v>
      </c>
      <c r="B711" s="32" t="n">
        <f aca="false">SUMIFS(Report!$U:$U,Report!$T:$T,"&lt;&gt;"&amp;"MERCADORIAS P/REVENDA",Report!$AA:$AA,"SIM",Report!$C:$C,A711)</f>
        <v>0</v>
      </c>
      <c r="C711" s="32" t="n">
        <f aca="false">SUMIFS(Report!$U:$U,Report!$T:$T,"MERCADORIAS P/REVENDA",Report!$AA:$AA,"SIM",Report!$C:$C,A711)</f>
        <v>0</v>
      </c>
      <c r="D711" s="33"/>
      <c r="E711" s="33"/>
      <c r="F711" s="32" t="n">
        <f aca="false">B711+C711</f>
        <v>0</v>
      </c>
    </row>
    <row r="712" customFormat="false" ht="12.75" hidden="false" customHeight="true" outlineLevel="0" collapsed="false">
      <c r="A712" s="34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35"/>
      <c r="E712" s="35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1" t="n">
        <v>46648</v>
      </c>
      <c r="B717" s="32" t="n">
        <f aca="false">SUMIFS(Report!$U:$U,Report!$T:$T,"&lt;&gt;"&amp;"MERCADORIAS P/REVENDA",Report!$AA:$AA,"SIM",Report!$C:$C,A717)</f>
        <v>0</v>
      </c>
      <c r="C717" s="32" t="n">
        <f aca="false">SUMIFS(Report!$U:$U,Report!$T:$T,"MERCADORIAS P/REVENDA",Report!$AA:$AA,"SIM",Report!$C:$C,A717)</f>
        <v>0</v>
      </c>
      <c r="D717" s="33"/>
      <c r="E717" s="33"/>
      <c r="F717" s="32" t="n">
        <f aca="false">B717+C717</f>
        <v>0</v>
      </c>
    </row>
    <row r="718" customFormat="false" ht="12.75" hidden="false" customHeight="true" outlineLevel="0" collapsed="false">
      <c r="A718" s="31" t="n">
        <v>46649</v>
      </c>
      <c r="B718" s="32" t="n">
        <f aca="false">SUMIFS(Report!$U:$U,Report!$T:$T,"&lt;&gt;"&amp;"MERCADORIAS P/REVENDA",Report!$AA:$AA,"SIM",Report!$C:$C,A718)</f>
        <v>0</v>
      </c>
      <c r="C718" s="32" t="n">
        <f aca="false">SUMIFS(Report!$U:$U,Report!$T:$T,"MERCADORIAS P/REVENDA",Report!$AA:$AA,"SIM",Report!$C:$C,A718)</f>
        <v>0</v>
      </c>
      <c r="D718" s="33"/>
      <c r="E718" s="33"/>
      <c r="F718" s="32" t="n">
        <f aca="false">B718+C718</f>
        <v>0</v>
      </c>
    </row>
    <row r="719" customFormat="false" ht="12.75" hidden="false" customHeight="true" outlineLevel="0" collapsed="false">
      <c r="A719" s="31" t="n">
        <v>46650</v>
      </c>
      <c r="B719" s="32" t="n">
        <f aca="false">SUMIFS(Report!$U:$U,Report!$T:$T,"&lt;&gt;"&amp;"MERCADORIAS P/REVENDA",Report!$AA:$AA,"SIM",Report!$C:$C,A719)</f>
        <v>0</v>
      </c>
      <c r="C719" s="32" t="n">
        <f aca="false">SUMIFS(Report!$U:$U,Report!$T:$T,"MERCADORIAS P/REVENDA",Report!$AA:$AA,"SIM",Report!$C:$C,A719)</f>
        <v>0</v>
      </c>
      <c r="D719" s="33"/>
      <c r="E719" s="33"/>
      <c r="F719" s="32" t="n">
        <f aca="false">B719+C719</f>
        <v>0</v>
      </c>
    </row>
    <row r="720" customFormat="false" ht="12.75" hidden="false" customHeight="true" outlineLevel="0" collapsed="false">
      <c r="A720" s="34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35"/>
      <c r="E720" s="35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1" t="n">
        <v>46655</v>
      </c>
      <c r="B725" s="32" t="n">
        <f aca="false">SUMIFS(Report!$U:$U,Report!$T:$T,"&lt;&gt;"&amp;"MERCADORIAS P/REVENDA",Report!$AA:$AA,"SIM",Report!$C:$C,A725)</f>
        <v>0</v>
      </c>
      <c r="C725" s="32" t="n">
        <f aca="false">SUMIFS(Report!$U:$U,Report!$T:$T,"MERCADORIAS P/REVENDA",Report!$AA:$AA,"SIM",Report!$C:$C,A725)</f>
        <v>0</v>
      </c>
      <c r="D725" s="33"/>
      <c r="E725" s="33"/>
      <c r="F725" s="32" t="n">
        <f aca="false">B725+C725</f>
        <v>0</v>
      </c>
    </row>
    <row r="726" customFormat="false" ht="12.75" hidden="false" customHeight="true" outlineLevel="0" collapsed="false">
      <c r="A726" s="31" t="n">
        <v>46656</v>
      </c>
      <c r="B726" s="32" t="n">
        <f aca="false">SUMIFS(Report!$U:$U,Report!$T:$T,"&lt;&gt;"&amp;"MERCADORIAS P/REVENDA",Report!$AA:$AA,"SIM",Report!$C:$C,A726)</f>
        <v>0</v>
      </c>
      <c r="C726" s="32" t="n">
        <f aca="false">SUMIFS(Report!$U:$U,Report!$T:$T,"MERCADORIAS P/REVENDA",Report!$AA:$AA,"SIM",Report!$C:$C,A726)</f>
        <v>0</v>
      </c>
      <c r="D726" s="33"/>
      <c r="E726" s="33"/>
      <c r="F726" s="32" t="n">
        <f aca="false">B726+C726</f>
        <v>0</v>
      </c>
    </row>
    <row r="727" customFormat="false" ht="12.75" hidden="false" customHeight="true" outlineLevel="0" collapsed="false">
      <c r="A727" s="31" t="n">
        <v>46657</v>
      </c>
      <c r="B727" s="32" t="n">
        <f aca="false">SUMIFS(Report!$U:$U,Report!$T:$T,"&lt;&gt;"&amp;"MERCADORIAS P/REVENDA",Report!$AA:$AA,"SIM",Report!$C:$C,A727)</f>
        <v>0</v>
      </c>
      <c r="C727" s="32" t="n">
        <f aca="false">SUMIFS(Report!$U:$U,Report!$T:$T,"MERCADORIAS P/REVENDA",Report!$AA:$AA,"SIM",Report!$C:$C,A727)</f>
        <v>0</v>
      </c>
      <c r="D727" s="33"/>
      <c r="E727" s="33"/>
      <c r="F727" s="32" t="n">
        <f aca="false">B727+C727</f>
        <v>0</v>
      </c>
    </row>
    <row r="728" customFormat="false" ht="12.75" hidden="false" customHeight="true" outlineLevel="0" collapsed="false">
      <c r="A728" s="34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35"/>
      <c r="E728" s="35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1" t="n">
        <v>46662</v>
      </c>
      <c r="B733" s="32" t="n">
        <f aca="false">SUMIFS(Report!$U:$U,Report!$T:$T,"&lt;&gt;"&amp;"MERCADORIAS P/REVENDA",Report!$AA:$AA,"SIM",Report!$C:$C,A733)</f>
        <v>0</v>
      </c>
      <c r="C733" s="32" t="n">
        <f aca="false">SUMIFS(Report!$U:$U,Report!$T:$T,"MERCADORIAS P/REVENDA",Report!$AA:$AA,"SIM",Report!$C:$C,A733)</f>
        <v>0</v>
      </c>
      <c r="D733" s="33"/>
      <c r="E733" s="33"/>
      <c r="F733" s="32" t="n">
        <f aca="false">B733+C733</f>
        <v>0</v>
      </c>
    </row>
    <row r="734" customFormat="false" ht="12.75" hidden="false" customHeight="true" outlineLevel="0" collapsed="false">
      <c r="A734" s="31" t="n">
        <v>46663</v>
      </c>
      <c r="B734" s="32" t="n">
        <f aca="false">SUMIFS(Report!$U:$U,Report!$T:$T,"&lt;&gt;"&amp;"MERCADORIAS P/REVENDA",Report!$AA:$AA,"SIM",Report!$C:$C,A734)</f>
        <v>0</v>
      </c>
      <c r="C734" s="32" t="n">
        <f aca="false">SUMIFS(Report!$U:$U,Report!$T:$T,"MERCADORIAS P/REVENDA",Report!$AA:$AA,"SIM",Report!$C:$C,A734)</f>
        <v>0</v>
      </c>
      <c r="D734" s="33"/>
      <c r="E734" s="33"/>
      <c r="F734" s="32" t="n">
        <f aca="false">B734+C734</f>
        <v>0</v>
      </c>
    </row>
    <row r="735" customFormat="false" ht="12.75" hidden="false" customHeight="true" outlineLevel="0" collapsed="false">
      <c r="A735" s="31" t="n">
        <v>46664</v>
      </c>
      <c r="B735" s="32" t="n">
        <f aca="false">SUMIFS(Report!$U:$U,Report!$T:$T,"&lt;&gt;"&amp;"MERCADORIAS P/REVENDA",Report!$AA:$AA,"SIM",Report!$C:$C,A735)</f>
        <v>0</v>
      </c>
      <c r="C735" s="32" t="n">
        <f aca="false">SUMIFS(Report!$U:$U,Report!$T:$T,"MERCADORIAS P/REVENDA",Report!$AA:$AA,"SIM",Report!$C:$C,A735)</f>
        <v>0</v>
      </c>
      <c r="D735" s="33"/>
      <c r="E735" s="33"/>
      <c r="F735" s="32" t="n">
        <f aca="false">B735+C735</f>
        <v>0</v>
      </c>
    </row>
    <row r="736" customFormat="false" ht="12.75" hidden="false" customHeight="true" outlineLevel="0" collapsed="false">
      <c r="A736" s="34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35"/>
      <c r="E736" s="35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1" t="n">
        <v>46669</v>
      </c>
      <c r="B741" s="32" t="n">
        <f aca="false">SUMIFS(Report!$U:$U,Report!$T:$T,"&lt;&gt;"&amp;"MERCADORIAS P/REVENDA",Report!$AA:$AA,"SIM",Report!$C:$C,A741)</f>
        <v>0</v>
      </c>
      <c r="C741" s="32" t="n">
        <f aca="false">SUMIFS(Report!$U:$U,Report!$T:$T,"MERCADORIAS P/REVENDA",Report!$AA:$AA,"SIM",Report!$C:$C,A741)</f>
        <v>0</v>
      </c>
      <c r="D741" s="33"/>
      <c r="E741" s="33"/>
      <c r="F741" s="32" t="n">
        <f aca="false">B741+C741</f>
        <v>0</v>
      </c>
    </row>
    <row r="742" customFormat="false" ht="12.75" hidden="false" customHeight="true" outlineLevel="0" collapsed="false">
      <c r="A742" s="31" t="n">
        <v>46670</v>
      </c>
      <c r="B742" s="32" t="n">
        <f aca="false">SUMIFS(Report!$U:$U,Report!$T:$T,"&lt;&gt;"&amp;"MERCADORIAS P/REVENDA",Report!$AA:$AA,"SIM",Report!$C:$C,A742)</f>
        <v>0</v>
      </c>
      <c r="C742" s="32" t="n">
        <f aca="false">SUMIFS(Report!$U:$U,Report!$T:$T,"MERCADORIAS P/REVENDA",Report!$AA:$AA,"SIM",Report!$C:$C,A742)</f>
        <v>0</v>
      </c>
      <c r="D742" s="33"/>
      <c r="E742" s="33"/>
      <c r="F742" s="32" t="n">
        <f aca="false">B742+C742</f>
        <v>0</v>
      </c>
    </row>
    <row r="743" customFormat="false" ht="12.75" hidden="false" customHeight="true" outlineLevel="0" collapsed="false">
      <c r="A743" s="31" t="n">
        <v>46671</v>
      </c>
      <c r="B743" s="32" t="n">
        <f aca="false">SUMIFS(Report!$U:$U,Report!$T:$T,"&lt;&gt;"&amp;"MERCADORIAS P/REVENDA",Report!$AA:$AA,"SIM",Report!$C:$C,A743)</f>
        <v>0</v>
      </c>
      <c r="C743" s="32" t="n">
        <f aca="false">SUMIFS(Report!$U:$U,Report!$T:$T,"MERCADORIAS P/REVENDA",Report!$AA:$AA,"SIM",Report!$C:$C,A743)</f>
        <v>0</v>
      </c>
      <c r="D743" s="33"/>
      <c r="E743" s="33"/>
      <c r="F743" s="32" t="n">
        <f aca="false">B743+C743</f>
        <v>0</v>
      </c>
    </row>
    <row r="744" customFormat="false" ht="12.75" hidden="false" customHeight="true" outlineLevel="0" collapsed="false">
      <c r="A744" s="34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35"/>
      <c r="E744" s="35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1" t="n">
        <v>46676</v>
      </c>
      <c r="B749" s="32" t="n">
        <f aca="false">SUMIFS(Report!$U:$U,Report!$T:$T,"&lt;&gt;"&amp;"MERCADORIAS P/REVENDA",Report!$AA:$AA,"SIM",Report!$C:$C,A749)</f>
        <v>0</v>
      </c>
      <c r="C749" s="32" t="n">
        <f aca="false">SUMIFS(Report!$U:$U,Report!$T:$T,"MERCADORIAS P/REVENDA",Report!$AA:$AA,"SIM",Report!$C:$C,A749)</f>
        <v>0</v>
      </c>
      <c r="D749" s="33"/>
      <c r="E749" s="33"/>
      <c r="F749" s="32" t="n">
        <f aca="false">B749+C749</f>
        <v>0</v>
      </c>
    </row>
    <row r="750" customFormat="false" ht="12.75" hidden="false" customHeight="true" outlineLevel="0" collapsed="false">
      <c r="A750" s="31" t="n">
        <v>46677</v>
      </c>
      <c r="B750" s="32" t="n">
        <f aca="false">SUMIFS(Report!$U:$U,Report!$T:$T,"&lt;&gt;"&amp;"MERCADORIAS P/REVENDA",Report!$AA:$AA,"SIM",Report!$C:$C,A750)</f>
        <v>0</v>
      </c>
      <c r="C750" s="32" t="n">
        <f aca="false">SUMIFS(Report!$U:$U,Report!$T:$T,"MERCADORIAS P/REVENDA",Report!$AA:$AA,"SIM",Report!$C:$C,A750)</f>
        <v>0</v>
      </c>
      <c r="D750" s="33"/>
      <c r="E750" s="33"/>
      <c r="F750" s="32" t="n">
        <f aca="false">B750+C750</f>
        <v>0</v>
      </c>
    </row>
    <row r="751" customFormat="false" ht="12.75" hidden="false" customHeight="true" outlineLevel="0" collapsed="false">
      <c r="A751" s="31" t="n">
        <v>46678</v>
      </c>
      <c r="B751" s="32" t="n">
        <f aca="false">SUMIFS(Report!$U:$U,Report!$T:$T,"&lt;&gt;"&amp;"MERCADORIAS P/REVENDA",Report!$AA:$AA,"SIM",Report!$C:$C,A751)</f>
        <v>0</v>
      </c>
      <c r="C751" s="32" t="n">
        <f aca="false">SUMIFS(Report!$U:$U,Report!$T:$T,"MERCADORIAS P/REVENDA",Report!$AA:$AA,"SIM",Report!$C:$C,A751)</f>
        <v>0</v>
      </c>
      <c r="D751" s="33"/>
      <c r="E751" s="33"/>
      <c r="F751" s="32" t="n">
        <f aca="false">B751+C751</f>
        <v>0</v>
      </c>
    </row>
    <row r="752" customFormat="false" ht="12.75" hidden="false" customHeight="true" outlineLevel="0" collapsed="false">
      <c r="A752" s="34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35"/>
      <c r="E752" s="35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1" t="n">
        <v>46683</v>
      </c>
      <c r="B757" s="32" t="n">
        <f aca="false">SUMIFS(Report!$U:$U,Report!$T:$T,"&lt;&gt;"&amp;"MERCADORIAS P/REVENDA",Report!$AA:$AA,"SIM",Report!$C:$C,A757)</f>
        <v>0</v>
      </c>
      <c r="C757" s="32" t="n">
        <f aca="false">SUMIFS(Report!$U:$U,Report!$T:$T,"MERCADORIAS P/REVENDA",Report!$AA:$AA,"SIM",Report!$C:$C,A757)</f>
        <v>0</v>
      </c>
      <c r="D757" s="33"/>
      <c r="E757" s="33"/>
      <c r="F757" s="32" t="n">
        <f aca="false">B757+C757</f>
        <v>0</v>
      </c>
    </row>
    <row r="758" customFormat="false" ht="12.75" hidden="false" customHeight="true" outlineLevel="0" collapsed="false">
      <c r="A758" s="31" t="n">
        <v>46684</v>
      </c>
      <c r="B758" s="32" t="n">
        <f aca="false">SUMIFS(Report!$U:$U,Report!$T:$T,"&lt;&gt;"&amp;"MERCADORIAS P/REVENDA",Report!$AA:$AA,"SIM",Report!$C:$C,A758)</f>
        <v>0</v>
      </c>
      <c r="C758" s="32" t="n">
        <f aca="false">SUMIFS(Report!$U:$U,Report!$T:$T,"MERCADORIAS P/REVENDA",Report!$AA:$AA,"SIM",Report!$C:$C,A758)</f>
        <v>0</v>
      </c>
      <c r="D758" s="33"/>
      <c r="E758" s="33"/>
      <c r="F758" s="32" t="n">
        <f aca="false">B758+C758</f>
        <v>0</v>
      </c>
    </row>
    <row r="759" customFormat="false" ht="12.75" hidden="false" customHeight="true" outlineLevel="0" collapsed="false">
      <c r="A759" s="31" t="n">
        <v>46685</v>
      </c>
      <c r="B759" s="32" t="n">
        <f aca="false">SUMIFS(Report!$U:$U,Report!$T:$T,"&lt;&gt;"&amp;"MERCADORIAS P/REVENDA",Report!$AA:$AA,"SIM",Report!$C:$C,A759)</f>
        <v>0</v>
      </c>
      <c r="C759" s="32" t="n">
        <f aca="false">SUMIFS(Report!$U:$U,Report!$T:$T,"MERCADORIAS P/REVENDA",Report!$AA:$AA,"SIM",Report!$C:$C,A759)</f>
        <v>0</v>
      </c>
      <c r="D759" s="33"/>
      <c r="E759" s="33"/>
      <c r="F759" s="32" t="n">
        <f aca="false">B759+C759</f>
        <v>0</v>
      </c>
    </row>
    <row r="760" customFormat="false" ht="12.75" hidden="false" customHeight="true" outlineLevel="0" collapsed="false">
      <c r="A760" s="34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35"/>
      <c r="E760" s="35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1" t="n">
        <v>46690</v>
      </c>
      <c r="B765" s="32" t="n">
        <f aca="false">SUMIFS(Report!$U:$U,Report!$T:$T,"&lt;&gt;"&amp;"MERCADORIAS P/REVENDA",Report!$AA:$AA,"SIM",Report!$C:$C,A765)</f>
        <v>0</v>
      </c>
      <c r="C765" s="32" t="n">
        <f aca="false">SUMIFS(Report!$U:$U,Report!$T:$T,"MERCADORIAS P/REVENDA",Report!$AA:$AA,"SIM",Report!$C:$C,A765)</f>
        <v>0</v>
      </c>
      <c r="D765" s="33"/>
      <c r="E765" s="33"/>
      <c r="F765" s="32" t="n">
        <f aca="false">B765+C765</f>
        <v>0</v>
      </c>
    </row>
    <row r="766" customFormat="false" ht="12.75" hidden="false" customHeight="true" outlineLevel="0" collapsed="false">
      <c r="A766" s="31" t="n">
        <v>46691</v>
      </c>
      <c r="B766" s="32" t="n">
        <f aca="false">SUMIFS(Report!$U:$U,Report!$T:$T,"&lt;&gt;"&amp;"MERCADORIAS P/REVENDA",Report!$AA:$AA,"SIM",Report!$C:$C,A766)</f>
        <v>0</v>
      </c>
      <c r="C766" s="32" t="n">
        <f aca="false">SUMIFS(Report!$U:$U,Report!$T:$T,"MERCADORIAS P/REVENDA",Report!$AA:$AA,"SIM",Report!$C:$C,A766)</f>
        <v>0</v>
      </c>
      <c r="D766" s="33"/>
      <c r="E766" s="33"/>
      <c r="F766" s="32" t="n">
        <f aca="false">B766+C766</f>
        <v>0</v>
      </c>
    </row>
    <row r="767" customFormat="false" ht="12.75" hidden="false" customHeight="true" outlineLevel="0" collapsed="false">
      <c r="A767" s="31" t="n">
        <v>46692</v>
      </c>
      <c r="B767" s="32" t="n">
        <f aca="false">SUMIFS(Report!$U:$U,Report!$T:$T,"&lt;&gt;"&amp;"MERCADORIAS P/REVENDA",Report!$AA:$AA,"SIM",Report!$C:$C,A767)</f>
        <v>0</v>
      </c>
      <c r="C767" s="32" t="n">
        <f aca="false">SUMIFS(Report!$U:$U,Report!$T:$T,"MERCADORIAS P/REVENDA",Report!$AA:$AA,"SIM",Report!$C:$C,A767)</f>
        <v>0</v>
      </c>
      <c r="D767" s="33"/>
      <c r="E767" s="33"/>
      <c r="F767" s="32" t="n">
        <f aca="false">B767+C767</f>
        <v>0</v>
      </c>
    </row>
    <row r="768" customFormat="false" ht="12.75" hidden="false" customHeight="true" outlineLevel="0" collapsed="false">
      <c r="A768" s="34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35"/>
      <c r="E768" s="35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1" t="n">
        <v>46697</v>
      </c>
      <c r="B773" s="32" t="n">
        <f aca="false">SUMIFS(Report!$U:$U,Report!$T:$T,"&lt;&gt;"&amp;"MERCADORIAS P/REVENDA",Report!$AA:$AA,"SIM",Report!$C:$C,A773)</f>
        <v>0</v>
      </c>
      <c r="C773" s="32" t="n">
        <f aca="false">SUMIFS(Report!$U:$U,Report!$T:$T,"MERCADORIAS P/REVENDA",Report!$AA:$AA,"SIM",Report!$C:$C,A773)</f>
        <v>0</v>
      </c>
      <c r="D773" s="33"/>
      <c r="E773" s="33"/>
      <c r="F773" s="32" t="n">
        <f aca="false">B773+C773</f>
        <v>0</v>
      </c>
    </row>
    <row r="774" customFormat="false" ht="12.75" hidden="false" customHeight="true" outlineLevel="0" collapsed="false">
      <c r="A774" s="31" t="n">
        <v>46698</v>
      </c>
      <c r="B774" s="32" t="n">
        <f aca="false">SUMIFS(Report!$U:$U,Report!$T:$T,"&lt;&gt;"&amp;"MERCADORIAS P/REVENDA",Report!$AA:$AA,"SIM",Report!$C:$C,A774)</f>
        <v>0</v>
      </c>
      <c r="C774" s="32" t="n">
        <f aca="false">SUMIFS(Report!$U:$U,Report!$T:$T,"MERCADORIAS P/REVENDA",Report!$AA:$AA,"SIM",Report!$C:$C,A774)</f>
        <v>0</v>
      </c>
      <c r="D774" s="33"/>
      <c r="E774" s="33"/>
      <c r="F774" s="32" t="n">
        <f aca="false">B774+C774</f>
        <v>0</v>
      </c>
    </row>
    <row r="775" customFormat="false" ht="12.75" hidden="false" customHeight="true" outlineLevel="0" collapsed="false">
      <c r="A775" s="31" t="n">
        <v>46699</v>
      </c>
      <c r="B775" s="32" t="n">
        <f aca="false">SUMIFS(Report!$U:$U,Report!$T:$T,"&lt;&gt;"&amp;"MERCADORIAS P/REVENDA",Report!$AA:$AA,"SIM",Report!$C:$C,A775)</f>
        <v>0</v>
      </c>
      <c r="C775" s="32" t="n">
        <f aca="false">SUMIFS(Report!$U:$U,Report!$T:$T,"MERCADORIAS P/REVENDA",Report!$AA:$AA,"SIM",Report!$C:$C,A775)</f>
        <v>0</v>
      </c>
      <c r="D775" s="33"/>
      <c r="E775" s="33"/>
      <c r="F775" s="32" t="n">
        <f aca="false">B775+C775</f>
        <v>0</v>
      </c>
    </row>
    <row r="776" customFormat="false" ht="12.75" hidden="false" customHeight="true" outlineLevel="0" collapsed="false">
      <c r="A776" s="34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35"/>
      <c r="E776" s="35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1" t="n">
        <v>46704</v>
      </c>
      <c r="B781" s="32" t="n">
        <f aca="false">SUMIFS(Report!$U:$U,Report!$T:$T,"&lt;&gt;"&amp;"MERCADORIAS P/REVENDA",Report!$AA:$AA,"SIM",Report!$C:$C,A781)</f>
        <v>0</v>
      </c>
      <c r="C781" s="32" t="n">
        <f aca="false">SUMIFS(Report!$U:$U,Report!$T:$T,"MERCADORIAS P/REVENDA",Report!$AA:$AA,"SIM",Report!$C:$C,A781)</f>
        <v>0</v>
      </c>
      <c r="D781" s="33"/>
      <c r="E781" s="33"/>
      <c r="F781" s="32" t="n">
        <f aca="false">B781+C781</f>
        <v>0</v>
      </c>
    </row>
    <row r="782" customFormat="false" ht="12.75" hidden="false" customHeight="true" outlineLevel="0" collapsed="false">
      <c r="A782" s="31" t="n">
        <v>46705</v>
      </c>
      <c r="B782" s="32" t="n">
        <f aca="false">SUMIFS(Report!$U:$U,Report!$T:$T,"&lt;&gt;"&amp;"MERCADORIAS P/REVENDA",Report!$AA:$AA,"SIM",Report!$C:$C,A782)</f>
        <v>0</v>
      </c>
      <c r="C782" s="32" t="n">
        <f aca="false">SUMIFS(Report!$U:$U,Report!$T:$T,"MERCADORIAS P/REVENDA",Report!$AA:$AA,"SIM",Report!$C:$C,A782)</f>
        <v>0</v>
      </c>
      <c r="D782" s="33"/>
      <c r="E782" s="33"/>
      <c r="F782" s="32" t="n">
        <f aca="false">B782+C782</f>
        <v>0</v>
      </c>
    </row>
    <row r="783" customFormat="false" ht="12.75" hidden="false" customHeight="true" outlineLevel="0" collapsed="false">
      <c r="A783" s="31" t="n">
        <v>46706</v>
      </c>
      <c r="B783" s="32" t="n">
        <f aca="false">SUMIFS(Report!$U:$U,Report!$T:$T,"&lt;&gt;"&amp;"MERCADORIAS P/REVENDA",Report!$AA:$AA,"SIM",Report!$C:$C,A783)</f>
        <v>0</v>
      </c>
      <c r="C783" s="32" t="n">
        <f aca="false">SUMIFS(Report!$U:$U,Report!$T:$T,"MERCADORIAS P/REVENDA",Report!$AA:$AA,"SIM",Report!$C:$C,A783)</f>
        <v>0</v>
      </c>
      <c r="D783" s="33"/>
      <c r="E783" s="33"/>
      <c r="F783" s="32" t="n">
        <f aca="false">B783+C783</f>
        <v>0</v>
      </c>
    </row>
    <row r="784" customFormat="false" ht="12.75" hidden="false" customHeight="true" outlineLevel="0" collapsed="false">
      <c r="A784" s="34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35"/>
      <c r="E784" s="35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1" t="n">
        <v>46711</v>
      </c>
      <c r="B789" s="32" t="n">
        <f aca="false">SUMIFS(Report!$U:$U,Report!$T:$T,"&lt;&gt;"&amp;"MERCADORIAS P/REVENDA",Report!$AA:$AA,"SIM",Report!$C:$C,A789)</f>
        <v>0</v>
      </c>
      <c r="C789" s="32" t="n">
        <f aca="false">SUMIFS(Report!$U:$U,Report!$T:$T,"MERCADORIAS P/REVENDA",Report!$AA:$AA,"SIM",Report!$C:$C,A789)</f>
        <v>0</v>
      </c>
      <c r="D789" s="33"/>
      <c r="E789" s="33"/>
      <c r="F789" s="32" t="n">
        <f aca="false">B789+C789</f>
        <v>0</v>
      </c>
    </row>
    <row r="790" customFormat="false" ht="12.75" hidden="false" customHeight="true" outlineLevel="0" collapsed="false">
      <c r="A790" s="31" t="n">
        <v>46712</v>
      </c>
      <c r="B790" s="32" t="n">
        <f aca="false">SUMIFS(Report!$U:$U,Report!$T:$T,"&lt;&gt;"&amp;"MERCADORIAS P/REVENDA",Report!$AA:$AA,"SIM",Report!$C:$C,A790)</f>
        <v>0</v>
      </c>
      <c r="C790" s="32" t="n">
        <f aca="false">SUMIFS(Report!$U:$U,Report!$T:$T,"MERCADORIAS P/REVENDA",Report!$AA:$AA,"SIM",Report!$C:$C,A790)</f>
        <v>0</v>
      </c>
      <c r="D790" s="33"/>
      <c r="E790" s="33"/>
      <c r="F790" s="32" t="n">
        <f aca="false">B790+C790</f>
        <v>0</v>
      </c>
    </row>
    <row r="791" customFormat="false" ht="12.75" hidden="false" customHeight="true" outlineLevel="0" collapsed="false">
      <c r="A791" s="31" t="n">
        <v>46713</v>
      </c>
      <c r="B791" s="32" t="n">
        <f aca="false">SUMIFS(Report!$U:$U,Report!$T:$T,"&lt;&gt;"&amp;"MERCADORIAS P/REVENDA",Report!$AA:$AA,"SIM",Report!$C:$C,A791)</f>
        <v>0</v>
      </c>
      <c r="C791" s="32" t="n">
        <f aca="false">SUMIFS(Report!$U:$U,Report!$T:$T,"MERCADORIAS P/REVENDA",Report!$AA:$AA,"SIM",Report!$C:$C,A791)</f>
        <v>0</v>
      </c>
      <c r="D791" s="33"/>
      <c r="E791" s="33"/>
      <c r="F791" s="32" t="n">
        <f aca="false">B791+C791</f>
        <v>0</v>
      </c>
    </row>
    <row r="792" customFormat="false" ht="12.75" hidden="false" customHeight="true" outlineLevel="0" collapsed="false">
      <c r="A792" s="34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35"/>
      <c r="E792" s="35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1" t="n">
        <v>46718</v>
      </c>
      <c r="B797" s="32" t="n">
        <f aca="false">SUMIFS(Report!$U:$U,Report!$T:$T,"&lt;&gt;"&amp;"MERCADORIAS P/REVENDA",Report!$AA:$AA,"SIM",Report!$C:$C,A797)</f>
        <v>0</v>
      </c>
      <c r="C797" s="32" t="n">
        <f aca="false">SUMIFS(Report!$U:$U,Report!$T:$T,"MERCADORIAS P/REVENDA",Report!$AA:$AA,"SIM",Report!$C:$C,A797)</f>
        <v>0</v>
      </c>
      <c r="D797" s="33"/>
      <c r="E797" s="33"/>
      <c r="F797" s="32" t="n">
        <f aca="false">B797+C797</f>
        <v>0</v>
      </c>
    </row>
    <row r="798" customFormat="false" ht="12.75" hidden="false" customHeight="true" outlineLevel="0" collapsed="false">
      <c r="A798" s="31" t="n">
        <v>46719</v>
      </c>
      <c r="B798" s="32" t="n">
        <f aca="false">SUMIFS(Report!$U:$U,Report!$T:$T,"&lt;&gt;"&amp;"MERCADORIAS P/REVENDA",Report!$AA:$AA,"SIM",Report!$C:$C,A798)</f>
        <v>0</v>
      </c>
      <c r="C798" s="32" t="n">
        <f aca="false">SUMIFS(Report!$U:$U,Report!$T:$T,"MERCADORIAS P/REVENDA",Report!$AA:$AA,"SIM",Report!$C:$C,A798)</f>
        <v>0</v>
      </c>
      <c r="D798" s="33"/>
      <c r="E798" s="33"/>
      <c r="F798" s="32" t="n">
        <f aca="false">B798+C798</f>
        <v>0</v>
      </c>
    </row>
    <row r="799" customFormat="false" ht="12.75" hidden="false" customHeight="true" outlineLevel="0" collapsed="false">
      <c r="A799" s="31" t="n">
        <v>46720</v>
      </c>
      <c r="B799" s="32" t="n">
        <f aca="false">SUMIFS(Report!$U:$U,Report!$T:$T,"&lt;&gt;"&amp;"MERCADORIAS P/REVENDA",Report!$AA:$AA,"SIM",Report!$C:$C,A799)</f>
        <v>0</v>
      </c>
      <c r="C799" s="32" t="n">
        <f aca="false">SUMIFS(Report!$U:$U,Report!$T:$T,"MERCADORIAS P/REVENDA",Report!$AA:$AA,"SIM",Report!$C:$C,A799)</f>
        <v>0</v>
      </c>
      <c r="D799" s="33"/>
      <c r="E799" s="33"/>
      <c r="F799" s="32" t="n">
        <f aca="false">B799+C799</f>
        <v>0</v>
      </c>
    </row>
    <row r="800" customFormat="false" ht="12.75" hidden="false" customHeight="true" outlineLevel="0" collapsed="false">
      <c r="A800" s="34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35"/>
      <c r="E800" s="35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1" t="n">
        <v>46725</v>
      </c>
      <c r="B805" s="32" t="n">
        <f aca="false">SUMIFS(Report!$U:$U,Report!$T:$T,"&lt;&gt;"&amp;"MERCADORIAS P/REVENDA",Report!$AA:$AA,"SIM",Report!$C:$C,A805)</f>
        <v>0</v>
      </c>
      <c r="C805" s="32" t="n">
        <f aca="false">SUMIFS(Report!$U:$U,Report!$T:$T,"MERCADORIAS P/REVENDA",Report!$AA:$AA,"SIM",Report!$C:$C,A805)</f>
        <v>0</v>
      </c>
      <c r="D805" s="33"/>
      <c r="E805" s="33"/>
      <c r="F805" s="32" t="n">
        <f aca="false">B805+C805</f>
        <v>0</v>
      </c>
    </row>
    <row r="806" customFormat="false" ht="12.75" hidden="false" customHeight="true" outlineLevel="0" collapsed="false">
      <c r="A806" s="31" t="n">
        <v>46726</v>
      </c>
      <c r="B806" s="32" t="n">
        <f aca="false">SUMIFS(Report!$U:$U,Report!$T:$T,"&lt;&gt;"&amp;"MERCADORIAS P/REVENDA",Report!$AA:$AA,"SIM",Report!$C:$C,A806)</f>
        <v>0</v>
      </c>
      <c r="C806" s="32" t="n">
        <f aca="false">SUMIFS(Report!$U:$U,Report!$T:$T,"MERCADORIAS P/REVENDA",Report!$AA:$AA,"SIM",Report!$C:$C,A806)</f>
        <v>0</v>
      </c>
      <c r="D806" s="33"/>
      <c r="E806" s="33"/>
      <c r="F806" s="32" t="n">
        <f aca="false">B806+C806</f>
        <v>0</v>
      </c>
    </row>
    <row r="807" customFormat="false" ht="12.75" hidden="false" customHeight="true" outlineLevel="0" collapsed="false">
      <c r="A807" s="31" t="n">
        <v>46727</v>
      </c>
      <c r="B807" s="32" t="n">
        <f aca="false">SUMIFS(Report!$U:$U,Report!$T:$T,"&lt;&gt;"&amp;"MERCADORIAS P/REVENDA",Report!$AA:$AA,"SIM",Report!$C:$C,A807)</f>
        <v>0</v>
      </c>
      <c r="C807" s="32" t="n">
        <f aca="false">SUMIFS(Report!$U:$U,Report!$T:$T,"MERCADORIAS P/REVENDA",Report!$AA:$AA,"SIM",Report!$C:$C,A807)</f>
        <v>0</v>
      </c>
      <c r="D807" s="33"/>
      <c r="E807" s="33"/>
      <c r="F807" s="32" t="n">
        <f aca="false">B807+C807</f>
        <v>0</v>
      </c>
    </row>
    <row r="808" customFormat="false" ht="12.75" hidden="false" customHeight="true" outlineLevel="0" collapsed="false">
      <c r="A808" s="34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35"/>
      <c r="E808" s="35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1" t="n">
        <v>46732</v>
      </c>
      <c r="B813" s="32" t="n">
        <f aca="false">SUMIFS(Report!$U:$U,Report!$T:$T,"&lt;&gt;"&amp;"MERCADORIAS P/REVENDA",Report!$AA:$AA,"SIM",Report!$C:$C,A813)</f>
        <v>0</v>
      </c>
      <c r="C813" s="32" t="n">
        <f aca="false">SUMIFS(Report!$U:$U,Report!$T:$T,"MERCADORIAS P/REVENDA",Report!$AA:$AA,"SIM",Report!$C:$C,A813)</f>
        <v>0</v>
      </c>
      <c r="D813" s="33"/>
      <c r="E813" s="33"/>
      <c r="F813" s="32" t="n">
        <f aca="false">B813+C813</f>
        <v>0</v>
      </c>
    </row>
    <row r="814" customFormat="false" ht="12.75" hidden="false" customHeight="true" outlineLevel="0" collapsed="false">
      <c r="A814" s="31" t="n">
        <v>46733</v>
      </c>
      <c r="B814" s="32" t="n">
        <f aca="false">SUMIFS(Report!$U:$U,Report!$T:$T,"&lt;&gt;"&amp;"MERCADORIAS P/REVENDA",Report!$AA:$AA,"SIM",Report!$C:$C,A814)</f>
        <v>0</v>
      </c>
      <c r="C814" s="32" t="n">
        <f aca="false">SUMIFS(Report!$U:$U,Report!$T:$T,"MERCADORIAS P/REVENDA",Report!$AA:$AA,"SIM",Report!$C:$C,A814)</f>
        <v>0</v>
      </c>
      <c r="D814" s="33"/>
      <c r="E814" s="33"/>
      <c r="F814" s="32" t="n">
        <f aca="false">B814+C814</f>
        <v>0</v>
      </c>
    </row>
    <row r="815" customFormat="false" ht="12.75" hidden="false" customHeight="true" outlineLevel="0" collapsed="false">
      <c r="A815" s="31" t="n">
        <v>46734</v>
      </c>
      <c r="B815" s="32" t="n">
        <f aca="false">SUMIFS(Report!$U:$U,Report!$T:$T,"&lt;&gt;"&amp;"MERCADORIAS P/REVENDA",Report!$AA:$AA,"SIM",Report!$C:$C,A815)</f>
        <v>0</v>
      </c>
      <c r="C815" s="32" t="n">
        <f aca="false">SUMIFS(Report!$U:$U,Report!$T:$T,"MERCADORIAS P/REVENDA",Report!$AA:$AA,"SIM",Report!$C:$C,A815)</f>
        <v>0</v>
      </c>
      <c r="D815" s="33"/>
      <c r="E815" s="33"/>
      <c r="F815" s="32" t="n">
        <f aca="false">B815+C815</f>
        <v>0</v>
      </c>
    </row>
    <row r="816" customFormat="false" ht="12.75" hidden="false" customHeight="true" outlineLevel="0" collapsed="false">
      <c r="A816" s="34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35"/>
      <c r="E816" s="35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1" t="n">
        <v>46739</v>
      </c>
      <c r="B821" s="32" t="n">
        <f aca="false">SUMIFS(Report!$U:$U,Report!$T:$T,"&lt;&gt;"&amp;"MERCADORIAS P/REVENDA",Report!$AA:$AA,"SIM",Report!$C:$C,A821)</f>
        <v>0</v>
      </c>
      <c r="C821" s="32" t="n">
        <f aca="false">SUMIFS(Report!$U:$U,Report!$T:$T,"MERCADORIAS P/REVENDA",Report!$AA:$AA,"SIM",Report!$C:$C,A821)</f>
        <v>0</v>
      </c>
      <c r="D821" s="33"/>
      <c r="E821" s="33"/>
      <c r="F821" s="32" t="n">
        <f aca="false">B821+C821</f>
        <v>0</v>
      </c>
    </row>
    <row r="822" customFormat="false" ht="12.75" hidden="false" customHeight="true" outlineLevel="0" collapsed="false">
      <c r="A822" s="31" t="n">
        <v>46740</v>
      </c>
      <c r="B822" s="32" t="n">
        <f aca="false">SUMIFS(Report!$U:$U,Report!$T:$T,"&lt;&gt;"&amp;"MERCADORIAS P/REVENDA",Report!$AA:$AA,"SIM",Report!$C:$C,A822)</f>
        <v>0</v>
      </c>
      <c r="C822" s="32" t="n">
        <f aca="false">SUMIFS(Report!$U:$U,Report!$T:$T,"MERCADORIAS P/REVENDA",Report!$AA:$AA,"SIM",Report!$C:$C,A822)</f>
        <v>0</v>
      </c>
      <c r="D822" s="33"/>
      <c r="E822" s="33"/>
      <c r="F822" s="32" t="n">
        <f aca="false">B822+C822</f>
        <v>0</v>
      </c>
    </row>
    <row r="823" customFormat="false" ht="12.75" hidden="false" customHeight="true" outlineLevel="0" collapsed="false">
      <c r="A823" s="31" t="n">
        <v>46741</v>
      </c>
      <c r="B823" s="32" t="n">
        <f aca="false">SUMIFS(Report!$U:$U,Report!$T:$T,"&lt;&gt;"&amp;"MERCADORIAS P/REVENDA",Report!$AA:$AA,"SIM",Report!$C:$C,A823)</f>
        <v>0</v>
      </c>
      <c r="C823" s="32" t="n">
        <f aca="false">SUMIFS(Report!$U:$U,Report!$T:$T,"MERCADORIAS P/REVENDA",Report!$AA:$AA,"SIM",Report!$C:$C,A823)</f>
        <v>0</v>
      </c>
      <c r="D823" s="33"/>
      <c r="E823" s="33"/>
      <c r="F823" s="32" t="n">
        <f aca="false">B823+C823</f>
        <v>0</v>
      </c>
    </row>
    <row r="824" customFormat="false" ht="12.75" hidden="false" customHeight="true" outlineLevel="0" collapsed="false">
      <c r="A824" s="34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35"/>
      <c r="E824" s="35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1" t="n">
        <v>46746</v>
      </c>
      <c r="B829" s="32" t="n">
        <f aca="false">SUMIFS(Report!$U:$U,Report!$T:$T,"&lt;&gt;"&amp;"MERCADORIAS P/REVENDA",Report!$AA:$AA,"SIM",Report!$C:$C,A829)</f>
        <v>0</v>
      </c>
      <c r="C829" s="32" t="n">
        <f aca="false">SUMIFS(Report!$U:$U,Report!$T:$T,"MERCADORIAS P/REVENDA",Report!$AA:$AA,"SIM",Report!$C:$C,A829)</f>
        <v>0</v>
      </c>
      <c r="D829" s="33"/>
      <c r="E829" s="33"/>
      <c r="F829" s="32" t="n">
        <f aca="false">B829+C829</f>
        <v>0</v>
      </c>
    </row>
    <row r="830" customFormat="false" ht="12.75" hidden="false" customHeight="true" outlineLevel="0" collapsed="false">
      <c r="A830" s="31" t="n">
        <v>46747</v>
      </c>
      <c r="B830" s="32" t="n">
        <f aca="false">SUMIFS(Report!$U:$U,Report!$T:$T,"&lt;&gt;"&amp;"MERCADORIAS P/REVENDA",Report!$AA:$AA,"SIM",Report!$C:$C,A830)</f>
        <v>0</v>
      </c>
      <c r="C830" s="32" t="n">
        <f aca="false">SUMIFS(Report!$U:$U,Report!$T:$T,"MERCADORIAS P/REVENDA",Report!$AA:$AA,"SIM",Report!$C:$C,A830)</f>
        <v>0</v>
      </c>
      <c r="D830" s="33"/>
      <c r="E830" s="33"/>
      <c r="F830" s="32" t="n">
        <f aca="false">B830+C830</f>
        <v>0</v>
      </c>
    </row>
    <row r="831" customFormat="false" ht="12.75" hidden="false" customHeight="true" outlineLevel="0" collapsed="false">
      <c r="A831" s="31" t="n">
        <v>46748</v>
      </c>
      <c r="B831" s="32" t="n">
        <f aca="false">SUMIFS(Report!$U:$U,Report!$T:$T,"&lt;&gt;"&amp;"MERCADORIAS P/REVENDA",Report!$AA:$AA,"SIM",Report!$C:$C,A831)</f>
        <v>0</v>
      </c>
      <c r="C831" s="32" t="n">
        <f aca="false">SUMIFS(Report!$U:$U,Report!$T:$T,"MERCADORIAS P/REVENDA",Report!$AA:$AA,"SIM",Report!$C:$C,A831)</f>
        <v>0</v>
      </c>
      <c r="D831" s="33"/>
      <c r="E831" s="33"/>
      <c r="F831" s="32" t="n">
        <f aca="false">B831+C831</f>
        <v>0</v>
      </c>
    </row>
    <row r="832" customFormat="false" ht="12.75" hidden="false" customHeight="true" outlineLevel="0" collapsed="false">
      <c r="A832" s="34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35"/>
      <c r="E832" s="35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4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35"/>
      <c r="E837" s="35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2874</v>
      </c>
      <c r="B1" s="36"/>
      <c r="C1" s="36"/>
      <c r="D1" s="36"/>
    </row>
    <row r="2" customFormat="false" ht="12.75" hidden="false" customHeight="true" outlineLevel="0" collapsed="false">
      <c r="A2" s="37" t="s">
        <v>2875</v>
      </c>
      <c r="B2" s="37"/>
      <c r="C2" s="37"/>
      <c r="D2" s="37"/>
    </row>
    <row r="4" customFormat="false" ht="24.75" hidden="false" customHeight="true" outlineLevel="0" collapsed="false">
      <c r="A4" s="38" t="s">
        <v>2826</v>
      </c>
      <c r="B4" s="38" t="s">
        <v>2876</v>
      </c>
      <c r="C4" s="38" t="s">
        <v>2877</v>
      </c>
    </row>
    <row r="5" customFormat="false" ht="12.75" hidden="false" customHeight="true" outlineLevel="0" collapsed="false">
      <c r="A5" s="39" t="s">
        <v>2830</v>
      </c>
      <c r="B5" s="39" t="n">
        <v>2026</v>
      </c>
      <c r="C5" s="40" t="n">
        <v>537222.65</v>
      </c>
    </row>
    <row r="6" customFormat="false" ht="12.75" hidden="false" customHeight="true" outlineLevel="0" collapsed="false">
      <c r="A6" s="39" t="s">
        <v>2831</v>
      </c>
      <c r="B6" s="39" t="n">
        <v>2026</v>
      </c>
      <c r="C6" s="40" t="n">
        <v>475241.32</v>
      </c>
    </row>
    <row r="7" customFormat="false" ht="12.75" hidden="false" customHeight="true" outlineLevel="0" collapsed="false">
      <c r="A7" s="39" t="s">
        <v>2832</v>
      </c>
      <c r="B7" s="39" t="n">
        <v>2026</v>
      </c>
      <c r="C7" s="40" t="n">
        <v>548119.47</v>
      </c>
    </row>
    <row r="8" customFormat="false" ht="12.75" hidden="false" customHeight="true" outlineLevel="0" collapsed="false">
      <c r="A8" s="39" t="s">
        <v>2833</v>
      </c>
      <c r="B8" s="39" t="n">
        <v>2026</v>
      </c>
      <c r="C8" s="40" t="n">
        <v>557442.07</v>
      </c>
    </row>
    <row r="9" customFormat="false" ht="12.75" hidden="false" customHeight="true" outlineLevel="0" collapsed="false">
      <c r="A9" s="39" t="s">
        <v>2834</v>
      </c>
      <c r="B9" s="39" t="n">
        <v>2026</v>
      </c>
      <c r="C9" s="40" t="n">
        <v>569583.19</v>
      </c>
    </row>
    <row r="10" customFormat="false" ht="12.75" hidden="false" customHeight="true" outlineLevel="0" collapsed="false">
      <c r="A10" s="39" t="s">
        <v>2835</v>
      </c>
      <c r="B10" s="39" t="n">
        <v>2026</v>
      </c>
      <c r="C10" s="40" t="n">
        <v>573030.89</v>
      </c>
    </row>
    <row r="11" customFormat="false" ht="12.75" hidden="false" customHeight="true" outlineLevel="0" collapsed="false">
      <c r="A11" s="39" t="s">
        <v>2836</v>
      </c>
      <c r="B11" s="39" t="n">
        <v>2026</v>
      </c>
      <c r="C11" s="40" t="n">
        <v>514415.44</v>
      </c>
    </row>
    <row r="12" customFormat="false" ht="13.5" hidden="false" customHeight="true" outlineLevel="0" collapsed="false">
      <c r="A12" s="39" t="s">
        <v>2837</v>
      </c>
      <c r="B12" s="39" t="n">
        <v>2026</v>
      </c>
      <c r="C12" s="41" t="n">
        <v>502976.89</v>
      </c>
    </row>
    <row r="13" customFormat="false" ht="13.5" hidden="false" customHeight="true" outlineLevel="0" collapsed="false">
      <c r="A13" s="39" t="s">
        <v>2838</v>
      </c>
      <c r="B13" s="39" t="n">
        <v>2026</v>
      </c>
      <c r="C13" s="41" t="n">
        <v>140861.4</v>
      </c>
    </row>
    <row r="14" customFormat="false" ht="13.5" hidden="false" customHeight="true" outlineLevel="0" collapsed="false">
      <c r="A14" s="39" t="s">
        <v>2839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2840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2841</v>
      </c>
      <c r="B16" s="39" t="n">
        <v>2026</v>
      </c>
      <c r="C16" s="41" t="n">
        <v>0</v>
      </c>
    </row>
    <row r="17" customFormat="false" ht="12.75" hidden="false" customHeight="true" outlineLevel="0" collapsed="false">
      <c r="C17" s="15" t="n">
        <v>46261</v>
      </c>
    </row>
    <row r="18" customFormat="false" ht="13.5" hidden="false" customHeight="true" outlineLevel="0" collapsed="false">
      <c r="A18" s="42" t="s">
        <v>2878</v>
      </c>
      <c r="B18" s="42"/>
      <c r="C18" s="43" t="n">
        <v>46274.4013773148</v>
      </c>
    </row>
    <row r="19" customFormat="false" ht="12.75" hidden="false" customHeight="true" outlineLevel="0" collapsed="false">
      <c r="A19" s="1" t="s">
        <v>2879</v>
      </c>
      <c r="C19" s="44" t="n">
        <f aca="false">IF(ISNUMBER(INDEX($C$5:$C$16,MONTH($C$18))),(INDEX($C$5:$C$16,MONTH($C$18))/DAY($C$18))*DAY(EOMONTH($C$18,0)),"")</f>
        <v>469538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2880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7" t="s">
        <v>2881</v>
      </c>
    </row>
    <row r="3" customFormat="false" ht="12.75" hidden="false" customHeight="true" outlineLevel="0" collapsed="false">
      <c r="A3" s="21" t="s">
        <v>2882</v>
      </c>
      <c r="E3" s="48" t="n">
        <v>0.7</v>
      </c>
      <c r="F3" s="49" t="s">
        <v>2883</v>
      </c>
      <c r="G3" s="49" t="s">
        <v>2884</v>
      </c>
      <c r="H3" s="49" t="s">
        <v>2885</v>
      </c>
      <c r="I3" s="49" t="s">
        <v>2886</v>
      </c>
      <c r="J3" s="49" t="s">
        <v>2887</v>
      </c>
      <c r="K3" s="50" t="s">
        <v>2888</v>
      </c>
      <c r="L3" s="50" t="s">
        <v>2889</v>
      </c>
      <c r="M3" s="50" t="s">
        <v>2890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  <c r="K4" s="17"/>
      <c r="L4" s="17"/>
      <c r="M4" s="17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  <c r="K5" s="17"/>
      <c r="L5" s="17"/>
      <c r="M5" s="17"/>
    </row>
    <row r="6" customFormat="false" ht="12.75" hidden="false" customHeight="true" outlineLevel="0" collapsed="false">
      <c r="A6" s="57" t="s">
        <v>2826</v>
      </c>
      <c r="B6" s="50" t="s">
        <v>2891</v>
      </c>
      <c r="C6" s="50" t="s">
        <v>2892</v>
      </c>
      <c r="D6" s="50" t="s">
        <v>2893</v>
      </c>
      <c r="E6" s="50" t="s">
        <v>2894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  <c r="K6" s="17"/>
      <c r="L6" s="17"/>
      <c r="M6" s="17"/>
    </row>
    <row r="7" customFormat="false" ht="12.75" hidden="false" customHeight="true" outlineLevel="0" collapsed="false">
      <c r="A7" s="21" t="s">
        <v>2830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</row>
    <row r="8" customFormat="false" ht="12.75" hidden="false" customHeight="true" outlineLevel="0" collapsed="false">
      <c r="A8" s="21" t="s">
        <v>2831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376055.855</v>
      </c>
      <c r="J8" s="53" t="n">
        <f aca="false">SUMIFS('Notas Fiscais (Rel 19)'!$K:$K,'Notas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</row>
    <row r="9" customFormat="false" ht="12.75" hidden="false" customHeight="true" outlineLevel="0" collapsed="false">
      <c r="A9" s="21" t="s">
        <v>2832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4" t="n">
        <f aca="false">IF(AND(ISNUMBER(B8),ISNUMBER(B7),B7&lt;&gt;0),B8/B7,"")</f>
        <v>0.884626364878696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ALERTA</v>
      </c>
      <c r="I9" s="56" t="n">
        <f aca="false">IF(C9="","",IF(AND(F9&lt;&gt;"",F9&lt;1),C9*F9,C9))</f>
        <v>294287.700946227</v>
      </c>
      <c r="J9" s="56" t="n">
        <f aca="false">SUMIFS('Notas Fiscais (Rel 19)'!$K:$K,'Notas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</row>
    <row r="10" customFormat="false" ht="12.75" hidden="false" customHeight="true" outlineLevel="0" collapsed="false">
      <c r="A10" s="21" t="s">
        <v>2833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1" t="n">
        <f aca="false">IF(AND(ISNUMBER(B9),ISNUMBER(B8),B8&lt;&gt;0),B9/B8,"")</f>
        <v>1.15334977606745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383683.629</v>
      </c>
      <c r="J10" s="53" t="n">
        <f aca="false">SUMIFS('Notas Fiscais (Rel 19)'!$K:$K,'Notas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</row>
    <row r="11" customFormat="false" ht="12.75" hidden="false" customHeight="true" outlineLevel="0" collapsed="false">
      <c r="A11" s="21" t="s">
        <v>2834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4" t="n">
        <f aca="false">IF(AND(ISNUMBER(B10),ISNUMBER(B9),B9&lt;&gt;0),B10/B9,"")</f>
        <v>1.0170083357922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390209.449</v>
      </c>
      <c r="J11" s="56" t="n">
        <f aca="false">SUMIFS('Notas Fiscais (Rel 19)'!$K:$K,'Notas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</row>
    <row r="12" customFormat="false" ht="12.75" hidden="false" customHeight="true" outlineLevel="0" collapsed="false">
      <c r="A12" s="21" t="s">
        <v>2835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1" t="n">
        <f aca="false">IF(AND(ISNUMBER(B11),ISNUMBER(B10),B10&lt;&gt;0),B11/B10,"")</f>
        <v>1.02178005689452</v>
      </c>
      <c r="G12" s="51" t="n">
        <f aca="false">IF(AND(ISNUMBER(D12),ISNUMBER(B12),B12&lt;&gt;0),(D12/B12)*30,"")</f>
        <v>22.7285338840983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398708.233</v>
      </c>
      <c r="J12" s="53" t="n">
        <f aca="false">SUMIFS('Notas Fiscais (Rel 19)'!$K:$K,'Notas Fiscais (Rel 19)'!$E:$E,"&gt;="&amp;DATE(2026,6,1),'Notas Fiscais (Rel 19)'!$E:$E,"&lt;="&amp;DATE(2026,6,30))</f>
        <v>497222.93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</row>
    <row r="13" customFormat="false" ht="12.75" hidden="false" customHeight="true" outlineLevel="0" collapsed="false">
      <c r="A13" s="21" t="s">
        <v>2836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4" t="n">
        <f aca="false">IF(AND(ISNUMBER(B12),ISNUMBER(B11),B11&lt;&gt;0),B12/B11,"")</f>
        <v>1.00605302273756</v>
      </c>
      <c r="G13" s="54" t="n">
        <f aca="false">IF(AND(ISNUMBER(D13),ISNUMBER(B13),B13&lt;&gt;0),(D13/B13)*30,"")</f>
        <v>26.2138896919579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401121.623</v>
      </c>
      <c r="J13" s="56" t="n">
        <f aca="false">SUMIFS('Notas Fiscais (Rel 19)'!$K:$K,'Notas Fiscais (Rel 19)'!$E:$E,"&gt;="&amp;DATE(2026,7,1),'Notas Fiscais (Rel 19)'!$E:$E,"&lt;="&amp;DATE(2026,7,31))</f>
        <v>370771.99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</row>
    <row r="14" customFormat="false" ht="12.75" hidden="false" customHeight="true" outlineLevel="0" collapsed="false">
      <c r="A14" s="21" t="s">
        <v>2837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1" t="n">
        <f aca="false">IF(AND(ISNUMBER(B13),ISNUMBER(B12),B12&lt;&gt;0),B13/B12,"")</f>
        <v>0.897709790130162</v>
      </c>
      <c r="G14" s="51" t="n">
        <f aca="false">IF(AND(ISNUMBER(D14),ISNUMBER(B14),B14&lt;&gt;0),(D14/B14)*30,"")</f>
        <v>21.8132864911547</v>
      </c>
      <c r="H14" s="52" t="str">
        <f aca="false">IF(F14="","",IF(OR(F14&lt;0.9,F14&gt;1.1),"ALERTA","OK"))</f>
        <v>ALERTA</v>
      </c>
      <c r="I14" s="53" t="n">
        <f aca="false">IF(C14="","",IF(AND(F14&lt;&gt;"",F14&lt;1),C14*F14,C14))</f>
        <v>323257.04367748</v>
      </c>
      <c r="J14" s="53" t="n">
        <f aca="false">SUMIFS('Notas Fiscais (Rel 19)'!$K:$K,'Notas Fiscais (Rel 19)'!$E:$E,"&gt;="&amp;DATE(2026,8,1),'Notas Fiscais (Rel 19)'!$E:$E,"&lt;="&amp;DATE(2026,8,31))</f>
        <v>357874.33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f aca="false">('Resumo Grupos'!I13)</f>
        <v>140424.83</v>
      </c>
      <c r="M14" s="17" t="n">
        <f aca="false">IFERROR(B14-D14-L14,"")</f>
        <v>-3167.23999999999</v>
      </c>
    </row>
    <row r="15" customFormat="false" ht="12.75" hidden="false" customHeight="true" outlineLevel="0" collapsed="false">
      <c r="A15" s="21" t="s">
        <v>2838</v>
      </c>
      <c r="B15" s="17" t="n">
        <f aca="false">IFERROR(INDEX('Venda Anual (Base)'!$C$5:$C$16,MATCH($A15,'Venda Anual (Base)'!$A$5:$A$16,0)),"")</f>
        <v>140861.4</v>
      </c>
      <c r="C15" s="17" t="n">
        <f aca="false">(B14*$E$3)</f>
        <v>352083.823</v>
      </c>
      <c r="D15" s="17" t="n">
        <f aca="false">IFERROR(INDEX('Resumo Mensal'!$C$2:$C$25,MATCH($A15,'Resumo Mensal'!$A$2:$A$25,0)),0)</f>
        <v>198744.72</v>
      </c>
      <c r="E15" s="17" t="n">
        <f aca="false">IF(AND(ISNUMBER(C15),D15&gt;0),D15-C15,"")</f>
        <v>-153339.103</v>
      </c>
      <c r="F15" s="54" t="n">
        <f aca="false">IF(AND(ISNUMBER(B14),ISNUMBER(B13),B13&lt;&gt;0),B14/B13,"")</f>
        <v>0.977763983911525</v>
      </c>
      <c r="G15" s="54" t="n">
        <f aca="false">IF(AND(ISNUMBER(D15),ISNUMBER(B15),B15&lt;&gt;0),(D15/B15)*30,"")</f>
        <v>42.3277178843885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344254.88144728</v>
      </c>
      <c r="J15" s="56" t="n">
        <f aca="false">SUMIFS('Notas Fiscais (Rel 19)'!$K:$K,'Notas Fiscais (Rel 19)'!$E:$E,"&gt;="&amp;DATE(2026,9,1),'Notas Fiscais (Rel 19)'!$E:$E,"&lt;="&amp;DATE(2026,9,30))</f>
        <v>55433.35</v>
      </c>
      <c r="K15" s="17" t="n">
        <f aca="false">IF($A15=INDEX('Venda Anual (Base)'!$A$5:$A$16,MONTH('Venda Anual (Base)'!$C$18)),IFERROR(B15/DAY('Venda Anual (Base)'!$C$18)*DAY(EOMONTH('Venda Anual (Base)'!$C$18,0)),""),"")</f>
        <v>469538</v>
      </c>
      <c r="L15" s="17" t="n">
        <f aca="false">('Resumo Grupos'!J13)</f>
        <v>101089.73</v>
      </c>
      <c r="M15" s="17" t="n">
        <f aca="false">IFERROR(B15-D15-L15,"")</f>
        <v>-158973.05</v>
      </c>
    </row>
    <row r="16" customFormat="false" ht="12.75" hidden="false" customHeight="true" outlineLevel="0" collapsed="false">
      <c r="A16" s="21" t="s">
        <v>2839</v>
      </c>
      <c r="B16" s="17" t="n">
        <f aca="false">IFERROR(INDEX('Venda Anual (Base)'!$C$5:$C$16,MATCH($A16,'Venda Anual (Base)'!$A$5:$A$16,0)),"")</f>
        <v>0</v>
      </c>
      <c r="C16" s="17" t="n">
        <f aca="false">(B15*$E$3)</f>
        <v>98602.98</v>
      </c>
      <c r="D16" s="17" t="n">
        <f aca="false">IFERROR(INDEX('Resumo Mensal'!$C$2:$C$25,MATCH($A16,'Resumo Mensal'!$A$2:$A$25,0)),0)</f>
        <v>9133.77</v>
      </c>
      <c r="E16" s="17" t="n">
        <f aca="false">IF(AND(ISNUMBER(C16),D16&gt;0),D16-C16,"")</f>
        <v>-89469.21</v>
      </c>
      <c r="F16" s="59" t="n">
        <f aca="false">IF(AND(ISNUMBER(B15),ISNUMBER(B14),B14&lt;&gt;0),B15/B14,"")</f>
        <v>0.280055411690982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27614.2981578577</v>
      </c>
      <c r="J16" s="62" t="n">
        <f aca="false">SUMIFS('Notas Fiscais (Rel 19)'!$K:$K,'Notas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43707.72</v>
      </c>
      <c r="M16" s="17" t="n">
        <f aca="false">IFERROR(B16-D16-L16,"")</f>
        <v>-52841.49</v>
      </c>
    </row>
    <row r="17" customFormat="false" ht="12.75" hidden="false" customHeight="true" outlineLevel="0" collapsed="false">
      <c r="A17" s="21" t="s">
        <v>2840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40355.06</v>
      </c>
      <c r="M17" s="17" t="n">
        <f aca="false">IFERROR(B17-D17-L17,"")</f>
        <v>-40355.06</v>
      </c>
    </row>
    <row r="18" customFormat="false" ht="12.75" hidden="false" customHeight="true" outlineLevel="0" collapsed="false">
      <c r="A18" s="21" t="s">
        <v>2841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39025.19</v>
      </c>
      <c r="M18" s="17" t="n">
        <f aca="false">IFERROR(B18-D18-L18,"")</f>
        <v>-39959.53</v>
      </c>
    </row>
    <row r="19" customFormat="false" ht="12.75" hidden="false" customHeight="true" outlineLevel="0" collapsed="false">
      <c r="A19" s="57" t="s">
        <v>2854</v>
      </c>
      <c r="B19" s="64" t="n">
        <f aca="false">SUM(B7:B18)</f>
        <v>4418893.32</v>
      </c>
      <c r="C19" s="64" t="n">
        <f aca="false">SUM(C7:C18)</f>
        <v>3093225.324</v>
      </c>
      <c r="D19" s="64" t="n">
        <f aca="false">SUM(D7:D18)</f>
        <v>1458164.85</v>
      </c>
      <c r="E19" s="64" t="n">
        <f aca="false">IF(COUNT(E7:E18)=0,"sem dados comparaveis ainda",SUM(E7:E18))</f>
        <v>-152442.617</v>
      </c>
      <c r="F19" s="65" t="n">
        <f aca="false">SUM(F7:F18)</f>
        <v>7.23834674210309</v>
      </c>
      <c r="G19" s="63"/>
      <c r="I19" s="17" t="n">
        <f aca="false">SUM(I7:I18)</f>
        <v>2939192.71322885</v>
      </c>
      <c r="J19" s="17" t="n">
        <f aca="false">SUM(J7:J18)</f>
        <v>1281302.6</v>
      </c>
      <c r="K19" s="17" t="n">
        <f aca="false">SUM(K7:K18)</f>
        <v>469538</v>
      </c>
      <c r="L19" s="17" t="n">
        <f aca="false">SUM(L7:L18)</f>
        <v>695903.37</v>
      </c>
      <c r="M19" s="17" t="n">
        <f aca="false">SUM(M7:M18)</f>
        <v>2264825.1</v>
      </c>
    </row>
    <row r="21" customFormat="false" ht="12.75" hidden="false" customHeight="true" outlineLevel="0" collapsed="false">
      <c r="A21" s="21" t="s">
        <v>2895</v>
      </c>
    </row>
    <row r="23" customFormat="false" ht="12.75" hidden="false" customHeight="true" outlineLevel="0" collapsed="false">
      <c r="A23" s="21" t="s">
        <v>2896</v>
      </c>
    </row>
    <row r="25" customFormat="false" ht="12.75" hidden="false" customHeight="true" outlineLevel="0" collapsed="false">
      <c r="A25" s="21" t="str">
        <f aca="false">INDEX('Venda Anual (Base)'!$A$5:$A$16,MONTH('Venda Anual (Base)'!$C$18))</f>
        <v>Set/2026</v>
      </c>
      <c r="B25" s="16" t="n">
        <f aca="false">'Venda Anual (Base)'!$C$18</f>
        <v>46274.4013773148</v>
      </c>
      <c r="C25" s="17" t="n">
        <f aca="false">INDEX('Venda Anual (Base)'!$C$5:$C$16,MONTH('Venda Anual (Base)'!$C$18))</f>
        <v>140861.4</v>
      </c>
      <c r="D25" s="1" t="n">
        <f aca="false">DAY(B25)</f>
        <v>9</v>
      </c>
      <c r="E25" s="1" t="n">
        <f aca="false">DAY(EOMONTH(B25,0))</f>
        <v>30</v>
      </c>
      <c r="F25" s="17" t="n">
        <f aca="false">IFERROR(IF(D25=0,"",C25/D25*E25),"")</f>
        <v>469538</v>
      </c>
    </row>
    <row r="27" customFormat="false" ht="12.75" hidden="false" customHeight="true" outlineLevel="0" collapsed="false">
      <c r="A27" s="21" t="s">
        <v>2897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7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6" width="11.89"/>
    <col collapsed="false" customWidth="true" hidden="false" outlineLevel="0" max="14" min="14" style="1" width="16.33"/>
    <col collapsed="false" customWidth="true" hidden="false" outlineLevel="0" max="15" min="15" style="66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2898</v>
      </c>
      <c r="B1" s="1" t="s">
        <v>2899</v>
      </c>
      <c r="C1" s="1" t="s">
        <v>2900</v>
      </c>
      <c r="D1" s="1" t="s">
        <v>2901</v>
      </c>
      <c r="E1" s="1" t="s">
        <v>2902</v>
      </c>
      <c r="F1" s="1" t="s">
        <v>2903</v>
      </c>
      <c r="G1" s="1" t="s">
        <v>2904</v>
      </c>
      <c r="H1" s="1" t="s">
        <v>2905</v>
      </c>
      <c r="I1" s="1" t="s">
        <v>2906</v>
      </c>
      <c r="J1" s="1" t="s">
        <v>2907</v>
      </c>
      <c r="K1" s="66" t="s">
        <v>2908</v>
      </c>
      <c r="N1" s="67"/>
      <c r="O1" s="68" t="s">
        <v>2909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685</v>
      </c>
      <c r="D2" s="1" t="s">
        <v>2910</v>
      </c>
      <c r="E2" s="16" t="n">
        <v>46174</v>
      </c>
      <c r="F2" s="16" t="n">
        <v>46171</v>
      </c>
      <c r="G2" s="1" t="s">
        <v>149</v>
      </c>
      <c r="H2" s="1" t="n">
        <v>1187449</v>
      </c>
      <c r="I2" s="1" t="n">
        <v>11</v>
      </c>
      <c r="J2" s="1" t="s">
        <v>2911</v>
      </c>
      <c r="K2" s="66" t="n">
        <v>1454.09</v>
      </c>
      <c r="O2" s="69" t="s">
        <v>2912</v>
      </c>
      <c r="P2" s="70" t="s">
        <v>2913</v>
      </c>
      <c r="Q2" s="70" t="s">
        <v>2914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488</v>
      </c>
      <c r="D3" s="1" t="s">
        <v>2910</v>
      </c>
      <c r="E3" s="16" t="n">
        <v>46174</v>
      </c>
      <c r="F3" s="16" t="n">
        <v>46171</v>
      </c>
      <c r="G3" s="1" t="s">
        <v>149</v>
      </c>
      <c r="H3" s="1" t="n">
        <v>1188041</v>
      </c>
      <c r="I3" s="1" t="n">
        <v>11</v>
      </c>
      <c r="J3" s="1" t="s">
        <v>2911</v>
      </c>
      <c r="K3" s="66" t="n">
        <v>3078.35</v>
      </c>
      <c r="O3" s="71" t="n">
        <v>6</v>
      </c>
      <c r="P3" s="72" t="n">
        <f aca="false">SUMIFS($K:$K,$E:$E,"&gt;="&amp;DATE(2026,O3,1),$E:$E,"&lt;"&amp;DATE(2026,O3+1,1))</f>
        <v>497222.93</v>
      </c>
      <c r="Q3" s="1" t="n">
        <f aca="false">COUNTIFS($E:$E,"&gt;="&amp;DATE(2026,O3,1),$E:$E,"&lt;"&amp;DATE(2026,O3+1,1))</f>
        <v>386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35</v>
      </c>
      <c r="D4" s="1" t="s">
        <v>2915</v>
      </c>
      <c r="E4" s="16" t="n">
        <v>46174</v>
      </c>
      <c r="F4" s="16" t="n">
        <v>46174</v>
      </c>
      <c r="G4" s="1" t="s">
        <v>99</v>
      </c>
      <c r="H4" s="1" t="n">
        <v>1186773</v>
      </c>
      <c r="I4" s="1" t="n">
        <v>6</v>
      </c>
      <c r="J4" s="1" t="s">
        <v>2911</v>
      </c>
      <c r="K4" s="66" t="n">
        <v>131</v>
      </c>
      <c r="O4" s="71" t="n">
        <v>7</v>
      </c>
      <c r="P4" s="72" t="n">
        <f aca="false">SUMIFS($K:$K,$E:$E,"&gt;="&amp;DATE(2026,O4,1),$E:$E,"&lt;"&amp;DATE(2026,O4+1,1))</f>
        <v>370771.99</v>
      </c>
      <c r="Q4" s="1" t="n">
        <f aca="false">COUNTIFS($E:$E,"&gt;="&amp;DATE(2026,O4,1),$E:$E,"&lt;"&amp;DATE(2026,O4+1,1))</f>
        <v>289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35</v>
      </c>
      <c r="D5" s="1" t="s">
        <v>2915</v>
      </c>
      <c r="E5" s="16" t="n">
        <v>46174</v>
      </c>
      <c r="F5" s="16" t="n">
        <v>46174</v>
      </c>
      <c r="G5" s="1" t="s">
        <v>99</v>
      </c>
      <c r="H5" s="1" t="n">
        <v>1187033</v>
      </c>
      <c r="I5" s="1" t="n">
        <v>6</v>
      </c>
      <c r="J5" s="1" t="s">
        <v>2911</v>
      </c>
      <c r="K5" s="66" t="n">
        <v>120</v>
      </c>
      <c r="O5" s="71" t="n">
        <v>8</v>
      </c>
      <c r="P5" s="72" t="n">
        <f aca="false">SUMIFS($K:$K,$E:$E,"&gt;="&amp;DATE(2026,O5,1),$E:$E,"&lt;"&amp;DATE(2026,O5+1,1))</f>
        <v>357874.33</v>
      </c>
      <c r="Q5" s="1" t="n">
        <f aca="false">COUNTIFS($E:$E,"&gt;="&amp;DATE(2026,O5,1),$E:$E,"&lt;"&amp;DATE(2026,O5+1,1))</f>
        <v>288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35</v>
      </c>
      <c r="D6" s="1" t="s">
        <v>2915</v>
      </c>
      <c r="E6" s="16" t="n">
        <v>46174</v>
      </c>
      <c r="F6" s="16" t="n">
        <v>46174</v>
      </c>
      <c r="G6" s="1" t="s">
        <v>99</v>
      </c>
      <c r="H6" s="1" t="n">
        <v>1188013</v>
      </c>
      <c r="I6" s="1" t="n">
        <v>6</v>
      </c>
      <c r="J6" s="1" t="s">
        <v>2911</v>
      </c>
      <c r="K6" s="66" t="n">
        <v>260</v>
      </c>
      <c r="O6" s="66" t="n">
        <v>9</v>
      </c>
      <c r="P6" s="72" t="n">
        <f aca="false">SUMIFS($K:$K,$E:$E,"&gt;="&amp;DATE(2026,O6,1),$E:$E,"&lt;"&amp;DATE(2026,O6+1,1))</f>
        <v>55433.35</v>
      </c>
      <c r="Q6" s="1" t="n">
        <f aca="false">COUNTIFS($E:$E,"&gt;="&amp;DATE(2026,O6,1),$E:$E,"&lt;"&amp;DATE(2026,O6+1,1))</f>
        <v>43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35</v>
      </c>
      <c r="D7" s="1" t="s">
        <v>2915</v>
      </c>
      <c r="E7" s="16" t="n">
        <v>46174</v>
      </c>
      <c r="F7" s="16" t="n">
        <v>46174</v>
      </c>
      <c r="G7" s="1" t="s">
        <v>99</v>
      </c>
      <c r="H7" s="1" t="n">
        <v>1186770</v>
      </c>
      <c r="I7" s="1" t="n">
        <v>2</v>
      </c>
      <c r="J7" s="1" t="s">
        <v>2911</v>
      </c>
      <c r="K7" s="66" t="n">
        <v>131</v>
      </c>
      <c r="O7" s="66" t="n">
        <v>10</v>
      </c>
      <c r="P7" s="72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35</v>
      </c>
      <c r="D8" s="1" t="s">
        <v>2915</v>
      </c>
      <c r="E8" s="16" t="n">
        <v>46174</v>
      </c>
      <c r="F8" s="16" t="n">
        <v>46174</v>
      </c>
      <c r="G8" s="1" t="s">
        <v>99</v>
      </c>
      <c r="H8" s="1" t="n">
        <v>1187021</v>
      </c>
      <c r="I8" s="1" t="n">
        <v>2</v>
      </c>
      <c r="J8" s="1" t="s">
        <v>2911</v>
      </c>
      <c r="K8" s="66" t="n">
        <v>120</v>
      </c>
      <c r="O8" s="66" t="n">
        <v>11</v>
      </c>
      <c r="P8" s="72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35</v>
      </c>
      <c r="D9" s="1" t="s">
        <v>2915</v>
      </c>
      <c r="E9" s="16" t="n">
        <v>46174</v>
      </c>
      <c r="F9" s="16" t="n">
        <v>46174</v>
      </c>
      <c r="G9" s="1" t="s">
        <v>99</v>
      </c>
      <c r="H9" s="1" t="n">
        <v>1188003</v>
      </c>
      <c r="I9" s="1" t="n">
        <v>2</v>
      </c>
      <c r="J9" s="1" t="s">
        <v>2911</v>
      </c>
      <c r="K9" s="66" t="n">
        <v>260</v>
      </c>
      <c r="O9" s="66" t="n">
        <v>12</v>
      </c>
      <c r="P9" s="72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35</v>
      </c>
      <c r="D10" s="1" t="s">
        <v>2916</v>
      </c>
      <c r="E10" s="16" t="n">
        <v>46175</v>
      </c>
      <c r="F10" s="16" t="n">
        <v>46175</v>
      </c>
      <c r="G10" s="1" t="s">
        <v>139</v>
      </c>
      <c r="H10" s="1" t="n">
        <v>1196383</v>
      </c>
      <c r="I10" s="1" t="n">
        <v>1</v>
      </c>
      <c r="J10" s="1" t="s">
        <v>2911</v>
      </c>
      <c r="K10" s="66" t="n">
        <v>270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35</v>
      </c>
      <c r="D11" s="1" t="s">
        <v>2917</v>
      </c>
      <c r="E11" s="16" t="n">
        <v>46175</v>
      </c>
      <c r="F11" s="16" t="n">
        <v>46175</v>
      </c>
      <c r="G11" s="1" t="s">
        <v>157</v>
      </c>
      <c r="H11" s="1" t="n">
        <v>1192594</v>
      </c>
      <c r="I11" s="1" t="n">
        <v>1</v>
      </c>
      <c r="J11" s="1" t="s">
        <v>2911</v>
      </c>
      <c r="K11" s="66" t="n">
        <v>140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35</v>
      </c>
      <c r="D12" s="1" t="s">
        <v>2915</v>
      </c>
      <c r="E12" s="16" t="n">
        <v>46175</v>
      </c>
      <c r="F12" s="16" t="n">
        <v>46175</v>
      </c>
      <c r="G12" s="1" t="s">
        <v>99</v>
      </c>
      <c r="H12" s="1" t="n">
        <v>1191222</v>
      </c>
      <c r="I12" s="1" t="n">
        <v>6</v>
      </c>
      <c r="J12" s="1" t="s">
        <v>2911</v>
      </c>
      <c r="K12" s="66" t="n">
        <v>205</v>
      </c>
      <c r="O12" s="66" t="s">
        <v>2918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2915</v>
      </c>
      <c r="E13" s="16" t="n">
        <v>46175</v>
      </c>
      <c r="F13" s="16" t="n">
        <v>46175</v>
      </c>
      <c r="G13" s="1" t="s">
        <v>99</v>
      </c>
      <c r="H13" s="1" t="n">
        <v>1192584</v>
      </c>
      <c r="I13" s="1" t="n">
        <v>6</v>
      </c>
      <c r="J13" s="1" t="s">
        <v>2911</v>
      </c>
      <c r="K13" s="66" t="n">
        <v>1287</v>
      </c>
      <c r="O13" s="70" t="s">
        <v>2919</v>
      </c>
      <c r="P13" s="70" t="s">
        <v>2913</v>
      </c>
      <c r="Q13" s="70" t="s">
        <v>2914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35</v>
      </c>
      <c r="D14" s="1" t="s">
        <v>2915</v>
      </c>
      <c r="E14" s="16" t="n">
        <v>46175</v>
      </c>
      <c r="F14" s="16" t="n">
        <v>46175</v>
      </c>
      <c r="G14" s="1" t="s">
        <v>99</v>
      </c>
      <c r="H14" s="1" t="n">
        <v>1191220</v>
      </c>
      <c r="I14" s="1" t="n">
        <v>2</v>
      </c>
      <c r="J14" s="1" t="s">
        <v>2911</v>
      </c>
      <c r="K14" s="66" t="n">
        <v>205</v>
      </c>
      <c r="O14" s="73" t="n">
        <v>46174</v>
      </c>
      <c r="P14" s="72" t="n">
        <f aca="false">SUMIFS($K:$K,$E:$E,O14)</f>
        <v>5554.44</v>
      </c>
      <c r="Q14" s="1" t="n">
        <f aca="false">COUNTIFS($E:$E,O14)</f>
        <v>8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35</v>
      </c>
      <c r="D15" s="1" t="s">
        <v>2915</v>
      </c>
      <c r="E15" s="16" t="n">
        <v>46175</v>
      </c>
      <c r="F15" s="16" t="n">
        <v>46175</v>
      </c>
      <c r="G15" s="1" t="s">
        <v>99</v>
      </c>
      <c r="H15" s="1" t="n">
        <v>1192580</v>
      </c>
      <c r="I15" s="1" t="n">
        <v>2</v>
      </c>
      <c r="J15" s="1" t="s">
        <v>2911</v>
      </c>
      <c r="K15" s="66" t="n">
        <v>1287</v>
      </c>
      <c r="O15" s="73" t="n">
        <v>46175</v>
      </c>
      <c r="P15" s="72" t="n">
        <f aca="false">SUMIFS($K:$K,$E:$E,O15)</f>
        <v>3394</v>
      </c>
      <c r="Q15" s="1" t="n">
        <f aca="false">COUNTIFS($E:$E,O15)</f>
        <v>6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35</v>
      </c>
      <c r="D16" s="1" t="s">
        <v>2920</v>
      </c>
      <c r="E16" s="16" t="n">
        <v>46176</v>
      </c>
      <c r="F16" s="16" t="n">
        <v>46175</v>
      </c>
      <c r="G16" s="1" t="s">
        <v>317</v>
      </c>
      <c r="H16" s="1" t="n">
        <v>1197943</v>
      </c>
      <c r="I16" s="1" t="n">
        <v>11</v>
      </c>
      <c r="J16" s="1" t="s">
        <v>2911</v>
      </c>
      <c r="K16" s="66" t="n">
        <v>1303.45</v>
      </c>
      <c r="O16" s="73" t="n">
        <v>46176</v>
      </c>
      <c r="P16" s="72" t="n">
        <f aca="false">SUMIFS($K:$K,$E:$E,O16)</f>
        <v>33129.79</v>
      </c>
      <c r="Q16" s="1" t="n">
        <f aca="false">COUNTIFS($E:$E,O16)</f>
        <v>18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189</v>
      </c>
      <c r="D17" s="1" t="s">
        <v>2921</v>
      </c>
      <c r="E17" s="16" t="n">
        <v>46176</v>
      </c>
      <c r="F17" s="16" t="n">
        <v>46171</v>
      </c>
      <c r="G17" s="1" t="s">
        <v>75</v>
      </c>
      <c r="H17" s="1" t="n">
        <v>1197278</v>
      </c>
      <c r="I17" s="1" t="n">
        <v>11</v>
      </c>
      <c r="J17" s="1" t="s">
        <v>2911</v>
      </c>
      <c r="K17" s="66" t="n">
        <v>680.29</v>
      </c>
      <c r="O17" s="73" t="n">
        <v>46177</v>
      </c>
      <c r="P17" s="72" t="n">
        <f aca="false">SUMIFS($K:$K,$E:$E,O17)</f>
        <v>0</v>
      </c>
      <c r="Q17" s="1" t="n">
        <f aca="false">COUNTIFS($E:$E,O17)</f>
        <v>0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35</v>
      </c>
      <c r="D18" s="1" t="s">
        <v>2922</v>
      </c>
      <c r="E18" s="16" t="n">
        <v>46176</v>
      </c>
      <c r="F18" s="16" t="n">
        <v>46172</v>
      </c>
      <c r="G18" s="1" t="s">
        <v>95</v>
      </c>
      <c r="H18" s="1" t="n">
        <v>1197046</v>
      </c>
      <c r="I18" s="1" t="n">
        <v>11</v>
      </c>
      <c r="J18" s="1" t="s">
        <v>2911</v>
      </c>
      <c r="K18" s="66" t="n">
        <v>5604</v>
      </c>
      <c r="O18" s="73" t="n">
        <v>46178</v>
      </c>
      <c r="P18" s="72" t="n">
        <f aca="false">SUMIFS($K:$K,$E:$E,O18)</f>
        <v>20045.78</v>
      </c>
      <c r="Q18" s="1" t="n">
        <f aca="false">COUNTIFS($E:$E,O18)</f>
        <v>24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35</v>
      </c>
      <c r="D19" s="1" t="s">
        <v>2922</v>
      </c>
      <c r="E19" s="16" t="n">
        <v>46176</v>
      </c>
      <c r="F19" s="16" t="n">
        <v>46174</v>
      </c>
      <c r="G19" s="1" t="s">
        <v>95</v>
      </c>
      <c r="H19" s="1" t="n">
        <v>1198459</v>
      </c>
      <c r="I19" s="1" t="n">
        <v>11</v>
      </c>
      <c r="J19" s="1" t="s">
        <v>2911</v>
      </c>
      <c r="K19" s="66" t="n">
        <v>4151.7</v>
      </c>
      <c r="O19" s="73" t="n">
        <v>46179</v>
      </c>
      <c r="P19" s="72" t="n">
        <f aca="false">SUMIFS($K:$K,$E:$E,O19)</f>
        <v>10523.21</v>
      </c>
      <c r="Q19" s="1" t="n">
        <f aca="false">COUNTIFS($E:$E,O19)</f>
        <v>11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35</v>
      </c>
      <c r="D20" s="1" t="s">
        <v>2922</v>
      </c>
      <c r="E20" s="16" t="n">
        <v>46176</v>
      </c>
      <c r="F20" s="16" t="n">
        <v>46175</v>
      </c>
      <c r="G20" s="1" t="s">
        <v>95</v>
      </c>
      <c r="H20" s="1" t="n">
        <v>1198360</v>
      </c>
      <c r="I20" s="1" t="n">
        <v>11</v>
      </c>
      <c r="J20" s="1" t="s">
        <v>2911</v>
      </c>
      <c r="K20" s="66" t="n">
        <v>6255.2</v>
      </c>
      <c r="O20" s="73" t="n">
        <v>46180</v>
      </c>
      <c r="P20" s="72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35</v>
      </c>
      <c r="D21" s="1" t="s">
        <v>2923</v>
      </c>
      <c r="E21" s="16" t="n">
        <v>46176</v>
      </c>
      <c r="F21" s="16" t="n">
        <v>46172</v>
      </c>
      <c r="G21" s="1" t="s">
        <v>519</v>
      </c>
      <c r="H21" s="1" t="n">
        <v>1198517</v>
      </c>
      <c r="I21" s="1" t="n">
        <v>11</v>
      </c>
      <c r="J21" s="1" t="s">
        <v>2911</v>
      </c>
      <c r="K21" s="66" t="n">
        <v>2734.13</v>
      </c>
      <c r="O21" s="73" t="n">
        <v>46181</v>
      </c>
      <c r="P21" s="72" t="n">
        <f aca="false">SUMIFS($K:$K,$E:$E,O21)</f>
        <v>30779.66</v>
      </c>
      <c r="Q21" s="1" t="n">
        <f aca="false">COUNTIFS($E:$E,O21)</f>
        <v>25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310</v>
      </c>
      <c r="D22" s="1" t="s">
        <v>2924</v>
      </c>
      <c r="E22" s="16" t="n">
        <v>46176</v>
      </c>
      <c r="F22" s="16" t="n">
        <v>46174</v>
      </c>
      <c r="G22" s="1" t="s">
        <v>440</v>
      </c>
      <c r="H22" s="1" t="n">
        <v>1196911</v>
      </c>
      <c r="I22" s="1" t="n">
        <v>11</v>
      </c>
      <c r="J22" s="1" t="s">
        <v>2911</v>
      </c>
      <c r="K22" s="66" t="n">
        <v>1203.14</v>
      </c>
      <c r="O22" s="73" t="n">
        <v>46182</v>
      </c>
      <c r="P22" s="72" t="n">
        <f aca="false">SUMIFS($K:$K,$E:$E,O22)</f>
        <v>10170.06</v>
      </c>
      <c r="Q22" s="1" t="n">
        <f aca="false">COUNTIFS($E:$E,O22)</f>
        <v>15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189</v>
      </c>
      <c r="D23" s="1" t="s">
        <v>2925</v>
      </c>
      <c r="E23" s="16" t="n">
        <v>46176</v>
      </c>
      <c r="F23" s="16" t="n">
        <v>46175</v>
      </c>
      <c r="G23" s="1" t="s">
        <v>222</v>
      </c>
      <c r="H23" s="1" t="n">
        <v>1206408</v>
      </c>
      <c r="I23" s="1" t="n">
        <v>1</v>
      </c>
      <c r="J23" s="1" t="s">
        <v>2911</v>
      </c>
      <c r="K23" s="66" t="n">
        <v>445</v>
      </c>
      <c r="O23" s="73" t="n">
        <v>46183</v>
      </c>
      <c r="P23" s="72" t="n">
        <f aca="false">SUMIFS($K:$K,$E:$E,O23)</f>
        <v>20626.17</v>
      </c>
      <c r="Q23" s="1" t="n">
        <f aca="false">COUNTIFS($E:$E,O23)</f>
        <v>16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35</v>
      </c>
      <c r="D24" s="1" t="s">
        <v>2926</v>
      </c>
      <c r="E24" s="16" t="n">
        <v>46176</v>
      </c>
      <c r="F24" s="16" t="n">
        <v>46175</v>
      </c>
      <c r="G24" s="1" t="s">
        <v>73</v>
      </c>
      <c r="H24" s="1" t="n">
        <v>1198240</v>
      </c>
      <c r="I24" s="1" t="n">
        <v>11</v>
      </c>
      <c r="J24" s="1" t="s">
        <v>2911</v>
      </c>
      <c r="K24" s="66" t="n">
        <v>4474.35</v>
      </c>
      <c r="O24" s="73" t="n">
        <v>46184</v>
      </c>
      <c r="P24" s="72" t="n">
        <f aca="false">SUMIFS($K:$K,$E:$E,O24)</f>
        <v>25401.94</v>
      </c>
      <c r="Q24" s="1" t="n">
        <f aca="false">COUNTIFS($E:$E,O24)</f>
        <v>17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189</v>
      </c>
      <c r="D25" s="1" t="s">
        <v>2927</v>
      </c>
      <c r="E25" s="16" t="n">
        <v>46176</v>
      </c>
      <c r="F25" s="16" t="n">
        <v>46175</v>
      </c>
      <c r="G25" s="1" t="s">
        <v>160</v>
      </c>
      <c r="H25" s="1" t="n">
        <v>1196398</v>
      </c>
      <c r="I25" s="1" t="n">
        <v>1</v>
      </c>
      <c r="J25" s="1" t="s">
        <v>2911</v>
      </c>
      <c r="K25" s="66" t="n">
        <v>180</v>
      </c>
      <c r="O25" s="73" t="n">
        <v>46185</v>
      </c>
      <c r="P25" s="72" t="n">
        <f aca="false">SUMIFS($K:$K,$E:$E,O25)</f>
        <v>22364.94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35</v>
      </c>
      <c r="D26" s="1" t="s">
        <v>2928</v>
      </c>
      <c r="E26" s="16" t="n">
        <v>46176</v>
      </c>
      <c r="F26" s="16" t="n">
        <v>46174</v>
      </c>
      <c r="G26" s="1" t="s">
        <v>188</v>
      </c>
      <c r="H26" s="1" t="n">
        <v>1197238</v>
      </c>
      <c r="I26" s="1" t="n">
        <v>11</v>
      </c>
      <c r="J26" s="1" t="s">
        <v>2911</v>
      </c>
      <c r="K26" s="66" t="n">
        <v>1190.5</v>
      </c>
      <c r="O26" s="73" t="n">
        <v>46186</v>
      </c>
      <c r="P26" s="72" t="n">
        <f aca="false">SUMIFS($K:$K,$E:$E,O26)</f>
        <v>1596.46</v>
      </c>
      <c r="Q26" s="1" t="n">
        <f aca="false">COUNTIFS($E:$E,O26)</f>
        <v>6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35</v>
      </c>
      <c r="D27" s="1" t="s">
        <v>2929</v>
      </c>
      <c r="E27" s="16" t="n">
        <v>46176</v>
      </c>
      <c r="F27" s="16" t="n">
        <v>46175</v>
      </c>
      <c r="G27" s="1" t="s">
        <v>207</v>
      </c>
      <c r="H27" s="1" t="n">
        <v>1197273</v>
      </c>
      <c r="I27" s="1" t="n">
        <v>11</v>
      </c>
      <c r="J27" s="1" t="s">
        <v>2911</v>
      </c>
      <c r="K27" s="66" t="n">
        <v>2228.8</v>
      </c>
      <c r="O27" s="73" t="n">
        <v>46187</v>
      </c>
      <c r="P27" s="72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35</v>
      </c>
      <c r="D28" s="1" t="s">
        <v>2915</v>
      </c>
      <c r="E28" s="16" t="n">
        <v>46176</v>
      </c>
      <c r="F28" s="16" t="n">
        <v>46176</v>
      </c>
      <c r="G28" s="1" t="s">
        <v>99</v>
      </c>
      <c r="H28" s="1" t="n">
        <v>1196715</v>
      </c>
      <c r="I28" s="1" t="n">
        <v>6</v>
      </c>
      <c r="J28" s="1" t="s">
        <v>2911</v>
      </c>
      <c r="K28" s="66" t="n">
        <v>135</v>
      </c>
      <c r="O28" s="73" t="n">
        <v>46188</v>
      </c>
      <c r="P28" s="72" t="n">
        <f aca="false">SUMIFS($K:$K,$E:$E,O28)</f>
        <v>44455.05</v>
      </c>
      <c r="Q28" s="1" t="n">
        <f aca="false">COUNTIFS($E:$E,O28)</f>
        <v>18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35</v>
      </c>
      <c r="D29" s="1" t="s">
        <v>2915</v>
      </c>
      <c r="E29" s="16" t="n">
        <v>46176</v>
      </c>
      <c r="F29" s="16" t="n">
        <v>46176</v>
      </c>
      <c r="G29" s="1" t="s">
        <v>99</v>
      </c>
      <c r="H29" s="1" t="n">
        <v>1196712</v>
      </c>
      <c r="I29" s="1" t="n">
        <v>2</v>
      </c>
      <c r="J29" s="1" t="s">
        <v>2911</v>
      </c>
      <c r="K29" s="66" t="n">
        <v>135</v>
      </c>
      <c r="O29" s="73" t="n">
        <v>46189</v>
      </c>
      <c r="P29" s="72" t="n">
        <f aca="false">SUMIFS($K:$K,$E:$E,O29)</f>
        <v>32199.78</v>
      </c>
      <c r="Q29" s="1" t="n">
        <f aca="false">COUNTIFS($E:$E,O29)</f>
        <v>25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310</v>
      </c>
      <c r="D30" s="1" t="s">
        <v>2930</v>
      </c>
      <c r="E30" s="16" t="n">
        <v>46176</v>
      </c>
      <c r="F30" s="16" t="n">
        <v>46174</v>
      </c>
      <c r="G30" s="1" t="s">
        <v>140</v>
      </c>
      <c r="H30" s="1" t="n">
        <v>1197291</v>
      </c>
      <c r="I30" s="1" t="n">
        <v>11</v>
      </c>
      <c r="J30" s="1" t="s">
        <v>2911</v>
      </c>
      <c r="K30" s="66" t="n">
        <v>916.62</v>
      </c>
      <c r="O30" s="73" t="n">
        <v>46190</v>
      </c>
      <c r="P30" s="72" t="n">
        <f aca="false">SUMIFS($K:$K,$E:$E,O30)</f>
        <v>18796.91</v>
      </c>
      <c r="Q30" s="1" t="n">
        <f aca="false">COUNTIFS($E:$E,O30)</f>
        <v>16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35</v>
      </c>
      <c r="D31" s="1" t="s">
        <v>2931</v>
      </c>
      <c r="E31" s="16" t="n">
        <v>46176</v>
      </c>
      <c r="F31" s="16" t="n">
        <v>46175</v>
      </c>
      <c r="G31" s="1" t="s">
        <v>147</v>
      </c>
      <c r="H31" s="1" t="n">
        <v>1197323</v>
      </c>
      <c r="I31" s="1" t="n">
        <v>1</v>
      </c>
      <c r="J31" s="1" t="s">
        <v>2911</v>
      </c>
      <c r="K31" s="66" t="n">
        <v>302</v>
      </c>
      <c r="O31" s="73" t="n">
        <v>46191</v>
      </c>
      <c r="P31" s="72" t="n">
        <f aca="false">SUMIFS($K:$K,$E:$E,O31)</f>
        <v>10997.38</v>
      </c>
      <c r="Q31" s="1" t="n">
        <f aca="false">COUNTIFS($E:$E,O31)</f>
        <v>12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35</v>
      </c>
      <c r="D32" s="1" t="s">
        <v>2932</v>
      </c>
      <c r="E32" s="16" t="n">
        <v>46176</v>
      </c>
      <c r="F32" s="16" t="n">
        <v>46175</v>
      </c>
      <c r="G32" s="1" t="s">
        <v>152</v>
      </c>
      <c r="H32" s="1" t="n">
        <v>1198164</v>
      </c>
      <c r="I32" s="1" t="n">
        <v>11</v>
      </c>
      <c r="J32" s="1" t="s">
        <v>2911</v>
      </c>
      <c r="K32" s="66" t="n">
        <v>510.86</v>
      </c>
      <c r="O32" s="73" t="n">
        <v>46192</v>
      </c>
      <c r="P32" s="72" t="n">
        <f aca="false">SUMIFS($K:$K,$E:$E,O32)</f>
        <v>35948.6</v>
      </c>
      <c r="Q32" s="1" t="n">
        <f aca="false">COUNTIFS($E:$E,O32)</f>
        <v>19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35</v>
      </c>
      <c r="D33" s="1" t="s">
        <v>2932</v>
      </c>
      <c r="E33" s="16" t="n">
        <v>46176</v>
      </c>
      <c r="F33" s="16" t="n">
        <v>46175</v>
      </c>
      <c r="G33" s="1" t="s">
        <v>152</v>
      </c>
      <c r="H33" s="1" t="n">
        <v>1198173</v>
      </c>
      <c r="I33" s="1" t="n">
        <v>11</v>
      </c>
      <c r="J33" s="1" t="s">
        <v>2911</v>
      </c>
      <c r="K33" s="66" t="n">
        <v>679.75</v>
      </c>
      <c r="O33" s="73" t="n">
        <v>46193</v>
      </c>
      <c r="P33" s="72" t="n">
        <f aca="false">SUMIFS($K:$K,$E:$E,O33)</f>
        <v>10941.93</v>
      </c>
      <c r="Q33" s="1" t="n">
        <f aca="false">COUNTIFS($E:$E,O33)</f>
        <v>8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35</v>
      </c>
      <c r="D34" s="1" t="s">
        <v>2933</v>
      </c>
      <c r="E34" s="16" t="n">
        <v>46178</v>
      </c>
      <c r="F34" s="16" t="n">
        <v>46178</v>
      </c>
      <c r="G34" s="1" t="s">
        <v>2934</v>
      </c>
      <c r="H34" s="1" t="n">
        <v>1210771</v>
      </c>
      <c r="I34" s="1" t="n">
        <v>1</v>
      </c>
      <c r="J34" s="1" t="s">
        <v>2911</v>
      </c>
      <c r="K34" s="66" t="n">
        <v>768</v>
      </c>
      <c r="O34" s="73" t="n">
        <v>46194</v>
      </c>
      <c r="P34" s="72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189</v>
      </c>
      <c r="D35" s="1" t="s">
        <v>2935</v>
      </c>
      <c r="E35" s="16" t="n">
        <v>46178</v>
      </c>
      <c r="F35" s="16" t="n">
        <v>46176</v>
      </c>
      <c r="G35" s="1" t="s">
        <v>216</v>
      </c>
      <c r="H35" s="1" t="n">
        <v>1206858</v>
      </c>
      <c r="I35" s="1" t="n">
        <v>11</v>
      </c>
      <c r="J35" s="1" t="s">
        <v>2911</v>
      </c>
      <c r="K35" s="66" t="n">
        <v>196.02</v>
      </c>
      <c r="O35" s="73" t="n">
        <v>46195</v>
      </c>
      <c r="P35" s="72" t="n">
        <f aca="false">SUMIFS($K:$K,$E:$E,O35)</f>
        <v>31613.86</v>
      </c>
      <c r="Q35" s="1" t="n">
        <f aca="false">COUNTIFS($E:$E,O35)</f>
        <v>19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35</v>
      </c>
      <c r="D36" s="1" t="s">
        <v>2936</v>
      </c>
      <c r="E36" s="16" t="n">
        <v>46178</v>
      </c>
      <c r="F36" s="16" t="n">
        <v>46176</v>
      </c>
      <c r="G36" s="1" t="s">
        <v>340</v>
      </c>
      <c r="H36" s="1" t="n">
        <v>1206419</v>
      </c>
      <c r="I36" s="1" t="n">
        <v>1</v>
      </c>
      <c r="J36" s="1" t="s">
        <v>2911</v>
      </c>
      <c r="K36" s="66" t="n">
        <v>590.66</v>
      </c>
      <c r="O36" s="73" t="n">
        <v>46196</v>
      </c>
      <c r="P36" s="72" t="n">
        <f aca="false">SUMIFS($K:$K,$E:$E,O36)</f>
        <v>13379.55</v>
      </c>
      <c r="Q36" s="1" t="n">
        <f aca="false">COUNTIFS($E:$E,O36)</f>
        <v>13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35</v>
      </c>
      <c r="D37" s="1" t="s">
        <v>2922</v>
      </c>
      <c r="E37" s="16" t="n">
        <v>46178</v>
      </c>
      <c r="F37" s="16" t="n">
        <v>46176</v>
      </c>
      <c r="G37" s="1" t="s">
        <v>95</v>
      </c>
      <c r="H37" s="1" t="n">
        <v>1206673</v>
      </c>
      <c r="I37" s="1" t="n">
        <v>11</v>
      </c>
      <c r="J37" s="1" t="s">
        <v>2911</v>
      </c>
      <c r="K37" s="66" t="n">
        <v>3170</v>
      </c>
      <c r="O37" s="73" t="n">
        <v>46197</v>
      </c>
      <c r="P37" s="72" t="n">
        <f aca="false">SUMIFS($K:$K,$E:$E,O37)</f>
        <v>19761.98</v>
      </c>
      <c r="Q37" s="1" t="n">
        <f aca="false">COUNTIFS($E:$E,O37)</f>
        <v>20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35</v>
      </c>
      <c r="D38" s="1" t="s">
        <v>2922</v>
      </c>
      <c r="E38" s="16" t="n">
        <v>46178</v>
      </c>
      <c r="F38" s="16" t="n">
        <v>46177</v>
      </c>
      <c r="G38" s="1" t="s">
        <v>95</v>
      </c>
      <c r="H38" s="1" t="n">
        <v>1206728</v>
      </c>
      <c r="I38" s="1" t="n">
        <v>11</v>
      </c>
      <c r="J38" s="1" t="s">
        <v>2911</v>
      </c>
      <c r="K38" s="66" t="n">
        <v>1348.2</v>
      </c>
      <c r="O38" s="73" t="n">
        <v>46198</v>
      </c>
      <c r="P38" s="72" t="n">
        <f aca="false">SUMIFS($K:$K,$E:$E,O38)</f>
        <v>17001.9</v>
      </c>
      <c r="Q38" s="1" t="n">
        <f aca="false">COUNTIFS($E:$E,O38)</f>
        <v>13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35</v>
      </c>
      <c r="D39" s="1" t="s">
        <v>2922</v>
      </c>
      <c r="E39" s="16" t="n">
        <v>46178</v>
      </c>
      <c r="F39" s="16" t="n">
        <v>46178</v>
      </c>
      <c r="G39" s="1" t="s">
        <v>95</v>
      </c>
      <c r="H39" s="1" t="n">
        <v>1206603</v>
      </c>
      <c r="I39" s="1" t="n">
        <v>11</v>
      </c>
      <c r="J39" s="1" t="s">
        <v>2911</v>
      </c>
      <c r="K39" s="66" t="n">
        <v>2872.8</v>
      </c>
      <c r="O39" s="73" t="n">
        <v>46199</v>
      </c>
      <c r="P39" s="72" t="n">
        <f aca="false">SUMIFS($K:$K,$E:$E,O39)</f>
        <v>7749.5</v>
      </c>
      <c r="Q39" s="1" t="n">
        <f aca="false">COUNTIFS($E:$E,O39)</f>
        <v>8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35</v>
      </c>
      <c r="D40" s="1" t="s">
        <v>2937</v>
      </c>
      <c r="E40" s="16" t="n">
        <v>46178</v>
      </c>
      <c r="F40" s="16" t="n">
        <v>46176</v>
      </c>
      <c r="G40" s="1" t="s">
        <v>63</v>
      </c>
      <c r="H40" s="1" t="n">
        <v>1205968</v>
      </c>
      <c r="I40" s="1" t="n">
        <v>11</v>
      </c>
      <c r="J40" s="1" t="s">
        <v>2911</v>
      </c>
      <c r="K40" s="66" t="n">
        <v>2136.33</v>
      </c>
      <c r="O40" s="73" t="n">
        <v>46200</v>
      </c>
      <c r="P40" s="72" t="n">
        <f aca="false">SUMIFS($K:$K,$E:$E,O40)</f>
        <v>7506.93</v>
      </c>
      <c r="Q40" s="1" t="n">
        <f aca="false">COUNTIFS($E:$E,O40)</f>
        <v>12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35</v>
      </c>
      <c r="D41" s="1" t="s">
        <v>2938</v>
      </c>
      <c r="E41" s="16" t="n">
        <v>46178</v>
      </c>
      <c r="F41" s="16" t="n">
        <v>46176</v>
      </c>
      <c r="G41" s="1" t="s">
        <v>1076</v>
      </c>
      <c r="H41" s="1" t="n">
        <v>1205923</v>
      </c>
      <c r="I41" s="1" t="n">
        <v>39</v>
      </c>
      <c r="J41" s="1" t="s">
        <v>2911</v>
      </c>
      <c r="K41" s="66" t="n">
        <v>333</v>
      </c>
      <c r="O41" s="73" t="n">
        <v>46201</v>
      </c>
      <c r="P41" s="72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35</v>
      </c>
      <c r="D42" s="1" t="s">
        <v>2939</v>
      </c>
      <c r="E42" s="16" t="n">
        <v>46178</v>
      </c>
      <c r="F42" s="16" t="n">
        <v>46176</v>
      </c>
      <c r="G42" s="1" t="s">
        <v>470</v>
      </c>
      <c r="H42" s="1" t="n">
        <v>1206862</v>
      </c>
      <c r="I42" s="1" t="n">
        <v>11</v>
      </c>
      <c r="J42" s="1" t="s">
        <v>2911</v>
      </c>
      <c r="K42" s="66" t="n">
        <v>2267.72</v>
      </c>
      <c r="O42" s="73" t="n">
        <v>46202</v>
      </c>
      <c r="P42" s="72" t="n">
        <f aca="false">SUMIFS($K:$K,$E:$E,O42)</f>
        <v>30878.04</v>
      </c>
      <c r="Q42" s="1" t="n">
        <f aca="false">COUNTIFS($E:$E,O42)</f>
        <v>16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35</v>
      </c>
      <c r="D43" s="1" t="s">
        <v>2929</v>
      </c>
      <c r="E43" s="16" t="n">
        <v>46178</v>
      </c>
      <c r="F43" s="16" t="n">
        <v>46176</v>
      </c>
      <c r="G43" s="1" t="s">
        <v>207</v>
      </c>
      <c r="H43" s="1" t="n">
        <v>1205942</v>
      </c>
      <c r="I43" s="1" t="n">
        <v>11</v>
      </c>
      <c r="J43" s="1" t="s">
        <v>2911</v>
      </c>
      <c r="K43" s="66" t="n">
        <v>287.05</v>
      </c>
      <c r="O43" s="73" t="n">
        <v>46203</v>
      </c>
      <c r="P43" s="72" t="n">
        <f aca="false">SUMIFS($K:$K,$E:$E,O43)</f>
        <v>32405.07</v>
      </c>
      <c r="Q43" s="1" t="n">
        <f aca="false">COUNTIFS($E:$E,O43)</f>
        <v>24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35</v>
      </c>
      <c r="D44" s="1" t="s">
        <v>2915</v>
      </c>
      <c r="E44" s="16" t="n">
        <v>46178</v>
      </c>
      <c r="F44" s="16" t="n">
        <v>46178</v>
      </c>
      <c r="G44" s="1" t="s">
        <v>99</v>
      </c>
      <c r="H44" s="1" t="n">
        <v>1206433</v>
      </c>
      <c r="I44" s="1" t="n">
        <v>6</v>
      </c>
      <c r="J44" s="1" t="s">
        <v>2911</v>
      </c>
      <c r="K44" s="66" t="n">
        <v>140</v>
      </c>
      <c r="O44" s="73" t="n">
        <v>46204</v>
      </c>
      <c r="P44" s="72" t="n">
        <f aca="false">SUMIFS($K:$K,$E:$E,O44)</f>
        <v>9106.49</v>
      </c>
      <c r="Q44" s="1" t="n">
        <f aca="false">COUNTIFS($E:$E,O44)</f>
        <v>10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35</v>
      </c>
      <c r="D45" s="1" t="s">
        <v>2915</v>
      </c>
      <c r="E45" s="16" t="n">
        <v>46178</v>
      </c>
      <c r="F45" s="16" t="n">
        <v>46178</v>
      </c>
      <c r="G45" s="1" t="s">
        <v>99</v>
      </c>
      <c r="H45" s="1" t="n">
        <v>1206443</v>
      </c>
      <c r="I45" s="1" t="n">
        <v>6</v>
      </c>
      <c r="J45" s="1" t="s">
        <v>2911</v>
      </c>
      <c r="K45" s="66" t="n">
        <v>260</v>
      </c>
      <c r="O45" s="73" t="n">
        <v>46205</v>
      </c>
      <c r="P45" s="72" t="n">
        <f aca="false">SUMIFS($K:$K,$E:$E,O45)</f>
        <v>16683.21</v>
      </c>
      <c r="Q45" s="1" t="n">
        <f aca="false">COUNTIFS($E:$E,O45)</f>
        <v>15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35</v>
      </c>
      <c r="D46" s="1" t="s">
        <v>2915</v>
      </c>
      <c r="E46" s="16" t="n">
        <v>46178</v>
      </c>
      <c r="F46" s="16" t="n">
        <v>46178</v>
      </c>
      <c r="G46" s="1" t="s">
        <v>99</v>
      </c>
      <c r="H46" s="1" t="n">
        <v>1206514</v>
      </c>
      <c r="I46" s="1" t="n">
        <v>6</v>
      </c>
      <c r="J46" s="1" t="s">
        <v>2911</v>
      </c>
      <c r="K46" s="66" t="n">
        <v>165</v>
      </c>
      <c r="O46" s="73" t="n">
        <v>46206</v>
      </c>
      <c r="P46" s="72" t="n">
        <f aca="false">SUMIFS($K:$K,$E:$E,O46)</f>
        <v>14336.74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35</v>
      </c>
      <c r="D47" s="1" t="s">
        <v>2915</v>
      </c>
      <c r="E47" s="16" t="n">
        <v>46178</v>
      </c>
      <c r="F47" s="16" t="n">
        <v>46178</v>
      </c>
      <c r="G47" s="1" t="s">
        <v>99</v>
      </c>
      <c r="H47" s="1" t="n">
        <v>1207166</v>
      </c>
      <c r="I47" s="1" t="n">
        <v>6</v>
      </c>
      <c r="J47" s="1" t="s">
        <v>2911</v>
      </c>
      <c r="K47" s="66" t="n">
        <v>120</v>
      </c>
      <c r="O47" s="73" t="n">
        <v>46207</v>
      </c>
      <c r="P47" s="72" t="n">
        <f aca="false">SUMIFS($K:$K,$E:$E,O47)</f>
        <v>9482.54</v>
      </c>
      <c r="Q47" s="1" t="n">
        <f aca="false">COUNTIFS($E:$E,O47)</f>
        <v>7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35</v>
      </c>
      <c r="D48" s="1" t="s">
        <v>2915</v>
      </c>
      <c r="E48" s="16" t="n">
        <v>46178</v>
      </c>
      <c r="F48" s="16" t="n">
        <v>46178</v>
      </c>
      <c r="G48" s="1" t="s">
        <v>99</v>
      </c>
      <c r="H48" s="1" t="n">
        <v>1207195</v>
      </c>
      <c r="I48" s="1" t="n">
        <v>6</v>
      </c>
      <c r="J48" s="1" t="s">
        <v>2911</v>
      </c>
      <c r="K48" s="66" t="n">
        <v>120</v>
      </c>
      <c r="O48" s="73" t="n">
        <v>46208</v>
      </c>
      <c r="P48" s="72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35</v>
      </c>
      <c r="D49" s="1" t="s">
        <v>2915</v>
      </c>
      <c r="E49" s="16" t="n">
        <v>46178</v>
      </c>
      <c r="F49" s="16" t="n">
        <v>46178</v>
      </c>
      <c r="G49" s="1" t="s">
        <v>99</v>
      </c>
      <c r="H49" s="1" t="n">
        <v>1207833</v>
      </c>
      <c r="I49" s="1" t="n">
        <v>6</v>
      </c>
      <c r="J49" s="1" t="s">
        <v>2911</v>
      </c>
      <c r="K49" s="66" t="n">
        <v>1772</v>
      </c>
      <c r="O49" s="73" t="n">
        <v>46209</v>
      </c>
      <c r="P49" s="72" t="n">
        <f aca="false">SUMIFS($K:$K,$E:$E,O49)</f>
        <v>21042.19</v>
      </c>
      <c r="Q49" s="1" t="n">
        <f aca="false">COUNTIFS($E:$E,O49)</f>
        <v>12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35</v>
      </c>
      <c r="D50" s="1" t="s">
        <v>2915</v>
      </c>
      <c r="E50" s="16" t="n">
        <v>46178</v>
      </c>
      <c r="F50" s="16" t="n">
        <v>46178</v>
      </c>
      <c r="G50" s="1" t="s">
        <v>99</v>
      </c>
      <c r="H50" s="1" t="n">
        <v>1206429</v>
      </c>
      <c r="I50" s="1" t="n">
        <v>2</v>
      </c>
      <c r="J50" s="1" t="s">
        <v>2911</v>
      </c>
      <c r="K50" s="66" t="n">
        <v>140</v>
      </c>
      <c r="O50" s="73" t="n">
        <v>46210</v>
      </c>
      <c r="P50" s="72" t="n">
        <f aca="false">SUMIFS($K:$K,$E:$E,O50)</f>
        <v>16203.93</v>
      </c>
      <c r="Q50" s="1" t="n">
        <f aca="false">COUNTIFS($E:$E,O50)</f>
        <v>11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35</v>
      </c>
      <c r="D51" s="1" t="s">
        <v>2915</v>
      </c>
      <c r="E51" s="16" t="n">
        <v>46178</v>
      </c>
      <c r="F51" s="16" t="n">
        <v>46178</v>
      </c>
      <c r="G51" s="1" t="s">
        <v>99</v>
      </c>
      <c r="H51" s="1" t="n">
        <v>1206439</v>
      </c>
      <c r="I51" s="1" t="n">
        <v>2</v>
      </c>
      <c r="J51" s="1" t="s">
        <v>2911</v>
      </c>
      <c r="K51" s="66" t="n">
        <v>260</v>
      </c>
      <c r="O51" s="73" t="n">
        <v>46211</v>
      </c>
      <c r="P51" s="72" t="n">
        <f aca="false">SUMIFS($K:$K,$E:$E,O51)</f>
        <v>3934</v>
      </c>
      <c r="Q51" s="1" t="n">
        <f aca="false">COUNTIFS($E:$E,O51)</f>
        <v>8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35</v>
      </c>
      <c r="D52" s="1" t="s">
        <v>2915</v>
      </c>
      <c r="E52" s="16" t="n">
        <v>46178</v>
      </c>
      <c r="F52" s="16" t="n">
        <v>46178</v>
      </c>
      <c r="G52" s="1" t="s">
        <v>99</v>
      </c>
      <c r="H52" s="1" t="n">
        <v>1206499</v>
      </c>
      <c r="I52" s="1" t="n">
        <v>2</v>
      </c>
      <c r="J52" s="1" t="s">
        <v>2911</v>
      </c>
      <c r="K52" s="66" t="n">
        <v>165</v>
      </c>
      <c r="O52" s="73" t="n">
        <v>46212</v>
      </c>
      <c r="P52" s="72" t="n">
        <f aca="false">SUMIFS($K:$K,$E:$E,O52)</f>
        <v>28544.16</v>
      </c>
      <c r="Q52" s="1" t="n">
        <f aca="false">COUNTIFS($E:$E,O52)</f>
        <v>20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35</v>
      </c>
      <c r="D53" s="1" t="s">
        <v>2915</v>
      </c>
      <c r="E53" s="16" t="n">
        <v>46178</v>
      </c>
      <c r="F53" s="16" t="n">
        <v>46178</v>
      </c>
      <c r="G53" s="1" t="s">
        <v>99</v>
      </c>
      <c r="H53" s="1" t="n">
        <v>1207160</v>
      </c>
      <c r="I53" s="1" t="n">
        <v>2</v>
      </c>
      <c r="J53" s="1" t="s">
        <v>2911</v>
      </c>
      <c r="K53" s="66" t="n">
        <v>120</v>
      </c>
      <c r="O53" s="73" t="n">
        <v>46213</v>
      </c>
      <c r="P53" s="72" t="n">
        <f aca="false">SUMIFS($K:$K,$E:$E,O53)</f>
        <v>12215.15</v>
      </c>
      <c r="Q53" s="1" t="n">
        <f aca="false">COUNTIFS($E:$E,O53)</f>
        <v>11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35</v>
      </c>
      <c r="D54" s="1" t="s">
        <v>2915</v>
      </c>
      <c r="E54" s="16" t="n">
        <v>46178</v>
      </c>
      <c r="F54" s="16" t="n">
        <v>46178</v>
      </c>
      <c r="G54" s="1" t="s">
        <v>99</v>
      </c>
      <c r="H54" s="1" t="n">
        <v>1207187</v>
      </c>
      <c r="I54" s="1" t="n">
        <v>2</v>
      </c>
      <c r="J54" s="1" t="s">
        <v>2911</v>
      </c>
      <c r="K54" s="66" t="n">
        <v>120</v>
      </c>
      <c r="O54" s="73" t="n">
        <v>46214</v>
      </c>
      <c r="P54" s="72" t="n">
        <f aca="false">SUMIFS($K:$K,$E:$E,O54)</f>
        <v>1183.84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35</v>
      </c>
      <c r="D55" s="1" t="s">
        <v>2915</v>
      </c>
      <c r="E55" s="16" t="n">
        <v>46178</v>
      </c>
      <c r="F55" s="16" t="n">
        <v>46178</v>
      </c>
      <c r="G55" s="1" t="s">
        <v>99</v>
      </c>
      <c r="H55" s="1" t="n">
        <v>1207824</v>
      </c>
      <c r="I55" s="1" t="n">
        <v>2</v>
      </c>
      <c r="J55" s="1" t="s">
        <v>2911</v>
      </c>
      <c r="K55" s="66" t="n">
        <v>1772</v>
      </c>
      <c r="O55" s="73" t="n">
        <v>46215</v>
      </c>
      <c r="P55" s="72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35</v>
      </c>
      <c r="D56" s="1" t="s">
        <v>2940</v>
      </c>
      <c r="E56" s="16" t="n">
        <v>46178</v>
      </c>
      <c r="F56" s="16" t="n">
        <v>46178</v>
      </c>
      <c r="G56" s="1" t="s">
        <v>515</v>
      </c>
      <c r="H56" s="1" t="n">
        <v>1208159</v>
      </c>
      <c r="I56" s="1" t="n">
        <v>1</v>
      </c>
      <c r="J56" s="1" t="s">
        <v>2911</v>
      </c>
      <c r="K56" s="66" t="n">
        <v>694</v>
      </c>
      <c r="O56" s="73" t="n">
        <v>46216</v>
      </c>
      <c r="P56" s="72" t="n">
        <f aca="false">SUMIFS($K:$K,$E:$E,O56)</f>
        <v>15930.84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35</v>
      </c>
      <c r="D57" s="1" t="s">
        <v>2941</v>
      </c>
      <c r="E57" s="16" t="n">
        <v>46178</v>
      </c>
      <c r="F57" s="16" t="n">
        <v>46178</v>
      </c>
      <c r="G57" s="1" t="s">
        <v>241</v>
      </c>
      <c r="H57" s="1" t="n">
        <v>1206796</v>
      </c>
      <c r="I57" s="1" t="n">
        <v>1</v>
      </c>
      <c r="J57" s="1" t="s">
        <v>2911</v>
      </c>
      <c r="K57" s="66" t="n">
        <v>228</v>
      </c>
      <c r="O57" s="73" t="n">
        <v>46217</v>
      </c>
      <c r="P57" s="72" t="n">
        <f aca="false">SUMIFS($K:$K,$E:$E,O57)</f>
        <v>2156.5</v>
      </c>
      <c r="Q57" s="1" t="n">
        <f aca="false">COUNTIFS($E:$E,O57)</f>
        <v>3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35</v>
      </c>
      <c r="D58" s="1" t="s">
        <v>2916</v>
      </c>
      <c r="E58" s="16" t="n">
        <v>46179</v>
      </c>
      <c r="F58" s="16" t="n">
        <v>46179</v>
      </c>
      <c r="G58" s="1" t="s">
        <v>139</v>
      </c>
      <c r="H58" s="1" t="n">
        <v>1225968</v>
      </c>
      <c r="I58" s="1" t="n">
        <v>1</v>
      </c>
      <c r="J58" s="1" t="s">
        <v>2911</v>
      </c>
      <c r="K58" s="66" t="n">
        <v>270</v>
      </c>
      <c r="O58" s="73" t="n">
        <v>46218</v>
      </c>
      <c r="P58" s="72" t="n">
        <f aca="false">SUMIFS($K:$K,$E:$E,O58)</f>
        <v>5172.52</v>
      </c>
      <c r="Q58" s="1" t="n">
        <f aca="false">COUNTIFS($E:$E,O58)</f>
        <v>8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2942</v>
      </c>
      <c r="D59" s="1" t="s">
        <v>2943</v>
      </c>
      <c r="E59" s="16" t="n">
        <v>46179</v>
      </c>
      <c r="F59" s="16" t="n">
        <v>46177</v>
      </c>
      <c r="G59" s="1" t="s">
        <v>392</v>
      </c>
      <c r="H59" s="1" t="n">
        <v>1210714</v>
      </c>
      <c r="I59" s="1" t="n">
        <v>1</v>
      </c>
      <c r="J59" s="1" t="s">
        <v>2911</v>
      </c>
      <c r="K59" s="66" t="n">
        <v>3845.86</v>
      </c>
      <c r="O59" s="73" t="n">
        <v>46219</v>
      </c>
      <c r="P59" s="72" t="n">
        <f aca="false">SUMIFS($K:$K,$E:$E,O59)</f>
        <v>3087.01</v>
      </c>
      <c r="Q59" s="1" t="n">
        <f aca="false">COUNTIFS($E:$E,O59)</f>
        <v>6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189</v>
      </c>
      <c r="D60" s="1" t="s">
        <v>2944</v>
      </c>
      <c r="E60" s="16" t="n">
        <v>46179</v>
      </c>
      <c r="F60" s="16" t="n">
        <v>46178</v>
      </c>
      <c r="G60" s="1" t="s">
        <v>702</v>
      </c>
      <c r="H60" s="1" t="n">
        <v>1210762</v>
      </c>
      <c r="I60" s="1" t="n">
        <v>39</v>
      </c>
      <c r="J60" s="1" t="s">
        <v>2911</v>
      </c>
      <c r="K60" s="66" t="n">
        <v>1387.2</v>
      </c>
      <c r="O60" s="73" t="n">
        <v>46220</v>
      </c>
      <c r="P60" s="72" t="n">
        <f aca="false">SUMIFS($K:$K,$E:$E,O60)</f>
        <v>14721.68</v>
      </c>
      <c r="Q60" s="1" t="n">
        <f aca="false">COUNTIFS($E:$E,O60)</f>
        <v>11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2945</v>
      </c>
      <c r="D61" s="1" t="s">
        <v>2946</v>
      </c>
      <c r="E61" s="16" t="n">
        <v>46179</v>
      </c>
      <c r="F61" s="16" t="n">
        <v>46176</v>
      </c>
      <c r="G61" s="1" t="s">
        <v>279</v>
      </c>
      <c r="H61" s="1" t="n">
        <v>1210675</v>
      </c>
      <c r="I61" s="1" t="n">
        <v>1</v>
      </c>
      <c r="J61" s="1" t="s">
        <v>2911</v>
      </c>
      <c r="K61" s="66" t="n">
        <v>1860</v>
      </c>
      <c r="O61" s="73" t="n">
        <v>46221</v>
      </c>
      <c r="P61" s="72" t="n">
        <f aca="false">SUMIFS($K:$K,$E:$E,O61)</f>
        <v>11770.95</v>
      </c>
      <c r="Q61" s="1" t="n">
        <f aca="false">COUNTIFS($E:$E,O61)</f>
        <v>9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35</v>
      </c>
      <c r="D62" s="1" t="s">
        <v>2947</v>
      </c>
      <c r="E62" s="16" t="n">
        <v>46179</v>
      </c>
      <c r="F62" s="16" t="n">
        <v>46179</v>
      </c>
      <c r="G62" s="1" t="s">
        <v>330</v>
      </c>
      <c r="H62" s="1" t="n">
        <v>1210641</v>
      </c>
      <c r="I62" s="1" t="n">
        <v>11</v>
      </c>
      <c r="J62" s="1" t="s">
        <v>2911</v>
      </c>
      <c r="K62" s="66" t="n">
        <v>1050</v>
      </c>
      <c r="O62" s="73" t="n">
        <v>46222</v>
      </c>
      <c r="P62" s="72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35</v>
      </c>
      <c r="D63" s="1" t="s">
        <v>2948</v>
      </c>
      <c r="E63" s="16" t="n">
        <v>46179</v>
      </c>
      <c r="F63" s="16" t="n">
        <v>46177</v>
      </c>
      <c r="G63" s="1" t="s">
        <v>2949</v>
      </c>
      <c r="H63" s="1" t="n">
        <v>1210603</v>
      </c>
      <c r="I63" s="1" t="n">
        <v>1</v>
      </c>
      <c r="J63" s="1" t="s">
        <v>2911</v>
      </c>
      <c r="K63" s="66" t="n">
        <v>707.65</v>
      </c>
      <c r="O63" s="73" t="n">
        <v>46223</v>
      </c>
      <c r="P63" s="72" t="n">
        <f aca="false">SUMIFS($K:$K,$E:$E,O63)</f>
        <v>11423.83</v>
      </c>
      <c r="Q63" s="1" t="n">
        <f aca="false">COUNTIFS($E:$E,O63)</f>
        <v>10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35</v>
      </c>
      <c r="D64" s="1" t="s">
        <v>2915</v>
      </c>
      <c r="E64" s="16" t="n">
        <v>46179</v>
      </c>
      <c r="F64" s="16" t="n">
        <v>46179</v>
      </c>
      <c r="G64" s="1" t="s">
        <v>99</v>
      </c>
      <c r="H64" s="1" t="n">
        <v>1211229</v>
      </c>
      <c r="I64" s="1" t="n">
        <v>6</v>
      </c>
      <c r="J64" s="1" t="s">
        <v>2911</v>
      </c>
      <c r="K64" s="66" t="n">
        <v>311</v>
      </c>
      <c r="O64" s="73" t="n">
        <v>46224</v>
      </c>
      <c r="P64" s="72" t="n">
        <f aca="false">SUMIFS($K:$K,$E:$E,O64)</f>
        <v>22668.02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2915</v>
      </c>
      <c r="E65" s="16" t="n">
        <v>46179</v>
      </c>
      <c r="F65" s="16" t="n">
        <v>46179</v>
      </c>
      <c r="G65" s="1" t="s">
        <v>99</v>
      </c>
      <c r="H65" s="1" t="n">
        <v>1211683</v>
      </c>
      <c r="I65" s="1" t="n">
        <v>6</v>
      </c>
      <c r="J65" s="1" t="s">
        <v>2911</v>
      </c>
      <c r="K65" s="66" t="n">
        <v>240</v>
      </c>
      <c r="O65" s="73" t="n">
        <v>46225</v>
      </c>
      <c r="P65" s="72" t="n">
        <f aca="false">SUMIFS($K:$K,$E:$E,O65)</f>
        <v>16588.34</v>
      </c>
      <c r="Q65" s="1" t="n">
        <f aca="false">COUNTIFS($E:$E,O65)</f>
        <v>16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35</v>
      </c>
      <c r="D66" s="1" t="s">
        <v>2915</v>
      </c>
      <c r="E66" s="16" t="n">
        <v>46179</v>
      </c>
      <c r="F66" s="16" t="n">
        <v>46179</v>
      </c>
      <c r="G66" s="1" t="s">
        <v>99</v>
      </c>
      <c r="H66" s="1" t="n">
        <v>1211677</v>
      </c>
      <c r="I66" s="1" t="n">
        <v>2</v>
      </c>
      <c r="J66" s="1" t="s">
        <v>2911</v>
      </c>
      <c r="K66" s="66" t="n">
        <v>240</v>
      </c>
      <c r="O66" s="73" t="n">
        <v>46226</v>
      </c>
      <c r="P66" s="72" t="n">
        <f aca="false">SUMIFS($K:$K,$E:$E,O66)</f>
        <v>15898.2</v>
      </c>
      <c r="Q66" s="1" t="n">
        <f aca="false">COUNTIFS($E:$E,O66)</f>
        <v>9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35</v>
      </c>
      <c r="D67" s="1" t="s">
        <v>2915</v>
      </c>
      <c r="E67" s="16" t="n">
        <v>46179</v>
      </c>
      <c r="F67" s="16" t="n">
        <v>46179</v>
      </c>
      <c r="G67" s="1" t="s">
        <v>99</v>
      </c>
      <c r="H67" s="1" t="n">
        <v>1211221</v>
      </c>
      <c r="I67" s="1" t="n">
        <v>2</v>
      </c>
      <c r="J67" s="1" t="s">
        <v>2911</v>
      </c>
      <c r="K67" s="66" t="n">
        <v>311</v>
      </c>
      <c r="O67" s="73" t="n">
        <v>46227</v>
      </c>
      <c r="P67" s="72" t="n">
        <f aca="false">SUMIFS($K:$K,$E:$E,O67)</f>
        <v>9072.99</v>
      </c>
      <c r="Q67" s="1" t="n">
        <f aca="false">COUNTIFS($E:$E,O67)</f>
        <v>10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35</v>
      </c>
      <c r="D68" s="1" t="s">
        <v>2931</v>
      </c>
      <c r="E68" s="16" t="n">
        <v>46179</v>
      </c>
      <c r="F68" s="16" t="n">
        <v>46178</v>
      </c>
      <c r="G68" s="1" t="s">
        <v>147</v>
      </c>
      <c r="H68" s="1" t="n">
        <v>1210555</v>
      </c>
      <c r="I68" s="1" t="n">
        <v>1</v>
      </c>
      <c r="J68" s="1" t="s">
        <v>2911</v>
      </c>
      <c r="K68" s="66" t="n">
        <v>300.5</v>
      </c>
      <c r="O68" s="73" t="n">
        <v>46228</v>
      </c>
      <c r="P68" s="72" t="n">
        <f aca="false">SUMIFS($K:$K,$E:$E,O68)</f>
        <v>17642.92</v>
      </c>
      <c r="Q68" s="1" t="n">
        <f aca="false">COUNTIFS($E:$E,O68)</f>
        <v>12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35</v>
      </c>
      <c r="D69" s="1" t="s">
        <v>2950</v>
      </c>
      <c r="E69" s="16" t="n">
        <v>46181</v>
      </c>
      <c r="F69" s="16" t="n">
        <v>46178</v>
      </c>
      <c r="G69" s="1" t="s">
        <v>162</v>
      </c>
      <c r="H69" s="1" t="n">
        <v>1221263</v>
      </c>
      <c r="I69" s="1" t="n">
        <v>1</v>
      </c>
      <c r="J69" s="1" t="s">
        <v>2911</v>
      </c>
      <c r="K69" s="66" t="n">
        <v>240</v>
      </c>
      <c r="O69" s="73" t="n">
        <v>46229</v>
      </c>
      <c r="P69" s="72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35</v>
      </c>
      <c r="D70" s="1" t="s">
        <v>2951</v>
      </c>
      <c r="E70" s="16" t="n">
        <v>46181</v>
      </c>
      <c r="F70" s="16" t="n">
        <v>46178</v>
      </c>
      <c r="G70" s="1" t="s">
        <v>381</v>
      </c>
      <c r="H70" s="1" t="n">
        <v>1223135</v>
      </c>
      <c r="I70" s="1" t="n">
        <v>1</v>
      </c>
      <c r="J70" s="1" t="s">
        <v>2911</v>
      </c>
      <c r="K70" s="66" t="n">
        <v>863.1</v>
      </c>
      <c r="O70" s="73" t="n">
        <v>46230</v>
      </c>
      <c r="P70" s="72" t="n">
        <f aca="false">SUMIFS($K:$K,$E:$E,O70)</f>
        <v>5133.96</v>
      </c>
      <c r="Q70" s="1" t="n">
        <f aca="false">COUNTIFS($E:$E,O70)</f>
        <v>3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35</v>
      </c>
      <c r="D71" s="1" t="s">
        <v>2922</v>
      </c>
      <c r="E71" s="16" t="n">
        <v>46181</v>
      </c>
      <c r="F71" s="16" t="n">
        <v>46179</v>
      </c>
      <c r="G71" s="1" t="s">
        <v>95</v>
      </c>
      <c r="H71" s="1" t="n">
        <v>1223288</v>
      </c>
      <c r="I71" s="1" t="n">
        <v>11</v>
      </c>
      <c r="J71" s="1" t="s">
        <v>2911</v>
      </c>
      <c r="K71" s="66" t="n">
        <v>8627.3</v>
      </c>
      <c r="O71" s="73" t="n">
        <v>46231</v>
      </c>
      <c r="P71" s="72" t="n">
        <f aca="false">SUMIFS($K:$K,$E:$E,O71)</f>
        <v>9569.54</v>
      </c>
      <c r="Q71" s="1" t="n">
        <f aca="false">COUNTIFS($E:$E,O71)</f>
        <v>10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2917</v>
      </c>
      <c r="E72" s="16" t="n">
        <v>46181</v>
      </c>
      <c r="F72" s="16" t="n">
        <v>46178</v>
      </c>
      <c r="G72" s="1" t="s">
        <v>157</v>
      </c>
      <c r="H72" s="1" t="n">
        <v>1223119</v>
      </c>
      <c r="I72" s="1" t="n">
        <v>1</v>
      </c>
      <c r="J72" s="1" t="s">
        <v>2911</v>
      </c>
      <c r="K72" s="66" t="n">
        <v>450</v>
      </c>
      <c r="O72" s="73" t="n">
        <v>46232</v>
      </c>
      <c r="P72" s="72" t="n">
        <f aca="false">SUMIFS($K:$K,$E:$E,O72)</f>
        <v>8259.75</v>
      </c>
      <c r="Q72" s="1" t="n">
        <f aca="false">COUNTIFS($E:$E,O72)</f>
        <v>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35</v>
      </c>
      <c r="D73" s="1" t="s">
        <v>2923</v>
      </c>
      <c r="E73" s="16" t="n">
        <v>46181</v>
      </c>
      <c r="F73" s="16" t="n">
        <v>46170</v>
      </c>
      <c r="G73" s="1" t="s">
        <v>519</v>
      </c>
      <c r="H73" s="1" t="n">
        <v>1221506</v>
      </c>
      <c r="I73" s="1" t="n">
        <v>11</v>
      </c>
      <c r="J73" s="1" t="s">
        <v>2911</v>
      </c>
      <c r="K73" s="66" t="n">
        <v>1943.5</v>
      </c>
      <c r="O73" s="73" t="n">
        <v>46233</v>
      </c>
      <c r="P73" s="72" t="n">
        <f aca="false">SUMIFS($K:$K,$E:$E,O73)</f>
        <v>26308.43</v>
      </c>
      <c r="Q73" s="1" t="n">
        <f aca="false">COUNTIFS($E:$E,O73)</f>
        <v>18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35</v>
      </c>
      <c r="D74" s="1" t="s">
        <v>2937</v>
      </c>
      <c r="E74" s="16" t="n">
        <v>46181</v>
      </c>
      <c r="F74" s="16" t="n">
        <v>46178</v>
      </c>
      <c r="G74" s="1" t="s">
        <v>63</v>
      </c>
      <c r="H74" s="1" t="n">
        <v>1222223</v>
      </c>
      <c r="I74" s="1" t="n">
        <v>11</v>
      </c>
      <c r="J74" s="1" t="s">
        <v>2911</v>
      </c>
      <c r="K74" s="66" t="n">
        <v>3405.71</v>
      </c>
      <c r="O74" s="73" t="n">
        <v>46234</v>
      </c>
      <c r="P74" s="72" t="n">
        <f aca="false">SUMIFS($K:$K,$E:$E,O74)</f>
        <v>42634.26</v>
      </c>
      <c r="Q74" s="1" t="n">
        <f aca="false">COUNTIFS($E:$E,O74)</f>
        <v>23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2952</v>
      </c>
      <c r="E75" s="16" t="n">
        <v>46181</v>
      </c>
      <c r="F75" s="16" t="n">
        <v>46178</v>
      </c>
      <c r="G75" s="1" t="s">
        <v>454</v>
      </c>
      <c r="H75" s="1" t="n">
        <v>1221271</v>
      </c>
      <c r="I75" s="1" t="n">
        <v>1</v>
      </c>
      <c r="J75" s="1" t="s">
        <v>2911</v>
      </c>
      <c r="K75" s="66" t="n">
        <v>198.5</v>
      </c>
      <c r="O75" s="73" t="n">
        <v>46235</v>
      </c>
      <c r="P75" s="72" t="n">
        <f aca="false">SUMIFS($K:$K,$E:$E,O75)</f>
        <v>928.44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35</v>
      </c>
      <c r="D76" s="1" t="s">
        <v>2926</v>
      </c>
      <c r="E76" s="16" t="n">
        <v>46181</v>
      </c>
      <c r="F76" s="16" t="n">
        <v>46178</v>
      </c>
      <c r="G76" s="1" t="s">
        <v>73</v>
      </c>
      <c r="H76" s="1" t="n">
        <v>1223047</v>
      </c>
      <c r="I76" s="1" t="n">
        <v>11</v>
      </c>
      <c r="J76" s="1" t="s">
        <v>2911</v>
      </c>
      <c r="K76" s="66" t="n">
        <v>2118.6</v>
      </c>
      <c r="O76" s="73" t="n">
        <v>46236</v>
      </c>
      <c r="P76" s="72" t="n">
        <f aca="false">SUMIFS($K:$K,$E:$E,O76)</f>
        <v>436</v>
      </c>
      <c r="Q76" s="1" t="n">
        <f aca="false">COUNTIFS($E:$E,O76)</f>
        <v>1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2953</v>
      </c>
      <c r="E77" s="16" t="n">
        <v>46181</v>
      </c>
      <c r="F77" s="16" t="n">
        <v>46179</v>
      </c>
      <c r="G77" s="1" t="s">
        <v>528</v>
      </c>
      <c r="H77" s="1" t="n">
        <v>1223041</v>
      </c>
      <c r="I77" s="1" t="n">
        <v>1</v>
      </c>
      <c r="J77" s="1" t="s">
        <v>2911</v>
      </c>
      <c r="K77" s="66" t="n">
        <v>210</v>
      </c>
      <c r="O77" s="73" t="n">
        <v>46237</v>
      </c>
      <c r="P77" s="72" t="n">
        <f aca="false">SUMIFS($K:$K,$E:$E,O77)</f>
        <v>16926.67</v>
      </c>
      <c r="Q77" s="1" t="n">
        <f aca="false">COUNTIFS($E:$E,O77)</f>
        <v>10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189</v>
      </c>
      <c r="D78" s="1" t="s">
        <v>2927</v>
      </c>
      <c r="E78" s="16" t="n">
        <v>46181</v>
      </c>
      <c r="F78" s="16" t="n">
        <v>46179</v>
      </c>
      <c r="G78" s="1" t="s">
        <v>160</v>
      </c>
      <c r="H78" s="1" t="n">
        <v>1221211</v>
      </c>
      <c r="I78" s="1" t="n">
        <v>1</v>
      </c>
      <c r="J78" s="1" t="s">
        <v>2911</v>
      </c>
      <c r="K78" s="66" t="n">
        <v>240</v>
      </c>
      <c r="O78" s="73" t="n">
        <v>46238</v>
      </c>
      <c r="P78" s="72" t="n">
        <f aca="false">SUMIFS($K:$K,$E:$E,O78)</f>
        <v>7513.45</v>
      </c>
      <c r="Q78" s="1" t="n">
        <f aca="false">COUNTIFS($E:$E,O78)</f>
        <v>9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35</v>
      </c>
      <c r="D79" s="1" t="s">
        <v>2928</v>
      </c>
      <c r="E79" s="16" t="n">
        <v>46181</v>
      </c>
      <c r="F79" s="16" t="n">
        <v>46178</v>
      </c>
      <c r="G79" s="1" t="s">
        <v>188</v>
      </c>
      <c r="H79" s="1" t="n">
        <v>1221544</v>
      </c>
      <c r="I79" s="1" t="n">
        <v>11</v>
      </c>
      <c r="J79" s="1" t="s">
        <v>2911</v>
      </c>
      <c r="K79" s="66" t="n">
        <v>1261.5</v>
      </c>
      <c r="O79" s="73" t="n">
        <v>46239</v>
      </c>
      <c r="P79" s="72" t="n">
        <f aca="false">SUMIFS($K:$K,$E:$E,O79)</f>
        <v>24423.34</v>
      </c>
      <c r="Q79" s="1" t="n">
        <f aca="false">COUNTIFS($E:$E,O79)</f>
        <v>19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310</v>
      </c>
      <c r="D80" s="1" t="s">
        <v>2954</v>
      </c>
      <c r="E80" s="16" t="n">
        <v>46181</v>
      </c>
      <c r="F80" s="16" t="n">
        <v>46179</v>
      </c>
      <c r="G80" s="1" t="s">
        <v>387</v>
      </c>
      <c r="H80" s="1" t="n">
        <v>1223074</v>
      </c>
      <c r="I80" s="1" t="n">
        <v>11</v>
      </c>
      <c r="J80" s="1" t="s">
        <v>2911</v>
      </c>
      <c r="K80" s="66" t="n">
        <v>1189.5</v>
      </c>
      <c r="O80" s="73" t="n">
        <v>46240</v>
      </c>
      <c r="P80" s="72" t="n">
        <f aca="false">SUMIFS($K:$K,$E:$E,O80)</f>
        <v>12408.43</v>
      </c>
      <c r="Q80" s="1" t="n">
        <f aca="false">COUNTIFS($E:$E,O80)</f>
        <v>11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35</v>
      </c>
      <c r="D81" s="1" t="s">
        <v>2955</v>
      </c>
      <c r="E81" s="16" t="n">
        <v>46181</v>
      </c>
      <c r="F81" s="16" t="n">
        <v>46172</v>
      </c>
      <c r="G81" s="1" t="s">
        <v>481</v>
      </c>
      <c r="H81" s="1" t="n">
        <v>1222140</v>
      </c>
      <c r="I81" s="1" t="n">
        <v>11</v>
      </c>
      <c r="J81" s="1" t="s">
        <v>2911</v>
      </c>
      <c r="K81" s="66" t="n">
        <v>668.05</v>
      </c>
      <c r="O81" s="73" t="n">
        <v>46241</v>
      </c>
      <c r="P81" s="72" t="n">
        <f aca="false">SUMIFS($K:$K,$E:$E,O81)</f>
        <v>24429.04</v>
      </c>
      <c r="Q81" s="1" t="n">
        <f aca="false">COUNTIFS($E:$E,O81)</f>
        <v>15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35</v>
      </c>
      <c r="D82" s="1" t="s">
        <v>2955</v>
      </c>
      <c r="E82" s="16" t="n">
        <v>46181</v>
      </c>
      <c r="F82" s="16" t="n">
        <v>46172</v>
      </c>
      <c r="G82" s="1" t="s">
        <v>481</v>
      </c>
      <c r="H82" s="1" t="n">
        <v>1222029</v>
      </c>
      <c r="I82" s="1" t="n">
        <v>11</v>
      </c>
      <c r="J82" s="1" t="s">
        <v>2911</v>
      </c>
      <c r="K82" s="66" t="n">
        <v>547.22</v>
      </c>
      <c r="O82" s="73" t="n">
        <v>46242</v>
      </c>
      <c r="P82" s="72" t="n">
        <f aca="false">SUMIFS($K:$K,$E:$E,O82)</f>
        <v>1908.72</v>
      </c>
      <c r="Q82" s="1" t="n">
        <f aca="false">COUNTIFS($E:$E,O82)</f>
        <v>6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35</v>
      </c>
      <c r="D83" s="1" t="s">
        <v>2955</v>
      </c>
      <c r="E83" s="16" t="n">
        <v>46181</v>
      </c>
      <c r="F83" s="16" t="n">
        <v>46172</v>
      </c>
      <c r="G83" s="1" t="s">
        <v>481</v>
      </c>
      <c r="H83" s="1" t="n">
        <v>1222207</v>
      </c>
      <c r="I83" s="1" t="n">
        <v>11</v>
      </c>
      <c r="J83" s="1" t="s">
        <v>2911</v>
      </c>
      <c r="K83" s="66" t="n">
        <v>554.53</v>
      </c>
      <c r="O83" s="73" t="n">
        <v>46243</v>
      </c>
      <c r="P83" s="72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35</v>
      </c>
      <c r="D84" s="1" t="s">
        <v>2955</v>
      </c>
      <c r="E84" s="16" t="n">
        <v>46181</v>
      </c>
      <c r="F84" s="16" t="n">
        <v>46172</v>
      </c>
      <c r="G84" s="1" t="s">
        <v>481</v>
      </c>
      <c r="H84" s="1" t="n">
        <v>1222065</v>
      </c>
      <c r="I84" s="1" t="n">
        <v>11</v>
      </c>
      <c r="J84" s="1" t="s">
        <v>2911</v>
      </c>
      <c r="K84" s="66" t="n">
        <v>220.73</v>
      </c>
      <c r="O84" s="73" t="n">
        <v>46244</v>
      </c>
      <c r="P84" s="72" t="n">
        <f aca="false">SUMIFS($K:$K,$E:$E,O84)</f>
        <v>4123.6</v>
      </c>
      <c r="Q84" s="1" t="n">
        <f aca="false">COUNTIFS($E:$E,O84)</f>
        <v>5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35</v>
      </c>
      <c r="D85" s="1" t="s">
        <v>2955</v>
      </c>
      <c r="E85" s="16" t="n">
        <v>46181</v>
      </c>
      <c r="F85" s="16" t="n">
        <v>46172</v>
      </c>
      <c r="G85" s="1" t="s">
        <v>481</v>
      </c>
      <c r="H85" s="1" t="n">
        <v>1223169</v>
      </c>
      <c r="I85" s="1" t="n">
        <v>11</v>
      </c>
      <c r="J85" s="1" t="s">
        <v>2911</v>
      </c>
      <c r="K85" s="66" t="n">
        <v>453.6</v>
      </c>
      <c r="O85" s="73" t="n">
        <v>46245</v>
      </c>
      <c r="P85" s="72" t="n">
        <f aca="false">SUMIFS($K:$K,$E:$E,O85)</f>
        <v>17022.4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35</v>
      </c>
      <c r="D86" s="1" t="s">
        <v>2915</v>
      </c>
      <c r="E86" s="16" t="n">
        <v>46181</v>
      </c>
      <c r="F86" s="16" t="n">
        <v>46181</v>
      </c>
      <c r="G86" s="1" t="s">
        <v>99</v>
      </c>
      <c r="H86" s="1" t="n">
        <v>1221789</v>
      </c>
      <c r="I86" s="1" t="n">
        <v>6</v>
      </c>
      <c r="J86" s="1" t="s">
        <v>2911</v>
      </c>
      <c r="K86" s="66" t="n">
        <v>161</v>
      </c>
      <c r="O86" s="73" t="n">
        <v>46246</v>
      </c>
      <c r="P86" s="72" t="n">
        <f aca="false">SUMIFS($K:$K,$E:$E,O86)</f>
        <v>9961.09</v>
      </c>
      <c r="Q86" s="1" t="n">
        <f aca="false">COUNTIFS($E:$E,O86)</f>
        <v>11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35</v>
      </c>
      <c r="D87" s="1" t="s">
        <v>2915</v>
      </c>
      <c r="E87" s="16" t="n">
        <v>46181</v>
      </c>
      <c r="F87" s="16" t="n">
        <v>46181</v>
      </c>
      <c r="G87" s="1" t="s">
        <v>99</v>
      </c>
      <c r="H87" s="1" t="n">
        <v>1221825</v>
      </c>
      <c r="I87" s="1" t="n">
        <v>6</v>
      </c>
      <c r="J87" s="1" t="s">
        <v>2911</v>
      </c>
      <c r="K87" s="66" t="n">
        <v>260</v>
      </c>
      <c r="O87" s="73" t="n">
        <v>46247</v>
      </c>
      <c r="P87" s="72" t="n">
        <f aca="false">SUMIFS($K:$K,$E:$E,O87)</f>
        <v>11585.9</v>
      </c>
      <c r="Q87" s="1" t="n">
        <f aca="false">COUNTIFS($E:$E,O87)</f>
        <v>12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35</v>
      </c>
      <c r="D88" s="1" t="s">
        <v>2915</v>
      </c>
      <c r="E88" s="16" t="n">
        <v>46181</v>
      </c>
      <c r="F88" s="16" t="n">
        <v>46181</v>
      </c>
      <c r="G88" s="1" t="s">
        <v>99</v>
      </c>
      <c r="H88" s="1" t="n">
        <v>1222115</v>
      </c>
      <c r="I88" s="1" t="n">
        <v>6</v>
      </c>
      <c r="J88" s="1" t="s">
        <v>2911</v>
      </c>
      <c r="K88" s="66" t="n">
        <v>120</v>
      </c>
      <c r="O88" s="73" t="n">
        <v>46248</v>
      </c>
      <c r="P88" s="72" t="n">
        <f aca="false">SUMIFS($K:$K,$E:$E,O88)</f>
        <v>20335.93</v>
      </c>
      <c r="Q88" s="1" t="n">
        <f aca="false">COUNTIFS($E:$E,O88)</f>
        <v>17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35</v>
      </c>
      <c r="D89" s="1" t="s">
        <v>2915</v>
      </c>
      <c r="E89" s="16" t="n">
        <v>46181</v>
      </c>
      <c r="F89" s="16" t="n">
        <v>46181</v>
      </c>
      <c r="G89" s="1" t="s">
        <v>99</v>
      </c>
      <c r="H89" s="1" t="n">
        <v>1221784</v>
      </c>
      <c r="I89" s="1" t="n">
        <v>2</v>
      </c>
      <c r="J89" s="1" t="s">
        <v>2911</v>
      </c>
      <c r="K89" s="66" t="n">
        <v>161</v>
      </c>
      <c r="O89" s="73" t="n">
        <v>46249</v>
      </c>
      <c r="P89" s="72" t="n">
        <f aca="false">SUMIFS($K:$K,$E:$E,O89)</f>
        <v>17223.93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35</v>
      </c>
      <c r="D90" s="1" t="s">
        <v>2915</v>
      </c>
      <c r="E90" s="16" t="n">
        <v>46181</v>
      </c>
      <c r="F90" s="16" t="n">
        <v>46181</v>
      </c>
      <c r="G90" s="1" t="s">
        <v>99</v>
      </c>
      <c r="H90" s="1" t="n">
        <v>1221815</v>
      </c>
      <c r="I90" s="1" t="n">
        <v>2</v>
      </c>
      <c r="J90" s="1" t="s">
        <v>2911</v>
      </c>
      <c r="K90" s="66" t="n">
        <v>260</v>
      </c>
      <c r="O90" s="73" t="n">
        <v>46250</v>
      </c>
      <c r="P90" s="72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35</v>
      </c>
      <c r="D91" s="1" t="s">
        <v>2915</v>
      </c>
      <c r="E91" s="16" t="n">
        <v>46181</v>
      </c>
      <c r="F91" s="16" t="n">
        <v>46181</v>
      </c>
      <c r="G91" s="1" t="s">
        <v>99</v>
      </c>
      <c r="H91" s="1" t="n">
        <v>1222104</v>
      </c>
      <c r="I91" s="1" t="n">
        <v>2</v>
      </c>
      <c r="J91" s="1" t="s">
        <v>2911</v>
      </c>
      <c r="K91" s="66" t="n">
        <v>120</v>
      </c>
      <c r="O91" s="73" t="n">
        <v>46251</v>
      </c>
      <c r="P91" s="72" t="n">
        <f aca="false">SUMIFS($K:$K,$E:$E,O91)</f>
        <v>7945.3</v>
      </c>
      <c r="Q91" s="1" t="n">
        <f aca="false">COUNTIFS($E:$E,O91)</f>
        <v>6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35</v>
      </c>
      <c r="D92" s="1" t="s">
        <v>2956</v>
      </c>
      <c r="E92" s="16" t="n">
        <v>46181</v>
      </c>
      <c r="F92" s="16" t="n">
        <v>46178</v>
      </c>
      <c r="G92" s="1" t="s">
        <v>284</v>
      </c>
      <c r="H92" s="1" t="n">
        <v>1222270</v>
      </c>
      <c r="I92" s="1" t="n">
        <v>11</v>
      </c>
      <c r="J92" s="1" t="s">
        <v>2911</v>
      </c>
      <c r="K92" s="66" t="n">
        <v>1496</v>
      </c>
      <c r="O92" s="73" t="n">
        <v>46252</v>
      </c>
      <c r="P92" s="72" t="n">
        <f aca="false">SUMIFS($K:$K,$E:$E,O92)</f>
        <v>21978.6</v>
      </c>
      <c r="Q92" s="1" t="n">
        <f aca="false">COUNTIFS($E:$E,O92)</f>
        <v>19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2811</v>
      </c>
      <c r="D93" s="1" t="s">
        <v>2957</v>
      </c>
      <c r="E93" s="16" t="n">
        <v>46181</v>
      </c>
      <c r="F93" s="16" t="n">
        <v>46176</v>
      </c>
      <c r="G93" s="1" t="s">
        <v>273</v>
      </c>
      <c r="H93" s="1" t="n">
        <v>1221473</v>
      </c>
      <c r="I93" s="1" t="n">
        <v>11</v>
      </c>
      <c r="J93" s="1" t="s">
        <v>2911</v>
      </c>
      <c r="K93" s="66" t="n">
        <v>5009.82</v>
      </c>
      <c r="O93" s="73" t="n">
        <v>46253</v>
      </c>
      <c r="P93" s="72" t="n">
        <f aca="false">SUMIFS($K:$K,$E:$E,O93)</f>
        <v>14637.54</v>
      </c>
      <c r="Q93" s="1" t="n">
        <f aca="false">COUNTIFS($E:$E,O93)</f>
        <v>11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35</v>
      </c>
      <c r="D94" s="1" t="s">
        <v>2951</v>
      </c>
      <c r="E94" s="16" t="n">
        <v>46182</v>
      </c>
      <c r="F94" s="16" t="n">
        <v>46178</v>
      </c>
      <c r="G94" s="1" t="s">
        <v>381</v>
      </c>
      <c r="H94" s="1" t="n">
        <v>1226038</v>
      </c>
      <c r="I94" s="1" t="n">
        <v>11</v>
      </c>
      <c r="J94" s="1" t="s">
        <v>2911</v>
      </c>
      <c r="K94" s="66" t="n">
        <v>736.8</v>
      </c>
      <c r="O94" s="73" t="n">
        <v>46254</v>
      </c>
      <c r="P94" s="72" t="n">
        <f aca="false">SUMIFS($K:$K,$E:$E,O94)</f>
        <v>8521.65</v>
      </c>
      <c r="Q94" s="1" t="n">
        <f aca="false">COUNTIFS($E:$E,O94)</f>
        <v>10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35</v>
      </c>
      <c r="D95" s="1" t="s">
        <v>2958</v>
      </c>
      <c r="E95" s="16" t="n">
        <v>46182</v>
      </c>
      <c r="F95" s="16" t="n">
        <v>46181</v>
      </c>
      <c r="G95" s="1" t="s">
        <v>602</v>
      </c>
      <c r="H95" s="1" t="n">
        <v>1227476</v>
      </c>
      <c r="I95" s="1" t="n">
        <v>1</v>
      </c>
      <c r="J95" s="1" t="s">
        <v>2911</v>
      </c>
      <c r="K95" s="66" t="n">
        <v>330</v>
      </c>
      <c r="O95" s="73" t="n">
        <v>46255</v>
      </c>
      <c r="P95" s="72" t="n">
        <f aca="false">SUMIFS($K:$K,$E:$E,O95)</f>
        <v>18811.28</v>
      </c>
      <c r="Q95" s="1" t="n">
        <f aca="false">COUNTIFS($E:$E,O95)</f>
        <v>17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35</v>
      </c>
      <c r="D96" s="1" t="s">
        <v>2917</v>
      </c>
      <c r="E96" s="16" t="n">
        <v>46182</v>
      </c>
      <c r="F96" s="16" t="n">
        <v>46182</v>
      </c>
      <c r="G96" s="1" t="s">
        <v>157</v>
      </c>
      <c r="H96" s="1" t="n">
        <v>1227433</v>
      </c>
      <c r="I96" s="1" t="n">
        <v>1</v>
      </c>
      <c r="J96" s="1" t="s">
        <v>2911</v>
      </c>
      <c r="K96" s="66" t="n">
        <v>250</v>
      </c>
      <c r="O96" s="73" t="n">
        <v>46256</v>
      </c>
      <c r="P96" s="72" t="n">
        <f aca="false">SUMIFS($K:$K,$E:$E,O96)</f>
        <v>24492.56</v>
      </c>
      <c r="Q96" s="1" t="n">
        <f aca="false">COUNTIFS($E:$E,O96)</f>
        <v>11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35</v>
      </c>
      <c r="D97" s="1" t="s">
        <v>2959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2911</v>
      </c>
      <c r="K97" s="66" t="n">
        <v>1298.98</v>
      </c>
      <c r="O97" s="73" t="n">
        <v>46257</v>
      </c>
      <c r="P97" s="72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35</v>
      </c>
      <c r="D98" s="1" t="s">
        <v>2960</v>
      </c>
      <c r="E98" s="16" t="n">
        <v>46182</v>
      </c>
      <c r="F98" s="16" t="n">
        <v>46181</v>
      </c>
      <c r="G98" s="1" t="s">
        <v>761</v>
      </c>
      <c r="H98" s="1" t="n">
        <v>1226204</v>
      </c>
      <c r="I98" s="1" t="n">
        <v>1</v>
      </c>
      <c r="J98" s="1" t="s">
        <v>2911</v>
      </c>
      <c r="K98" s="66" t="n">
        <v>263.27</v>
      </c>
      <c r="O98" s="73" t="n">
        <v>46258</v>
      </c>
      <c r="P98" s="72" t="n">
        <f aca="false">SUMIFS($K:$K,$E:$E,O98)</f>
        <v>13299.27</v>
      </c>
      <c r="Q98" s="1" t="n">
        <f aca="false">COUNTIFS($E:$E,O98)</f>
        <v>9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35</v>
      </c>
      <c r="D99" s="1" t="s">
        <v>2961</v>
      </c>
      <c r="E99" s="16" t="n">
        <v>46182</v>
      </c>
      <c r="F99" s="16" t="n">
        <v>46122</v>
      </c>
      <c r="G99" s="1" t="s">
        <v>2962</v>
      </c>
      <c r="H99" s="1" t="n">
        <v>1226361</v>
      </c>
      <c r="I99" s="1" t="n">
        <v>11</v>
      </c>
      <c r="J99" s="1" t="s">
        <v>2911</v>
      </c>
      <c r="K99" s="66" t="n">
        <v>436.01</v>
      </c>
      <c r="O99" s="73" t="n">
        <v>46259</v>
      </c>
      <c r="P99" s="72" t="n">
        <f aca="false">SUMIFS($K:$K,$E:$E,O99)</f>
        <v>15084.03</v>
      </c>
      <c r="Q99" s="1" t="n">
        <f aca="false">COUNTIFS($E:$E,O99)</f>
        <v>20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35</v>
      </c>
      <c r="D100" s="1" t="s">
        <v>2963</v>
      </c>
      <c r="E100" s="16" t="n">
        <v>46182</v>
      </c>
      <c r="F100" s="16" t="n">
        <v>46178</v>
      </c>
      <c r="G100" s="1" t="s">
        <v>530</v>
      </c>
      <c r="H100" s="1" t="n">
        <v>1226298</v>
      </c>
      <c r="I100" s="1" t="n">
        <v>11</v>
      </c>
      <c r="J100" s="1" t="s">
        <v>2911</v>
      </c>
      <c r="K100" s="66" t="n">
        <v>500</v>
      </c>
      <c r="O100" s="73" t="n">
        <v>46260</v>
      </c>
      <c r="P100" s="72" t="n">
        <f aca="false">SUMIFS($K:$K,$E:$E,O100)</f>
        <v>6634.52</v>
      </c>
      <c r="Q100" s="1" t="n">
        <f aca="false">COUNTIFS($E:$E,O100)</f>
        <v>5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35</v>
      </c>
      <c r="D101" s="1" t="s">
        <v>2915</v>
      </c>
      <c r="E101" s="16" t="n">
        <v>46182</v>
      </c>
      <c r="F101" s="16" t="n">
        <v>46182</v>
      </c>
      <c r="G101" s="1" t="s">
        <v>99</v>
      </c>
      <c r="H101" s="1" t="n">
        <v>1226185</v>
      </c>
      <c r="I101" s="1" t="n">
        <v>6</v>
      </c>
      <c r="J101" s="1" t="s">
        <v>2911</v>
      </c>
      <c r="K101" s="66" t="n">
        <v>155</v>
      </c>
      <c r="O101" s="73" t="n">
        <v>46261</v>
      </c>
      <c r="P101" s="72" t="n">
        <f aca="false">SUMIFS($K:$K,$E:$E,O101)</f>
        <v>25496.09</v>
      </c>
      <c r="Q101" s="1" t="n">
        <f aca="false">COUNTIFS($E:$E,O101)</f>
        <v>12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35</v>
      </c>
      <c r="D102" s="1" t="s">
        <v>2915</v>
      </c>
      <c r="E102" s="16" t="n">
        <v>46182</v>
      </c>
      <c r="F102" s="16" t="n">
        <v>46182</v>
      </c>
      <c r="G102" s="1" t="s">
        <v>99</v>
      </c>
      <c r="H102" s="1" t="n">
        <v>1226836</v>
      </c>
      <c r="I102" s="1" t="n">
        <v>6</v>
      </c>
      <c r="J102" s="1" t="s">
        <v>2911</v>
      </c>
      <c r="K102" s="66" t="n">
        <v>120</v>
      </c>
      <c r="O102" s="73" t="n">
        <v>46262</v>
      </c>
      <c r="P102" s="72" t="n">
        <f aca="false">SUMIFS($K:$K,$E:$E,O102)</f>
        <v>12831</v>
      </c>
      <c r="Q102" s="1" t="n">
        <f aca="false">COUNTIFS($E:$E,O102)</f>
        <v>12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2915</v>
      </c>
      <c r="E103" s="16" t="n">
        <v>46182</v>
      </c>
      <c r="F103" s="16" t="n">
        <v>46182</v>
      </c>
      <c r="G103" s="1" t="s">
        <v>99</v>
      </c>
      <c r="H103" s="1" t="n">
        <v>1227035</v>
      </c>
      <c r="I103" s="1" t="n">
        <v>6</v>
      </c>
      <c r="J103" s="1" t="s">
        <v>2911</v>
      </c>
      <c r="K103" s="66" t="n">
        <v>260</v>
      </c>
      <c r="O103" s="73" t="n">
        <v>46263</v>
      </c>
      <c r="P103" s="72" t="n">
        <f aca="false">SUMIFS($K:$K,$E:$E,O103)</f>
        <v>4584.02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35</v>
      </c>
      <c r="D104" s="1" t="s">
        <v>2915</v>
      </c>
      <c r="E104" s="16" t="n">
        <v>46182</v>
      </c>
      <c r="F104" s="16" t="n">
        <v>46182</v>
      </c>
      <c r="G104" s="1" t="s">
        <v>99</v>
      </c>
      <c r="H104" s="1" t="n">
        <v>1227420</v>
      </c>
      <c r="I104" s="1" t="n">
        <v>6</v>
      </c>
      <c r="J104" s="1" t="s">
        <v>2911</v>
      </c>
      <c r="K104" s="66" t="n">
        <v>2642.5</v>
      </c>
      <c r="O104" s="73" t="n">
        <v>46264</v>
      </c>
      <c r="P104" s="72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35</v>
      </c>
      <c r="D105" s="1" t="s">
        <v>2915</v>
      </c>
      <c r="E105" s="16" t="n">
        <v>46182</v>
      </c>
      <c r="F105" s="16" t="n">
        <v>46182</v>
      </c>
      <c r="G105" s="1" t="s">
        <v>99</v>
      </c>
      <c r="H105" s="1" t="n">
        <v>1226176</v>
      </c>
      <c r="I105" s="1" t="n">
        <v>2</v>
      </c>
      <c r="J105" s="1" t="s">
        <v>2911</v>
      </c>
      <c r="K105" s="66" t="n">
        <v>155</v>
      </c>
      <c r="O105" s="73" t="n">
        <v>46265</v>
      </c>
      <c r="P105" s="72" t="n">
        <f aca="false">SUMIFS($K:$K,$E:$E,O105)</f>
        <v>14331.53</v>
      </c>
      <c r="Q105" s="1" t="n">
        <f aca="false">COUNTIFS($E:$E,O105)</f>
        <v>17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35</v>
      </c>
      <c r="D106" s="1" t="s">
        <v>2915</v>
      </c>
      <c r="E106" s="16" t="n">
        <v>46182</v>
      </c>
      <c r="F106" s="16" t="n">
        <v>46182</v>
      </c>
      <c r="G106" s="1" t="s">
        <v>99</v>
      </c>
      <c r="H106" s="1" t="n">
        <v>1226831</v>
      </c>
      <c r="I106" s="1" t="n">
        <v>2</v>
      </c>
      <c r="J106" s="1" t="s">
        <v>2911</v>
      </c>
      <c r="K106" s="66" t="n">
        <v>120</v>
      </c>
      <c r="O106" s="73" t="n">
        <v>46266</v>
      </c>
      <c r="P106" s="72" t="n">
        <f aca="false">SUMIFS($K:$K,$E:$E,O106)</f>
        <v>7695.88</v>
      </c>
      <c r="Q106" s="1" t="n">
        <f aca="false">COUNTIFS($E:$E,O106)</f>
        <v>5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35</v>
      </c>
      <c r="D107" s="1" t="s">
        <v>2915</v>
      </c>
      <c r="E107" s="16" t="n">
        <v>46182</v>
      </c>
      <c r="F107" s="16" t="n">
        <v>46182</v>
      </c>
      <c r="G107" s="1" t="s">
        <v>99</v>
      </c>
      <c r="H107" s="1" t="n">
        <v>1227030</v>
      </c>
      <c r="I107" s="1" t="n">
        <v>2</v>
      </c>
      <c r="J107" s="1" t="s">
        <v>2911</v>
      </c>
      <c r="K107" s="66" t="n">
        <v>260</v>
      </c>
      <c r="O107" s="73" t="n">
        <v>46267</v>
      </c>
      <c r="P107" s="72" t="n">
        <f aca="false">SUMIFS($K:$K,$E:$E,O107)</f>
        <v>10988.68</v>
      </c>
      <c r="Q107" s="1" t="n">
        <f aca="false">COUNTIFS($E:$E,O107)</f>
        <v>12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35</v>
      </c>
      <c r="D108" s="1" t="s">
        <v>2915</v>
      </c>
      <c r="E108" s="16" t="n">
        <v>46182</v>
      </c>
      <c r="F108" s="16" t="n">
        <v>46182</v>
      </c>
      <c r="G108" s="1" t="s">
        <v>99</v>
      </c>
      <c r="H108" s="1" t="n">
        <v>1227417</v>
      </c>
      <c r="I108" s="1" t="n">
        <v>2</v>
      </c>
      <c r="J108" s="1" t="s">
        <v>2911</v>
      </c>
      <c r="K108" s="66" t="n">
        <v>2642.5</v>
      </c>
      <c r="O108" s="73" t="n">
        <v>46268</v>
      </c>
      <c r="P108" s="72" t="n">
        <f aca="false">SUMIFS($K:$K,$E:$E,O108)</f>
        <v>1345.15</v>
      </c>
      <c r="Q108" s="1" t="n">
        <f aca="false">COUNTIFS($E:$E,O108)</f>
        <v>3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35</v>
      </c>
      <c r="D109" s="1" t="s">
        <v>2916</v>
      </c>
      <c r="E109" s="16" t="n">
        <v>46183</v>
      </c>
      <c r="F109" s="16" t="n">
        <v>46183</v>
      </c>
      <c r="G109" s="1" t="s">
        <v>139</v>
      </c>
      <c r="H109" s="1" t="n">
        <v>1235166</v>
      </c>
      <c r="I109" s="1" t="n">
        <v>1</v>
      </c>
      <c r="J109" s="1" t="s">
        <v>2911</v>
      </c>
      <c r="K109" s="66" t="n">
        <v>270</v>
      </c>
      <c r="O109" s="73" t="n">
        <v>46269</v>
      </c>
      <c r="P109" s="72" t="n">
        <f aca="false">SUMIFS($K:$K,$E:$E,O109)</f>
        <v>34648.64</v>
      </c>
      <c r="Q109" s="1" t="n">
        <f aca="false">COUNTIFS($E:$E,O109)</f>
        <v>20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35</v>
      </c>
      <c r="D110" s="1" t="s">
        <v>2922</v>
      </c>
      <c r="E110" s="16" t="n">
        <v>46183</v>
      </c>
      <c r="F110" s="16" t="n">
        <v>46182</v>
      </c>
      <c r="G110" s="1" t="s">
        <v>95</v>
      </c>
      <c r="H110" s="1" t="n">
        <v>1230892</v>
      </c>
      <c r="I110" s="1" t="n">
        <v>11</v>
      </c>
      <c r="J110" s="1" t="s">
        <v>2911</v>
      </c>
      <c r="K110" s="66" t="n">
        <v>3106.4</v>
      </c>
      <c r="O110" s="73" t="n">
        <v>46270</v>
      </c>
      <c r="P110" s="72" t="n">
        <f aca="false">SUMIFS($K:$K,$E:$E,O110)</f>
        <v>505</v>
      </c>
      <c r="Q110" s="1" t="n">
        <f aca="false">COUNTIFS($E:$E,O110)</f>
        <v>2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408</v>
      </c>
      <c r="D111" s="1" t="s">
        <v>2964</v>
      </c>
      <c r="E111" s="16" t="n">
        <v>46183</v>
      </c>
      <c r="F111" s="16" t="n">
        <v>46182</v>
      </c>
      <c r="G111" s="1" t="s">
        <v>941</v>
      </c>
      <c r="H111" s="1" t="n">
        <v>1232008</v>
      </c>
      <c r="I111" s="1" t="n">
        <v>11</v>
      </c>
      <c r="J111" s="1" t="s">
        <v>2911</v>
      </c>
      <c r="K111" s="66" t="n">
        <v>6619.56</v>
      </c>
      <c r="O111" s="73" t="n">
        <v>46271</v>
      </c>
      <c r="P111" s="72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408</v>
      </c>
      <c r="D112" s="1" t="s">
        <v>2964</v>
      </c>
      <c r="E112" s="16" t="n">
        <v>46183</v>
      </c>
      <c r="F112" s="16" t="n">
        <v>46182</v>
      </c>
      <c r="G112" s="1" t="s">
        <v>941</v>
      </c>
      <c r="H112" s="1" t="n">
        <v>1232026</v>
      </c>
      <c r="I112" s="1" t="n">
        <v>11</v>
      </c>
      <c r="J112" s="1" t="s">
        <v>2911</v>
      </c>
      <c r="K112" s="66" t="n">
        <v>909.13</v>
      </c>
      <c r="O112" s="73" t="n">
        <v>46272</v>
      </c>
      <c r="P112" s="72" t="n">
        <f aca="false">SUMIFS($K:$K,$E:$E,O112)</f>
        <v>250</v>
      </c>
      <c r="Q112" s="1" t="n">
        <f aca="false">COUNTIFS($E:$E,O112)</f>
        <v>1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189</v>
      </c>
      <c r="D113" s="1" t="s">
        <v>2927</v>
      </c>
      <c r="E113" s="16" t="n">
        <v>46183</v>
      </c>
      <c r="F113" s="16" t="n">
        <v>46181</v>
      </c>
      <c r="G113" s="1" t="s">
        <v>160</v>
      </c>
      <c r="H113" s="1" t="n">
        <v>1230526</v>
      </c>
      <c r="I113" s="1" t="n">
        <v>1</v>
      </c>
      <c r="J113" s="1" t="s">
        <v>2911</v>
      </c>
      <c r="K113" s="66" t="n">
        <v>240</v>
      </c>
      <c r="O113" s="73" t="n">
        <v>46273</v>
      </c>
      <c r="P113" s="72" t="n">
        <f aca="false">SUMIFS($K:$K,$E:$E,O113)</f>
        <v>0</v>
      </c>
      <c r="Q113" s="1" t="n">
        <f aca="false">COUNTIFS($E:$E,O113)</f>
        <v>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35</v>
      </c>
      <c r="D114" s="1" t="s">
        <v>2928</v>
      </c>
      <c r="E114" s="16" t="n">
        <v>46183</v>
      </c>
      <c r="F114" s="16" t="n">
        <v>46181</v>
      </c>
      <c r="G114" s="1" t="s">
        <v>188</v>
      </c>
      <c r="H114" s="1" t="n">
        <v>1231149</v>
      </c>
      <c r="I114" s="1" t="n">
        <v>11</v>
      </c>
      <c r="J114" s="1" t="s">
        <v>2911</v>
      </c>
      <c r="K114" s="66" t="n">
        <v>883</v>
      </c>
      <c r="O114" s="73" t="n">
        <v>46274</v>
      </c>
      <c r="P114" s="72" t="n">
        <f aca="false">SUMIFS($K:$K,$E:$E,O114)</f>
        <v>0</v>
      </c>
      <c r="Q114" s="1" t="n">
        <f aca="false">COUNTIFS($E:$E,O114)</f>
        <v>0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2965</v>
      </c>
      <c r="D115" s="1" t="s">
        <v>2966</v>
      </c>
      <c r="E115" s="16" t="n">
        <v>46183</v>
      </c>
      <c r="F115" s="16" t="n">
        <v>46182</v>
      </c>
      <c r="G115" s="1" t="s">
        <v>582</v>
      </c>
      <c r="H115" s="1" t="n">
        <v>1230720</v>
      </c>
      <c r="I115" s="1" t="n">
        <v>11</v>
      </c>
      <c r="J115" s="1" t="s">
        <v>2911</v>
      </c>
      <c r="K115" s="66" t="n">
        <v>1195.4</v>
      </c>
      <c r="O115" s="73" t="n">
        <v>46275</v>
      </c>
      <c r="P115" s="72" t="n">
        <f aca="false">SUMIFS($K:$K,$E:$E,O115)</f>
        <v>0</v>
      </c>
      <c r="Q115" s="1" t="n">
        <f aca="false">COUNTIFS($E:$E,O115)</f>
        <v>0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2965</v>
      </c>
      <c r="D116" s="1" t="s">
        <v>2967</v>
      </c>
      <c r="E116" s="16" t="n">
        <v>46183</v>
      </c>
      <c r="F116" s="16" t="n">
        <v>46182</v>
      </c>
      <c r="G116" s="1" t="s">
        <v>198</v>
      </c>
      <c r="H116" s="1" t="n">
        <v>1232041</v>
      </c>
      <c r="I116" s="1" t="n">
        <v>11</v>
      </c>
      <c r="J116" s="1" t="s">
        <v>2911</v>
      </c>
      <c r="K116" s="66" t="n">
        <v>1944.71</v>
      </c>
      <c r="O116" s="73" t="n">
        <v>46276</v>
      </c>
      <c r="P116" s="72" t="n">
        <f aca="false">SUMIFS($K:$K,$E:$E,O116)</f>
        <v>0</v>
      </c>
      <c r="Q116" s="1" t="n">
        <f aca="false">COUNTIFS($E:$E,O116)</f>
        <v>0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35</v>
      </c>
      <c r="D117" s="1" t="s">
        <v>2929</v>
      </c>
      <c r="E117" s="16" t="n">
        <v>46183</v>
      </c>
      <c r="F117" s="16" t="n">
        <v>46182</v>
      </c>
      <c r="G117" s="1" t="s">
        <v>207</v>
      </c>
      <c r="H117" s="1" t="n">
        <v>1231006</v>
      </c>
      <c r="I117" s="1" t="n">
        <v>11</v>
      </c>
      <c r="J117" s="1" t="s">
        <v>2911</v>
      </c>
      <c r="K117" s="66" t="n">
        <v>3466.2</v>
      </c>
      <c r="O117" s="73" t="n">
        <v>46277</v>
      </c>
      <c r="P117" s="72" t="n">
        <f aca="false">SUMIFS($K:$K,$E:$E,O117)</f>
        <v>0</v>
      </c>
      <c r="Q117" s="1" t="n">
        <f aca="false">COUNTIFS($E:$E,O117)</f>
        <v>0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35</v>
      </c>
      <c r="D118" s="1" t="s">
        <v>2929</v>
      </c>
      <c r="E118" s="16" t="n">
        <v>46183</v>
      </c>
      <c r="F118" s="16" t="n">
        <v>46182</v>
      </c>
      <c r="G118" s="1" t="s">
        <v>207</v>
      </c>
      <c r="H118" s="1" t="n">
        <v>1230975</v>
      </c>
      <c r="I118" s="1" t="n">
        <v>11</v>
      </c>
      <c r="J118" s="1" t="s">
        <v>2911</v>
      </c>
      <c r="K118" s="66" t="n">
        <v>80.82</v>
      </c>
      <c r="O118" s="73" t="n">
        <v>46278</v>
      </c>
      <c r="P118" s="72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35</v>
      </c>
      <c r="D119" s="1" t="s">
        <v>2915</v>
      </c>
      <c r="E119" s="16" t="n">
        <v>46183</v>
      </c>
      <c r="F119" s="16" t="n">
        <v>46183</v>
      </c>
      <c r="G119" s="1" t="s">
        <v>99</v>
      </c>
      <c r="H119" s="1" t="n">
        <v>1230929</v>
      </c>
      <c r="I119" s="1" t="n">
        <v>6</v>
      </c>
      <c r="J119" s="1" t="s">
        <v>2911</v>
      </c>
      <c r="K119" s="66" t="n">
        <v>140</v>
      </c>
      <c r="O119" s="73" t="n">
        <v>46279</v>
      </c>
      <c r="P119" s="72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35</v>
      </c>
      <c r="D120" s="1" t="s">
        <v>2915</v>
      </c>
      <c r="E120" s="16" t="n">
        <v>46183</v>
      </c>
      <c r="F120" s="16" t="n">
        <v>46183</v>
      </c>
      <c r="G120" s="1" t="s">
        <v>99</v>
      </c>
      <c r="H120" s="1" t="n">
        <v>1231926</v>
      </c>
      <c r="I120" s="1" t="n">
        <v>6</v>
      </c>
      <c r="J120" s="1" t="s">
        <v>2911</v>
      </c>
      <c r="K120" s="66" t="n">
        <v>120</v>
      </c>
      <c r="O120" s="73" t="n">
        <v>46280</v>
      </c>
      <c r="P120" s="72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35</v>
      </c>
      <c r="D121" s="1" t="s">
        <v>2915</v>
      </c>
      <c r="E121" s="16" t="n">
        <v>46183</v>
      </c>
      <c r="F121" s="16" t="n">
        <v>46183</v>
      </c>
      <c r="G121" s="1" t="s">
        <v>99</v>
      </c>
      <c r="H121" s="1" t="n">
        <v>1230923</v>
      </c>
      <c r="I121" s="1" t="n">
        <v>2</v>
      </c>
      <c r="J121" s="1" t="s">
        <v>2911</v>
      </c>
      <c r="K121" s="66" t="n">
        <v>140</v>
      </c>
      <c r="O121" s="73" t="n">
        <v>46281</v>
      </c>
      <c r="P121" s="72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35</v>
      </c>
      <c r="D122" s="1" t="s">
        <v>2915</v>
      </c>
      <c r="E122" s="16" t="n">
        <v>46183</v>
      </c>
      <c r="F122" s="16" t="n">
        <v>46183</v>
      </c>
      <c r="G122" s="1" t="s">
        <v>99</v>
      </c>
      <c r="H122" s="1" t="n">
        <v>1231217</v>
      </c>
      <c r="I122" s="1" t="n">
        <v>2</v>
      </c>
      <c r="J122" s="1" t="s">
        <v>2911</v>
      </c>
      <c r="K122" s="66" t="n">
        <v>120</v>
      </c>
      <c r="O122" s="73" t="n">
        <v>46282</v>
      </c>
      <c r="P122" s="72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35</v>
      </c>
      <c r="D123" s="1" t="s">
        <v>2932</v>
      </c>
      <c r="E123" s="16" t="n">
        <v>46183</v>
      </c>
      <c r="F123" s="16" t="n">
        <v>46182</v>
      </c>
      <c r="G123" s="1" t="s">
        <v>152</v>
      </c>
      <c r="H123" s="1" t="n">
        <v>1231812</v>
      </c>
      <c r="I123" s="1" t="n">
        <v>1</v>
      </c>
      <c r="J123" s="1" t="s">
        <v>2911</v>
      </c>
      <c r="K123" s="66" t="n">
        <v>541.26</v>
      </c>
      <c r="O123" s="73" t="n">
        <v>46283</v>
      </c>
      <c r="P123" s="72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35</v>
      </c>
      <c r="D124" s="1" t="s">
        <v>2932</v>
      </c>
      <c r="E124" s="16" t="n">
        <v>46183</v>
      </c>
      <c r="F124" s="16" t="n">
        <v>46182</v>
      </c>
      <c r="G124" s="1" t="s">
        <v>152</v>
      </c>
      <c r="H124" s="1" t="n">
        <v>1231836</v>
      </c>
      <c r="I124" s="1" t="n">
        <v>11</v>
      </c>
      <c r="J124" s="1" t="s">
        <v>2911</v>
      </c>
      <c r="K124" s="66" t="n">
        <v>849.69</v>
      </c>
      <c r="O124" s="73" t="n">
        <v>46284</v>
      </c>
      <c r="P124" s="72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189</v>
      </c>
      <c r="D125" s="1" t="s">
        <v>2935</v>
      </c>
      <c r="E125" s="16" t="n">
        <v>46184</v>
      </c>
      <c r="F125" s="16" t="n">
        <v>46182</v>
      </c>
      <c r="G125" s="1" t="s">
        <v>216</v>
      </c>
      <c r="H125" s="1" t="n">
        <v>1236625</v>
      </c>
      <c r="I125" s="1" t="n">
        <v>1</v>
      </c>
      <c r="J125" s="1" t="s">
        <v>2911</v>
      </c>
      <c r="K125" s="66" t="n">
        <v>436.38</v>
      </c>
      <c r="O125" s="73" t="n">
        <v>46285</v>
      </c>
      <c r="P125" s="72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189</v>
      </c>
      <c r="D126" s="1" t="s">
        <v>2921</v>
      </c>
      <c r="E126" s="16" t="n">
        <v>46184</v>
      </c>
      <c r="F126" s="16" t="n">
        <v>46183</v>
      </c>
      <c r="G126" s="1" t="s">
        <v>75</v>
      </c>
      <c r="H126" s="1" t="n">
        <v>1235271</v>
      </c>
      <c r="I126" s="1" t="n">
        <v>1</v>
      </c>
      <c r="J126" s="1" t="s">
        <v>2911</v>
      </c>
      <c r="K126" s="66" t="n">
        <v>742.5</v>
      </c>
      <c r="O126" s="73" t="n">
        <v>46286</v>
      </c>
      <c r="P126" s="72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35</v>
      </c>
      <c r="D127" s="1" t="s">
        <v>2936</v>
      </c>
      <c r="E127" s="16" t="n">
        <v>46184</v>
      </c>
      <c r="F127" s="16" t="n">
        <v>46183</v>
      </c>
      <c r="G127" s="1" t="s">
        <v>340</v>
      </c>
      <c r="H127" s="1" t="n">
        <v>1235266</v>
      </c>
      <c r="I127" s="1" t="n">
        <v>1</v>
      </c>
      <c r="J127" s="1" t="s">
        <v>2911</v>
      </c>
      <c r="K127" s="66" t="n">
        <v>729.38</v>
      </c>
      <c r="O127" s="73" t="n">
        <v>46287</v>
      </c>
      <c r="P127" s="72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35</v>
      </c>
      <c r="D128" s="1" t="s">
        <v>2968</v>
      </c>
      <c r="E128" s="16" t="n">
        <v>46184</v>
      </c>
      <c r="F128" s="16" t="n">
        <v>46183</v>
      </c>
      <c r="G128" s="1" t="s">
        <v>194</v>
      </c>
      <c r="H128" s="1" t="n">
        <v>1235961</v>
      </c>
      <c r="I128" s="1" t="n">
        <v>1</v>
      </c>
      <c r="J128" s="1" t="s">
        <v>2911</v>
      </c>
      <c r="K128" s="66" t="n">
        <v>417</v>
      </c>
      <c r="O128" s="73" t="n">
        <v>46288</v>
      </c>
      <c r="P128" s="72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35</v>
      </c>
      <c r="D129" s="1" t="s">
        <v>2969</v>
      </c>
      <c r="E129" s="16" t="n">
        <v>46184</v>
      </c>
      <c r="F129" s="16" t="n">
        <v>46183</v>
      </c>
      <c r="G129" s="1" t="s">
        <v>344</v>
      </c>
      <c r="H129" s="1" t="n">
        <v>1235476</v>
      </c>
      <c r="I129" s="1" t="n">
        <v>11</v>
      </c>
      <c r="J129" s="1" t="s">
        <v>2911</v>
      </c>
      <c r="K129" s="66" t="n">
        <v>1126.38</v>
      </c>
      <c r="O129" s="73" t="n">
        <v>46289</v>
      </c>
      <c r="P129" s="72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35</v>
      </c>
      <c r="D130" s="1" t="s">
        <v>2970</v>
      </c>
      <c r="E130" s="16" t="n">
        <v>46184</v>
      </c>
      <c r="F130" s="16" t="n">
        <v>46183</v>
      </c>
      <c r="G130" s="1" t="s">
        <v>191</v>
      </c>
      <c r="H130" s="1" t="n">
        <v>1235233</v>
      </c>
      <c r="I130" s="1" t="n">
        <v>11</v>
      </c>
      <c r="J130" s="1" t="s">
        <v>2911</v>
      </c>
      <c r="K130" s="66" t="n">
        <v>1488.1</v>
      </c>
      <c r="O130" s="73" t="n">
        <v>46290</v>
      </c>
      <c r="P130" s="72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35</v>
      </c>
      <c r="D131" s="1" t="s">
        <v>2926</v>
      </c>
      <c r="E131" s="16" t="n">
        <v>46184</v>
      </c>
      <c r="F131" s="16" t="n">
        <v>46183</v>
      </c>
      <c r="G131" s="1" t="s">
        <v>73</v>
      </c>
      <c r="H131" s="1" t="n">
        <v>1235880</v>
      </c>
      <c r="I131" s="1" t="n">
        <v>11</v>
      </c>
      <c r="J131" s="1" t="s">
        <v>2911</v>
      </c>
      <c r="K131" s="66" t="n">
        <v>6946.48</v>
      </c>
      <c r="O131" s="73" t="n">
        <v>46291</v>
      </c>
      <c r="P131" s="72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35</v>
      </c>
      <c r="D132" s="1" t="s">
        <v>2971</v>
      </c>
      <c r="E132" s="16" t="n">
        <v>46184</v>
      </c>
      <c r="F132" s="16" t="n">
        <v>46184</v>
      </c>
      <c r="G132" s="1" t="s">
        <v>281</v>
      </c>
      <c r="H132" s="1" t="n">
        <v>1235422</v>
      </c>
      <c r="I132" s="1" t="n">
        <v>1</v>
      </c>
      <c r="J132" s="1" t="s">
        <v>2911</v>
      </c>
      <c r="K132" s="66" t="n">
        <v>250</v>
      </c>
      <c r="O132" s="73" t="n">
        <v>46292</v>
      </c>
      <c r="P132" s="72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35</v>
      </c>
      <c r="D133" s="1" t="s">
        <v>2972</v>
      </c>
      <c r="E133" s="16" t="n">
        <v>46184</v>
      </c>
      <c r="F133" s="16" t="n">
        <v>46183</v>
      </c>
      <c r="G133" s="1" t="s">
        <v>80</v>
      </c>
      <c r="H133" s="1" t="n">
        <v>1235743</v>
      </c>
      <c r="I133" s="1" t="n">
        <v>11</v>
      </c>
      <c r="J133" s="1" t="s">
        <v>2911</v>
      </c>
      <c r="K133" s="66" t="n">
        <v>3734.4</v>
      </c>
      <c r="O133" s="73" t="n">
        <v>46293</v>
      </c>
      <c r="P133" s="72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35</v>
      </c>
      <c r="D134" s="1" t="s">
        <v>2915</v>
      </c>
      <c r="E134" s="16" t="n">
        <v>46184</v>
      </c>
      <c r="F134" s="16" t="n">
        <v>46184</v>
      </c>
      <c r="G134" s="1" t="s">
        <v>99</v>
      </c>
      <c r="H134" s="1" t="n">
        <v>1235932</v>
      </c>
      <c r="I134" s="1" t="n">
        <v>6</v>
      </c>
      <c r="J134" s="1" t="s">
        <v>2911</v>
      </c>
      <c r="K134" s="66" t="n">
        <v>128</v>
      </c>
      <c r="O134" s="73" t="n">
        <v>46294</v>
      </c>
      <c r="P134" s="72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35</v>
      </c>
      <c r="D135" s="1" t="s">
        <v>2915</v>
      </c>
      <c r="E135" s="16" t="n">
        <v>46184</v>
      </c>
      <c r="F135" s="16" t="n">
        <v>46184</v>
      </c>
      <c r="G135" s="1" t="s">
        <v>99</v>
      </c>
      <c r="H135" s="1" t="n">
        <v>1235943</v>
      </c>
      <c r="I135" s="1" t="n">
        <v>6</v>
      </c>
      <c r="J135" s="1" t="s">
        <v>2911</v>
      </c>
      <c r="K135" s="66" t="n">
        <v>120</v>
      </c>
      <c r="O135" s="73" t="n">
        <v>46295</v>
      </c>
      <c r="P135" s="72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35</v>
      </c>
      <c r="D136" s="1" t="s">
        <v>2915</v>
      </c>
      <c r="E136" s="16" t="n">
        <v>46184</v>
      </c>
      <c r="F136" s="16" t="n">
        <v>46184</v>
      </c>
      <c r="G136" s="1" t="s">
        <v>99</v>
      </c>
      <c r="H136" s="1" t="n">
        <v>1235924</v>
      </c>
      <c r="I136" s="1" t="n">
        <v>2</v>
      </c>
      <c r="J136" s="1" t="s">
        <v>2911</v>
      </c>
      <c r="K136" s="66" t="n">
        <v>128</v>
      </c>
      <c r="O136" s="73" t="n">
        <v>46296</v>
      </c>
      <c r="P136" s="72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35</v>
      </c>
      <c r="D137" s="1" t="s">
        <v>2915</v>
      </c>
      <c r="E137" s="16" t="n">
        <v>46184</v>
      </c>
      <c r="F137" s="16" t="n">
        <v>46184</v>
      </c>
      <c r="G137" s="1" t="s">
        <v>99</v>
      </c>
      <c r="H137" s="1" t="n">
        <v>1235929</v>
      </c>
      <c r="I137" s="1" t="n">
        <v>2</v>
      </c>
      <c r="J137" s="1" t="s">
        <v>2911</v>
      </c>
      <c r="K137" s="66" t="n">
        <v>120</v>
      </c>
      <c r="O137" s="73" t="n">
        <v>46297</v>
      </c>
      <c r="P137" s="72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310</v>
      </c>
      <c r="D138" s="1" t="s">
        <v>2930</v>
      </c>
      <c r="E138" s="16" t="n">
        <v>46184</v>
      </c>
      <c r="F138" s="16" t="n">
        <v>46183</v>
      </c>
      <c r="G138" s="1" t="s">
        <v>140</v>
      </c>
      <c r="H138" s="1" t="n">
        <v>1235439</v>
      </c>
      <c r="I138" s="1" t="n">
        <v>11</v>
      </c>
      <c r="J138" s="1" t="s">
        <v>2911</v>
      </c>
      <c r="K138" s="66" t="n">
        <v>1145.4</v>
      </c>
      <c r="O138" s="73" t="n">
        <v>46298</v>
      </c>
      <c r="P138" s="72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35</v>
      </c>
      <c r="D139" s="1" t="s">
        <v>2956</v>
      </c>
      <c r="E139" s="16" t="n">
        <v>46184</v>
      </c>
      <c r="F139" s="16" t="n">
        <v>46183</v>
      </c>
      <c r="G139" s="1" t="s">
        <v>284</v>
      </c>
      <c r="H139" s="1" t="n">
        <v>1235161</v>
      </c>
      <c r="I139" s="1" t="n">
        <v>11</v>
      </c>
      <c r="J139" s="1" t="s">
        <v>2911</v>
      </c>
      <c r="K139" s="66" t="n">
        <v>2190</v>
      </c>
      <c r="O139" s="73" t="n">
        <v>46299</v>
      </c>
      <c r="P139" s="72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35</v>
      </c>
      <c r="D140" s="1" t="s">
        <v>2973</v>
      </c>
      <c r="E140" s="16" t="n">
        <v>46184</v>
      </c>
      <c r="F140" s="16" t="n">
        <v>46181</v>
      </c>
      <c r="G140" s="1" t="s">
        <v>319</v>
      </c>
      <c r="H140" s="1" t="n">
        <v>1234889</v>
      </c>
      <c r="I140" s="1" t="n">
        <v>11</v>
      </c>
      <c r="J140" s="1" t="s">
        <v>2911</v>
      </c>
      <c r="K140" s="66" t="n">
        <v>2374.81</v>
      </c>
      <c r="O140" s="73" t="n">
        <v>46300</v>
      </c>
      <c r="P140" s="72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2974</v>
      </c>
      <c r="E141" s="16" t="n">
        <v>46184</v>
      </c>
      <c r="F141" s="16" t="n">
        <v>46181</v>
      </c>
      <c r="G141" s="1" t="s">
        <v>766</v>
      </c>
      <c r="H141" s="1" t="n">
        <v>1235593</v>
      </c>
      <c r="I141" s="1" t="n">
        <v>11</v>
      </c>
      <c r="J141" s="1" t="s">
        <v>2911</v>
      </c>
      <c r="K141" s="66" t="n">
        <v>3325.11</v>
      </c>
      <c r="O141" s="73" t="n">
        <v>46301</v>
      </c>
      <c r="P141" s="72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35</v>
      </c>
      <c r="D142" s="1" t="s">
        <v>2933</v>
      </c>
      <c r="E142" s="16" t="n">
        <v>46185</v>
      </c>
      <c r="F142" s="16" t="n">
        <v>46185</v>
      </c>
      <c r="G142" s="1" t="s">
        <v>2934</v>
      </c>
      <c r="H142" s="1" t="n">
        <v>1243882</v>
      </c>
      <c r="I142" s="1" t="n">
        <v>1</v>
      </c>
      <c r="J142" s="1" t="s">
        <v>2911</v>
      </c>
      <c r="K142" s="66" t="n">
        <v>1155</v>
      </c>
      <c r="O142" s="73" t="n">
        <v>46302</v>
      </c>
      <c r="P142" s="72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2920</v>
      </c>
      <c r="E143" s="16" t="n">
        <v>46185</v>
      </c>
      <c r="F143" s="16" t="n">
        <v>46184</v>
      </c>
      <c r="G143" s="1" t="s">
        <v>317</v>
      </c>
      <c r="H143" s="1" t="n">
        <v>1241481</v>
      </c>
      <c r="I143" s="1" t="n">
        <v>11</v>
      </c>
      <c r="J143" s="1" t="s">
        <v>2911</v>
      </c>
      <c r="K143" s="66" t="n">
        <v>855.75</v>
      </c>
      <c r="O143" s="73" t="n">
        <v>46303</v>
      </c>
      <c r="P143" s="72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685</v>
      </c>
      <c r="D144" s="1" t="s">
        <v>2910</v>
      </c>
      <c r="E144" s="16" t="n">
        <v>46185</v>
      </c>
      <c r="F144" s="16" t="n">
        <v>46184</v>
      </c>
      <c r="G144" s="1" t="s">
        <v>149</v>
      </c>
      <c r="H144" s="1" t="n">
        <v>1239812</v>
      </c>
      <c r="I144" s="1" t="n">
        <v>11</v>
      </c>
      <c r="J144" s="1" t="s">
        <v>2911</v>
      </c>
      <c r="K144" s="66" t="n">
        <v>604.66</v>
      </c>
      <c r="O144" s="73" t="n">
        <v>46304</v>
      </c>
      <c r="P144" s="72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488</v>
      </c>
      <c r="D145" s="1" t="s">
        <v>2910</v>
      </c>
      <c r="E145" s="16" t="n">
        <v>46185</v>
      </c>
      <c r="F145" s="16" t="n">
        <v>46184</v>
      </c>
      <c r="G145" s="1" t="s">
        <v>149</v>
      </c>
      <c r="H145" s="1" t="n">
        <v>1239816</v>
      </c>
      <c r="I145" s="1" t="n">
        <v>11</v>
      </c>
      <c r="J145" s="1" t="s">
        <v>2911</v>
      </c>
      <c r="K145" s="66" t="n">
        <v>6197.73</v>
      </c>
      <c r="O145" s="73" t="n">
        <v>46305</v>
      </c>
      <c r="P145" s="72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35</v>
      </c>
      <c r="D146" s="1" t="s">
        <v>2968</v>
      </c>
      <c r="E146" s="16" t="n">
        <v>46185</v>
      </c>
      <c r="F146" s="16" t="n">
        <v>46183</v>
      </c>
      <c r="G146" s="1" t="s">
        <v>194</v>
      </c>
      <c r="H146" s="1" t="n">
        <v>1239995</v>
      </c>
      <c r="I146" s="1" t="n">
        <v>11</v>
      </c>
      <c r="J146" s="1" t="s">
        <v>2911</v>
      </c>
      <c r="K146" s="66" t="n">
        <v>1512.8</v>
      </c>
      <c r="O146" s="73" t="n">
        <v>46306</v>
      </c>
      <c r="P146" s="72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35</v>
      </c>
      <c r="D147" s="1" t="s">
        <v>2969</v>
      </c>
      <c r="E147" s="16" t="n">
        <v>46185</v>
      </c>
      <c r="F147" s="16" t="n">
        <v>46185</v>
      </c>
      <c r="G147" s="1" t="s">
        <v>344</v>
      </c>
      <c r="H147" s="1" t="n">
        <v>1239961</v>
      </c>
      <c r="I147" s="1" t="n">
        <v>1</v>
      </c>
      <c r="J147" s="1" t="s">
        <v>2911</v>
      </c>
      <c r="K147" s="66" t="n">
        <v>1053.9</v>
      </c>
      <c r="O147" s="73" t="n">
        <v>46307</v>
      </c>
      <c r="P147" s="72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35</v>
      </c>
      <c r="D148" s="1" t="s">
        <v>2917</v>
      </c>
      <c r="E148" s="16" t="n">
        <v>46185</v>
      </c>
      <c r="F148" s="16" t="n">
        <v>46185</v>
      </c>
      <c r="G148" s="1" t="s">
        <v>157</v>
      </c>
      <c r="H148" s="1" t="n">
        <v>1241326</v>
      </c>
      <c r="I148" s="1" t="n">
        <v>1</v>
      </c>
      <c r="J148" s="1" t="s">
        <v>2911</v>
      </c>
      <c r="K148" s="66" t="n">
        <v>670</v>
      </c>
      <c r="O148" s="73" t="n">
        <v>46308</v>
      </c>
      <c r="P148" s="72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2945</v>
      </c>
      <c r="D149" s="1" t="s">
        <v>2946</v>
      </c>
      <c r="E149" s="16" t="n">
        <v>46185</v>
      </c>
      <c r="F149" s="16" t="n">
        <v>46184</v>
      </c>
      <c r="G149" s="1" t="s">
        <v>279</v>
      </c>
      <c r="H149" s="1" t="n">
        <v>1239952</v>
      </c>
      <c r="I149" s="1" t="n">
        <v>11</v>
      </c>
      <c r="J149" s="1" t="s">
        <v>2911</v>
      </c>
      <c r="K149" s="66" t="n">
        <v>2050</v>
      </c>
      <c r="O149" s="73" t="n">
        <v>46309</v>
      </c>
      <c r="P149" s="72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35</v>
      </c>
      <c r="D150" s="1" t="s">
        <v>2928</v>
      </c>
      <c r="E150" s="16" t="n">
        <v>46185</v>
      </c>
      <c r="F150" s="16" t="n">
        <v>46184</v>
      </c>
      <c r="G150" s="1" t="s">
        <v>188</v>
      </c>
      <c r="H150" s="1" t="n">
        <v>1241462</v>
      </c>
      <c r="I150" s="1" t="n">
        <v>11</v>
      </c>
      <c r="J150" s="1" t="s">
        <v>2911</v>
      </c>
      <c r="K150" s="66" t="n">
        <v>1124.1</v>
      </c>
      <c r="O150" s="73" t="n">
        <v>46310</v>
      </c>
      <c r="P150" s="72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35</v>
      </c>
      <c r="D151" s="1" t="s">
        <v>2915</v>
      </c>
      <c r="E151" s="16" t="n">
        <v>46185</v>
      </c>
      <c r="F151" s="16" t="n">
        <v>46185</v>
      </c>
      <c r="G151" s="1" t="s">
        <v>99</v>
      </c>
      <c r="H151" s="1" t="n">
        <v>1240669</v>
      </c>
      <c r="I151" s="1" t="n">
        <v>6</v>
      </c>
      <c r="J151" s="1" t="s">
        <v>2911</v>
      </c>
      <c r="K151" s="66" t="n">
        <v>176</v>
      </c>
      <c r="O151" s="73" t="n">
        <v>46311</v>
      </c>
      <c r="P151" s="72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35</v>
      </c>
      <c r="D152" s="1" t="s">
        <v>2915</v>
      </c>
      <c r="E152" s="16" t="n">
        <v>46185</v>
      </c>
      <c r="F152" s="16" t="n">
        <v>46185</v>
      </c>
      <c r="G152" s="1" t="s">
        <v>99</v>
      </c>
      <c r="H152" s="1" t="n">
        <v>1240678</v>
      </c>
      <c r="I152" s="1" t="n">
        <v>6</v>
      </c>
      <c r="J152" s="1" t="s">
        <v>2911</v>
      </c>
      <c r="K152" s="66" t="n">
        <v>120</v>
      </c>
      <c r="O152" s="73" t="n">
        <v>46312</v>
      </c>
      <c r="P152" s="72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35</v>
      </c>
      <c r="D153" s="1" t="s">
        <v>2915</v>
      </c>
      <c r="E153" s="16" t="n">
        <v>46185</v>
      </c>
      <c r="F153" s="16" t="n">
        <v>46185</v>
      </c>
      <c r="G153" s="1" t="s">
        <v>99</v>
      </c>
      <c r="H153" s="1" t="n">
        <v>1241187</v>
      </c>
      <c r="I153" s="1" t="n">
        <v>6</v>
      </c>
      <c r="J153" s="1" t="s">
        <v>2911</v>
      </c>
      <c r="K153" s="66" t="n">
        <v>260</v>
      </c>
      <c r="O153" s="73" t="n">
        <v>46313</v>
      </c>
      <c r="P153" s="72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35</v>
      </c>
      <c r="D154" s="1" t="s">
        <v>2915</v>
      </c>
      <c r="E154" s="16" t="n">
        <v>46185</v>
      </c>
      <c r="F154" s="16" t="n">
        <v>46185</v>
      </c>
      <c r="G154" s="1" t="s">
        <v>99</v>
      </c>
      <c r="H154" s="1" t="n">
        <v>1241320</v>
      </c>
      <c r="I154" s="1" t="n">
        <v>6</v>
      </c>
      <c r="J154" s="1" t="s">
        <v>2911</v>
      </c>
      <c r="K154" s="66" t="n">
        <v>3014.5</v>
      </c>
      <c r="O154" s="73" t="n">
        <v>46314</v>
      </c>
      <c r="P154" s="72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35</v>
      </c>
      <c r="D155" s="1" t="s">
        <v>2915</v>
      </c>
      <c r="E155" s="16" t="n">
        <v>46185</v>
      </c>
      <c r="F155" s="16" t="n">
        <v>46185</v>
      </c>
      <c r="G155" s="1" t="s">
        <v>99</v>
      </c>
      <c r="H155" s="1" t="n">
        <v>1240663</v>
      </c>
      <c r="I155" s="1" t="n">
        <v>2</v>
      </c>
      <c r="J155" s="1" t="s">
        <v>2911</v>
      </c>
      <c r="K155" s="66" t="n">
        <v>176</v>
      </c>
      <c r="O155" s="73" t="n">
        <v>46315</v>
      </c>
      <c r="P155" s="72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35</v>
      </c>
      <c r="D156" s="1" t="s">
        <v>2915</v>
      </c>
      <c r="E156" s="16" t="n">
        <v>46185</v>
      </c>
      <c r="F156" s="16" t="n">
        <v>46185</v>
      </c>
      <c r="G156" s="1" t="s">
        <v>99</v>
      </c>
      <c r="H156" s="1" t="n">
        <v>1240667</v>
      </c>
      <c r="I156" s="1" t="n">
        <v>2</v>
      </c>
      <c r="J156" s="1" t="s">
        <v>2911</v>
      </c>
      <c r="K156" s="66" t="n">
        <v>120</v>
      </c>
      <c r="O156" s="73" t="n">
        <v>46316</v>
      </c>
      <c r="P156" s="72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35</v>
      </c>
      <c r="D157" s="1" t="s">
        <v>2915</v>
      </c>
      <c r="E157" s="16" t="n">
        <v>46185</v>
      </c>
      <c r="F157" s="16" t="n">
        <v>46185</v>
      </c>
      <c r="G157" s="1" t="s">
        <v>99</v>
      </c>
      <c r="H157" s="1" t="n">
        <v>1241179</v>
      </c>
      <c r="I157" s="1" t="n">
        <v>2</v>
      </c>
      <c r="J157" s="1" t="s">
        <v>2911</v>
      </c>
      <c r="K157" s="66" t="n">
        <v>260</v>
      </c>
      <c r="O157" s="73" t="n">
        <v>46317</v>
      </c>
      <c r="P157" s="72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35</v>
      </c>
      <c r="D158" s="1" t="s">
        <v>2915</v>
      </c>
      <c r="E158" s="16" t="n">
        <v>46185</v>
      </c>
      <c r="F158" s="16" t="n">
        <v>46185</v>
      </c>
      <c r="G158" s="1" t="s">
        <v>99</v>
      </c>
      <c r="H158" s="1" t="n">
        <v>1241307</v>
      </c>
      <c r="I158" s="1" t="n">
        <v>2</v>
      </c>
      <c r="J158" s="1" t="s">
        <v>2911</v>
      </c>
      <c r="K158" s="66" t="n">
        <v>3014.5</v>
      </c>
      <c r="O158" s="73" t="n">
        <v>46318</v>
      </c>
      <c r="P158" s="72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2927</v>
      </c>
      <c r="E159" s="16" t="n">
        <v>46186</v>
      </c>
      <c r="F159" s="16" t="n">
        <v>46185</v>
      </c>
      <c r="G159" s="1" t="s">
        <v>160</v>
      </c>
      <c r="H159" s="1" t="n">
        <v>1243858</v>
      </c>
      <c r="I159" s="1" t="n">
        <v>1</v>
      </c>
      <c r="J159" s="1" t="s">
        <v>2911</v>
      </c>
      <c r="K159" s="66" t="n">
        <v>240</v>
      </c>
      <c r="O159" s="73" t="n">
        <v>46319</v>
      </c>
      <c r="P159" s="72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35</v>
      </c>
      <c r="D160" s="1" t="s">
        <v>2915</v>
      </c>
      <c r="E160" s="16" t="n">
        <v>46186</v>
      </c>
      <c r="F160" s="16" t="n">
        <v>46186</v>
      </c>
      <c r="G160" s="1" t="s">
        <v>99</v>
      </c>
      <c r="H160" s="1" t="n">
        <v>1244190</v>
      </c>
      <c r="I160" s="1" t="n">
        <v>6</v>
      </c>
      <c r="J160" s="1" t="s">
        <v>2911</v>
      </c>
      <c r="K160" s="66" t="n">
        <v>335</v>
      </c>
      <c r="O160" s="73" t="n">
        <v>46320</v>
      </c>
      <c r="P160" s="72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35</v>
      </c>
      <c r="D161" s="1" t="s">
        <v>2915</v>
      </c>
      <c r="E161" s="16" t="n">
        <v>46186</v>
      </c>
      <c r="F161" s="16" t="n">
        <v>46186</v>
      </c>
      <c r="G161" s="1" t="s">
        <v>99</v>
      </c>
      <c r="H161" s="1" t="n">
        <v>1244727</v>
      </c>
      <c r="I161" s="1" t="n">
        <v>6</v>
      </c>
      <c r="J161" s="1" t="s">
        <v>2911</v>
      </c>
      <c r="K161" s="66" t="n">
        <v>120</v>
      </c>
      <c r="O161" s="73" t="n">
        <v>46321</v>
      </c>
      <c r="P161" s="72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2915</v>
      </c>
      <c r="E162" s="16" t="n">
        <v>46186</v>
      </c>
      <c r="F162" s="16" t="n">
        <v>46186</v>
      </c>
      <c r="G162" s="1" t="s">
        <v>99</v>
      </c>
      <c r="H162" s="1" t="n">
        <v>1244179</v>
      </c>
      <c r="I162" s="1" t="n">
        <v>2</v>
      </c>
      <c r="J162" s="1" t="s">
        <v>2911</v>
      </c>
      <c r="K162" s="66" t="n">
        <v>335</v>
      </c>
      <c r="O162" s="73" t="n">
        <v>46322</v>
      </c>
      <c r="P162" s="72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35</v>
      </c>
      <c r="D163" s="1" t="s">
        <v>2915</v>
      </c>
      <c r="E163" s="16" t="n">
        <v>46186</v>
      </c>
      <c r="F163" s="16" t="n">
        <v>46186</v>
      </c>
      <c r="G163" s="1" t="s">
        <v>99</v>
      </c>
      <c r="H163" s="1" t="n">
        <v>1244725</v>
      </c>
      <c r="I163" s="1" t="n">
        <v>2</v>
      </c>
      <c r="J163" s="1" t="s">
        <v>2911</v>
      </c>
      <c r="K163" s="66" t="n">
        <v>120</v>
      </c>
      <c r="O163" s="73" t="n">
        <v>46323</v>
      </c>
      <c r="P163" s="72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310</v>
      </c>
      <c r="D164" s="1" t="s">
        <v>2930</v>
      </c>
      <c r="E164" s="16" t="n">
        <v>46186</v>
      </c>
      <c r="F164" s="16" t="n">
        <v>46183</v>
      </c>
      <c r="G164" s="1" t="s">
        <v>140</v>
      </c>
      <c r="H164" s="1" t="n">
        <v>1243902</v>
      </c>
      <c r="I164" s="1" t="n">
        <v>1</v>
      </c>
      <c r="J164" s="1" t="s">
        <v>2911</v>
      </c>
      <c r="K164" s="66" t="n">
        <v>446.46</v>
      </c>
      <c r="O164" s="73" t="n">
        <v>46324</v>
      </c>
      <c r="P164" s="72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35</v>
      </c>
      <c r="D165" s="1" t="s">
        <v>2916</v>
      </c>
      <c r="E165" s="16" t="n">
        <v>46188</v>
      </c>
      <c r="F165" s="16" t="n">
        <v>46188</v>
      </c>
      <c r="G165" s="1" t="s">
        <v>139</v>
      </c>
      <c r="H165" s="1" t="n">
        <v>1261038</v>
      </c>
      <c r="I165" s="1" t="n">
        <v>1</v>
      </c>
      <c r="J165" s="1" t="s">
        <v>2911</v>
      </c>
      <c r="K165" s="66" t="n">
        <v>270</v>
      </c>
      <c r="O165" s="73" t="n">
        <v>46325</v>
      </c>
      <c r="P165" s="72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35</v>
      </c>
      <c r="D166" s="1" t="s">
        <v>2950</v>
      </c>
      <c r="E166" s="16" t="n">
        <v>46188</v>
      </c>
      <c r="F166" s="16" t="n">
        <v>46185</v>
      </c>
      <c r="G166" s="1" t="s">
        <v>162</v>
      </c>
      <c r="H166" s="1" t="n">
        <v>1255101</v>
      </c>
      <c r="I166" s="1" t="n">
        <v>1</v>
      </c>
      <c r="J166" s="1" t="s">
        <v>2911</v>
      </c>
      <c r="K166" s="66" t="n">
        <v>360</v>
      </c>
      <c r="O166" s="73" t="n">
        <v>46326</v>
      </c>
      <c r="P166" s="72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35</v>
      </c>
      <c r="D167" s="1" t="s">
        <v>2975</v>
      </c>
      <c r="E167" s="16" t="n">
        <v>46188</v>
      </c>
      <c r="F167" s="16" t="n">
        <v>46184</v>
      </c>
      <c r="G167" s="1" t="s">
        <v>234</v>
      </c>
      <c r="H167" s="1" t="n">
        <v>1255205</v>
      </c>
      <c r="I167" s="1" t="n">
        <v>11</v>
      </c>
      <c r="J167" s="1" t="s">
        <v>2911</v>
      </c>
      <c r="K167" s="66" t="n">
        <v>3483</v>
      </c>
      <c r="O167" s="73" t="n">
        <v>46327</v>
      </c>
      <c r="P167" s="72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35</v>
      </c>
      <c r="D168" s="1" t="s">
        <v>2976</v>
      </c>
      <c r="E168" s="16" t="n">
        <v>46188</v>
      </c>
      <c r="F168" s="16" t="n">
        <v>46185</v>
      </c>
      <c r="G168" s="1" t="s">
        <v>1304</v>
      </c>
      <c r="H168" s="1" t="n">
        <v>1255841</v>
      </c>
      <c r="I168" s="1" t="n">
        <v>1</v>
      </c>
      <c r="J168" s="1" t="s">
        <v>2911</v>
      </c>
      <c r="K168" s="66" t="n">
        <v>781.5</v>
      </c>
      <c r="O168" s="73" t="n">
        <v>46328</v>
      </c>
      <c r="P168" s="72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35</v>
      </c>
      <c r="D169" s="1" t="s">
        <v>2977</v>
      </c>
      <c r="E169" s="16" t="n">
        <v>46188</v>
      </c>
      <c r="F169" s="16" t="n">
        <v>46184</v>
      </c>
      <c r="G169" s="1" t="s">
        <v>903</v>
      </c>
      <c r="H169" s="1" t="n">
        <v>1255532</v>
      </c>
      <c r="I169" s="1" t="n">
        <v>11</v>
      </c>
      <c r="J169" s="1" t="s">
        <v>2911</v>
      </c>
      <c r="K169" s="66" t="n">
        <v>934.38</v>
      </c>
      <c r="O169" s="73" t="n">
        <v>46329</v>
      </c>
      <c r="P169" s="72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35</v>
      </c>
      <c r="D170" s="1" t="s">
        <v>2978</v>
      </c>
      <c r="E170" s="16" t="n">
        <v>46188</v>
      </c>
      <c r="F170" s="16" t="n">
        <v>46185</v>
      </c>
      <c r="G170" s="1" t="s">
        <v>214</v>
      </c>
      <c r="H170" s="1" t="n">
        <v>1255920</v>
      </c>
      <c r="I170" s="1" t="n">
        <v>11</v>
      </c>
      <c r="J170" s="1" t="s">
        <v>2911</v>
      </c>
      <c r="K170" s="66" t="n">
        <v>3052.86</v>
      </c>
      <c r="O170" s="73" t="n">
        <v>46330</v>
      </c>
      <c r="P170" s="72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35</v>
      </c>
      <c r="D171" s="1" t="s">
        <v>2922</v>
      </c>
      <c r="E171" s="16" t="n">
        <v>46188</v>
      </c>
      <c r="F171" s="16" t="n">
        <v>46184</v>
      </c>
      <c r="G171" s="1" t="s">
        <v>95</v>
      </c>
      <c r="H171" s="1" t="n">
        <v>1257273</v>
      </c>
      <c r="I171" s="1" t="n">
        <v>11</v>
      </c>
      <c r="J171" s="1" t="s">
        <v>2911</v>
      </c>
      <c r="K171" s="66" t="n">
        <v>4748.8</v>
      </c>
      <c r="O171" s="73" t="n">
        <v>46331</v>
      </c>
      <c r="P171" s="72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35</v>
      </c>
      <c r="D172" s="1" t="s">
        <v>2922</v>
      </c>
      <c r="E172" s="16" t="n">
        <v>46188</v>
      </c>
      <c r="F172" s="16" t="n">
        <v>46185</v>
      </c>
      <c r="G172" s="1" t="s">
        <v>95</v>
      </c>
      <c r="H172" s="1" t="n">
        <v>1256645</v>
      </c>
      <c r="I172" s="1" t="n">
        <v>11</v>
      </c>
      <c r="J172" s="1" t="s">
        <v>2911</v>
      </c>
      <c r="K172" s="66" t="n">
        <v>2252.8</v>
      </c>
      <c r="O172" s="73" t="n">
        <v>46332</v>
      </c>
      <c r="P172" s="72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35</v>
      </c>
      <c r="D173" s="1" t="s">
        <v>2922</v>
      </c>
      <c r="E173" s="16" t="n">
        <v>46188</v>
      </c>
      <c r="F173" s="16" t="n">
        <v>46186</v>
      </c>
      <c r="G173" s="1" t="s">
        <v>95</v>
      </c>
      <c r="H173" s="1" t="n">
        <v>1257123</v>
      </c>
      <c r="I173" s="1" t="n">
        <v>11</v>
      </c>
      <c r="J173" s="1" t="s">
        <v>2911</v>
      </c>
      <c r="K173" s="66" t="n">
        <v>5746</v>
      </c>
      <c r="O173" s="73" t="n">
        <v>46333</v>
      </c>
      <c r="P173" s="72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35</v>
      </c>
      <c r="D174" s="1" t="s">
        <v>2922</v>
      </c>
      <c r="E174" s="16" t="n">
        <v>46188</v>
      </c>
      <c r="F174" s="16" t="n">
        <v>46188</v>
      </c>
      <c r="G174" s="1" t="s">
        <v>95</v>
      </c>
      <c r="H174" s="1" t="n">
        <v>1257215</v>
      </c>
      <c r="I174" s="1" t="n">
        <v>11</v>
      </c>
      <c r="J174" s="1" t="s">
        <v>2911</v>
      </c>
      <c r="K174" s="66" t="n">
        <v>3966.4</v>
      </c>
      <c r="O174" s="73" t="n">
        <v>46334</v>
      </c>
      <c r="P174" s="72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2942</v>
      </c>
      <c r="D175" s="1" t="s">
        <v>2943</v>
      </c>
      <c r="E175" s="16" t="n">
        <v>46188</v>
      </c>
      <c r="F175" s="16" t="n">
        <v>46185</v>
      </c>
      <c r="G175" s="1" t="s">
        <v>392</v>
      </c>
      <c r="H175" s="1" t="n">
        <v>1255723</v>
      </c>
      <c r="I175" s="1" t="n">
        <v>1</v>
      </c>
      <c r="J175" s="1" t="s">
        <v>2911</v>
      </c>
      <c r="K175" s="66" t="n">
        <v>4393.07</v>
      </c>
      <c r="O175" s="73" t="n">
        <v>46335</v>
      </c>
      <c r="P175" s="72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2965</v>
      </c>
      <c r="D176" s="1" t="s">
        <v>2966</v>
      </c>
      <c r="E176" s="16" t="n">
        <v>46188</v>
      </c>
      <c r="F176" s="16" t="n">
        <v>46184</v>
      </c>
      <c r="G176" s="1" t="s">
        <v>582</v>
      </c>
      <c r="H176" s="1" t="n">
        <v>1254803</v>
      </c>
      <c r="I176" s="1" t="n">
        <v>11</v>
      </c>
      <c r="J176" s="1" t="s">
        <v>2911</v>
      </c>
      <c r="K176" s="66" t="n">
        <v>6875.05</v>
      </c>
      <c r="O176" s="73" t="n">
        <v>46336</v>
      </c>
      <c r="P176" s="72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35</v>
      </c>
      <c r="D177" s="1" t="s">
        <v>2955</v>
      </c>
      <c r="E177" s="16" t="n">
        <v>46188</v>
      </c>
      <c r="F177" s="16" t="n">
        <v>46184</v>
      </c>
      <c r="G177" s="1" t="s">
        <v>481</v>
      </c>
      <c r="H177" s="1" t="n">
        <v>1255829</v>
      </c>
      <c r="I177" s="1" t="n">
        <v>1</v>
      </c>
      <c r="J177" s="1" t="s">
        <v>2911</v>
      </c>
      <c r="K177" s="66" t="n">
        <v>716.75</v>
      </c>
      <c r="O177" s="73" t="n">
        <v>46337</v>
      </c>
      <c r="P177" s="72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35</v>
      </c>
      <c r="D178" s="1" t="s">
        <v>2915</v>
      </c>
      <c r="E178" s="16" t="n">
        <v>46188</v>
      </c>
      <c r="F178" s="16" t="n">
        <v>46188</v>
      </c>
      <c r="G178" s="1" t="s">
        <v>99</v>
      </c>
      <c r="H178" s="1" t="n">
        <v>1255650</v>
      </c>
      <c r="I178" s="1" t="n">
        <v>6</v>
      </c>
      <c r="J178" s="1" t="s">
        <v>2911</v>
      </c>
      <c r="K178" s="66" t="n">
        <v>1670</v>
      </c>
      <c r="O178" s="73" t="n">
        <v>46338</v>
      </c>
      <c r="P178" s="72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35</v>
      </c>
      <c r="D179" s="1" t="s">
        <v>2915</v>
      </c>
      <c r="E179" s="16" t="n">
        <v>46188</v>
      </c>
      <c r="F179" s="16" t="n">
        <v>46188</v>
      </c>
      <c r="G179" s="1" t="s">
        <v>99</v>
      </c>
      <c r="H179" s="1" t="n">
        <v>1256555</v>
      </c>
      <c r="I179" s="1" t="n">
        <v>6</v>
      </c>
      <c r="J179" s="1" t="s">
        <v>2911</v>
      </c>
      <c r="K179" s="66" t="n">
        <v>280</v>
      </c>
      <c r="O179" s="73" t="n">
        <v>46339</v>
      </c>
      <c r="P179" s="72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35</v>
      </c>
      <c r="D180" s="1" t="s">
        <v>2915</v>
      </c>
      <c r="E180" s="16" t="n">
        <v>46188</v>
      </c>
      <c r="F180" s="16" t="n">
        <v>46188</v>
      </c>
      <c r="G180" s="1" t="s">
        <v>99</v>
      </c>
      <c r="H180" s="1" t="n">
        <v>1255621</v>
      </c>
      <c r="I180" s="1" t="n">
        <v>2</v>
      </c>
      <c r="J180" s="1" t="s">
        <v>2911</v>
      </c>
      <c r="K180" s="66" t="n">
        <v>1670</v>
      </c>
      <c r="O180" s="73" t="n">
        <v>46340</v>
      </c>
      <c r="P180" s="72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35</v>
      </c>
      <c r="D181" s="1" t="s">
        <v>2915</v>
      </c>
      <c r="E181" s="16" t="n">
        <v>46188</v>
      </c>
      <c r="F181" s="16" t="n">
        <v>46188</v>
      </c>
      <c r="G181" s="1" t="s">
        <v>99</v>
      </c>
      <c r="H181" s="1" t="n">
        <v>1256546</v>
      </c>
      <c r="I181" s="1" t="n">
        <v>2</v>
      </c>
      <c r="J181" s="1" t="s">
        <v>2911</v>
      </c>
      <c r="K181" s="66" t="n">
        <v>280</v>
      </c>
      <c r="O181" s="73" t="n">
        <v>46341</v>
      </c>
      <c r="P181" s="72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189</v>
      </c>
      <c r="D182" s="1" t="s">
        <v>2979</v>
      </c>
      <c r="E182" s="16" t="n">
        <v>46188</v>
      </c>
      <c r="F182" s="16" t="n">
        <v>46184</v>
      </c>
      <c r="G182" s="1" t="s">
        <v>897</v>
      </c>
      <c r="H182" s="1" t="n">
        <v>1257058</v>
      </c>
      <c r="I182" s="1" t="n">
        <v>11</v>
      </c>
      <c r="J182" s="1" t="s">
        <v>2911</v>
      </c>
      <c r="K182" s="66" t="n">
        <v>2974.44</v>
      </c>
      <c r="O182" s="73" t="n">
        <v>46342</v>
      </c>
      <c r="P182" s="72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35</v>
      </c>
      <c r="D183" s="1" t="s">
        <v>2951</v>
      </c>
      <c r="E183" s="16" t="n">
        <v>46189</v>
      </c>
      <c r="F183" s="16" t="n">
        <v>46185</v>
      </c>
      <c r="G183" s="1" t="s">
        <v>381</v>
      </c>
      <c r="H183" s="1" t="n">
        <v>1260175</v>
      </c>
      <c r="I183" s="1" t="n">
        <v>1</v>
      </c>
      <c r="J183" s="1" t="s">
        <v>2911</v>
      </c>
      <c r="K183" s="66" t="n">
        <v>1103.52</v>
      </c>
      <c r="O183" s="73" t="n">
        <v>46343</v>
      </c>
      <c r="P183" s="72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35</v>
      </c>
      <c r="D184" s="1" t="s">
        <v>2951</v>
      </c>
      <c r="E184" s="16" t="n">
        <v>46189</v>
      </c>
      <c r="F184" s="16" t="n">
        <v>46185</v>
      </c>
      <c r="G184" s="1" t="s">
        <v>381</v>
      </c>
      <c r="H184" s="1" t="n">
        <v>1260136</v>
      </c>
      <c r="I184" s="1" t="n">
        <v>1</v>
      </c>
      <c r="J184" s="1" t="s">
        <v>2911</v>
      </c>
      <c r="K184" s="66" t="n">
        <v>1799</v>
      </c>
      <c r="O184" s="73" t="n">
        <v>46344</v>
      </c>
      <c r="P184" s="72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408</v>
      </c>
      <c r="D185" s="1" t="s">
        <v>2980</v>
      </c>
      <c r="E185" s="16" t="n">
        <v>46189</v>
      </c>
      <c r="F185" s="16" t="n">
        <v>46186</v>
      </c>
      <c r="G185" s="1" t="s">
        <v>335</v>
      </c>
      <c r="H185" s="1" t="n">
        <v>1260481</v>
      </c>
      <c r="I185" s="1" t="n">
        <v>11</v>
      </c>
      <c r="J185" s="1" t="s">
        <v>2911</v>
      </c>
      <c r="K185" s="66" t="n">
        <v>2507.29</v>
      </c>
      <c r="O185" s="73" t="n">
        <v>46345</v>
      </c>
      <c r="P185" s="72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685</v>
      </c>
      <c r="D186" s="1" t="s">
        <v>2910</v>
      </c>
      <c r="E186" s="16" t="n">
        <v>46189</v>
      </c>
      <c r="F186" s="16" t="n">
        <v>46185</v>
      </c>
      <c r="G186" s="1" t="s">
        <v>149</v>
      </c>
      <c r="H186" s="1" t="n">
        <v>1260165</v>
      </c>
      <c r="I186" s="1" t="n">
        <v>11</v>
      </c>
      <c r="J186" s="1" t="s">
        <v>2911</v>
      </c>
      <c r="K186" s="66" t="n">
        <v>1174.72</v>
      </c>
      <c r="O186" s="73" t="n">
        <v>46346</v>
      </c>
      <c r="P186" s="72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488</v>
      </c>
      <c r="D187" s="1" t="s">
        <v>2910</v>
      </c>
      <c r="E187" s="16" t="n">
        <v>46189</v>
      </c>
      <c r="F187" s="16" t="n">
        <v>46185</v>
      </c>
      <c r="G187" s="1" t="s">
        <v>149</v>
      </c>
      <c r="H187" s="1" t="n">
        <v>1260147</v>
      </c>
      <c r="I187" s="1" t="n">
        <v>11</v>
      </c>
      <c r="J187" s="1" t="s">
        <v>2911</v>
      </c>
      <c r="K187" s="66" t="n">
        <v>1514.13</v>
      </c>
      <c r="O187" s="73" t="n">
        <v>46347</v>
      </c>
      <c r="P187" s="72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35</v>
      </c>
      <c r="D188" s="1" t="s">
        <v>2922</v>
      </c>
      <c r="E188" s="16" t="n">
        <v>46189</v>
      </c>
      <c r="F188" s="16" t="n">
        <v>46182</v>
      </c>
      <c r="G188" s="1" t="s">
        <v>95</v>
      </c>
      <c r="H188" s="1" t="n">
        <v>1260117</v>
      </c>
      <c r="I188" s="1" t="n">
        <v>11</v>
      </c>
      <c r="J188" s="1" t="s">
        <v>2911</v>
      </c>
      <c r="K188" s="66" t="n">
        <v>5708.8</v>
      </c>
      <c r="O188" s="73" t="n">
        <v>46348</v>
      </c>
      <c r="P188" s="72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35</v>
      </c>
      <c r="D189" s="1" t="s">
        <v>2917</v>
      </c>
      <c r="E189" s="16" t="n">
        <v>46189</v>
      </c>
      <c r="F189" s="16" t="n">
        <v>46189</v>
      </c>
      <c r="G189" s="1" t="s">
        <v>157</v>
      </c>
      <c r="H189" s="1" t="n">
        <v>1261684</v>
      </c>
      <c r="I189" s="1" t="n">
        <v>1</v>
      </c>
      <c r="J189" s="1" t="s">
        <v>2911</v>
      </c>
      <c r="K189" s="66" t="n">
        <v>450</v>
      </c>
      <c r="O189" s="73" t="n">
        <v>46349</v>
      </c>
      <c r="P189" s="72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35</v>
      </c>
      <c r="D190" s="1" t="s">
        <v>2981</v>
      </c>
      <c r="E190" s="16" t="n">
        <v>46189</v>
      </c>
      <c r="F190" s="16" t="n">
        <v>46184</v>
      </c>
      <c r="G190" s="1" t="s">
        <v>901</v>
      </c>
      <c r="H190" s="1" t="n">
        <v>1260641</v>
      </c>
      <c r="I190" s="1" t="n">
        <v>11</v>
      </c>
      <c r="J190" s="1" t="s">
        <v>2911</v>
      </c>
      <c r="K190" s="66" t="n">
        <v>2574.72</v>
      </c>
      <c r="O190" s="73" t="n">
        <v>46350</v>
      </c>
      <c r="P190" s="72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189</v>
      </c>
      <c r="D191" s="1" t="s">
        <v>2925</v>
      </c>
      <c r="E191" s="16" t="n">
        <v>46189</v>
      </c>
      <c r="F191" s="16" t="n">
        <v>46189</v>
      </c>
      <c r="G191" s="1" t="s">
        <v>222</v>
      </c>
      <c r="H191" s="1" t="n">
        <v>1264909</v>
      </c>
      <c r="I191" s="1" t="n">
        <v>1</v>
      </c>
      <c r="J191" s="1" t="s">
        <v>2911</v>
      </c>
      <c r="K191" s="66" t="n">
        <v>489.3</v>
      </c>
      <c r="O191" s="73" t="n">
        <v>46351</v>
      </c>
      <c r="P191" s="72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310</v>
      </c>
      <c r="D192" s="1" t="s">
        <v>2952</v>
      </c>
      <c r="E192" s="16" t="n">
        <v>46189</v>
      </c>
      <c r="F192" s="16" t="n">
        <v>46188</v>
      </c>
      <c r="G192" s="1" t="s">
        <v>454</v>
      </c>
      <c r="H192" s="1" t="n">
        <v>1261084</v>
      </c>
      <c r="I192" s="1" t="n">
        <v>1</v>
      </c>
      <c r="J192" s="1" t="s">
        <v>2911</v>
      </c>
      <c r="K192" s="66" t="n">
        <v>105</v>
      </c>
      <c r="O192" s="73" t="n">
        <v>46352</v>
      </c>
      <c r="P192" s="72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35</v>
      </c>
      <c r="D193" s="1" t="s">
        <v>2952</v>
      </c>
      <c r="E193" s="16" t="n">
        <v>46189</v>
      </c>
      <c r="F193" s="16" t="n">
        <v>46188</v>
      </c>
      <c r="G193" s="1" t="s">
        <v>454</v>
      </c>
      <c r="H193" s="1" t="n">
        <v>1261074</v>
      </c>
      <c r="I193" s="1" t="n">
        <v>1</v>
      </c>
      <c r="J193" s="1" t="s">
        <v>2911</v>
      </c>
      <c r="K193" s="66" t="n">
        <v>137.5</v>
      </c>
      <c r="O193" s="73" t="n">
        <v>46353</v>
      </c>
      <c r="P193" s="72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35</v>
      </c>
      <c r="D194" s="1" t="s">
        <v>2982</v>
      </c>
      <c r="E194" s="16" t="n">
        <v>46189</v>
      </c>
      <c r="F194" s="16" t="n">
        <v>46176</v>
      </c>
      <c r="G194" s="1" t="s">
        <v>714</v>
      </c>
      <c r="H194" s="1" t="n">
        <v>1260206</v>
      </c>
      <c r="I194" s="1" t="n">
        <v>11</v>
      </c>
      <c r="J194" s="1" t="s">
        <v>2911</v>
      </c>
      <c r="K194" s="66" t="n">
        <v>3282.75</v>
      </c>
      <c r="O194" s="73" t="n">
        <v>46354</v>
      </c>
      <c r="P194" s="72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35</v>
      </c>
      <c r="D195" s="1" t="s">
        <v>2928</v>
      </c>
      <c r="E195" s="16" t="n">
        <v>46189</v>
      </c>
      <c r="F195" s="16" t="n">
        <v>46188</v>
      </c>
      <c r="G195" s="1" t="s">
        <v>188</v>
      </c>
      <c r="H195" s="1" t="n">
        <v>1261089</v>
      </c>
      <c r="I195" s="1" t="n">
        <v>11</v>
      </c>
      <c r="J195" s="1" t="s">
        <v>2911</v>
      </c>
      <c r="K195" s="66" t="n">
        <v>420</v>
      </c>
      <c r="O195" s="73" t="n">
        <v>46355</v>
      </c>
      <c r="P195" s="72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35</v>
      </c>
      <c r="D196" s="1" t="s">
        <v>2929</v>
      </c>
      <c r="E196" s="16" t="n">
        <v>46189</v>
      </c>
      <c r="F196" s="16" t="n">
        <v>46189</v>
      </c>
      <c r="G196" s="1" t="s">
        <v>207</v>
      </c>
      <c r="H196" s="1" t="n">
        <v>1261789</v>
      </c>
      <c r="I196" s="1" t="n">
        <v>1</v>
      </c>
      <c r="J196" s="1" t="s">
        <v>2911</v>
      </c>
      <c r="K196" s="66" t="n">
        <v>632.15</v>
      </c>
      <c r="O196" s="73" t="n">
        <v>46356</v>
      </c>
      <c r="P196" s="72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35</v>
      </c>
      <c r="D197" s="1" t="s">
        <v>2929</v>
      </c>
      <c r="E197" s="16" t="n">
        <v>46189</v>
      </c>
      <c r="F197" s="16" t="n">
        <v>46189</v>
      </c>
      <c r="G197" s="1" t="s">
        <v>207</v>
      </c>
      <c r="H197" s="1" t="n">
        <v>1261767</v>
      </c>
      <c r="I197" s="1" t="n">
        <v>1</v>
      </c>
      <c r="J197" s="1" t="s">
        <v>2911</v>
      </c>
      <c r="K197" s="66" t="n">
        <v>431.5</v>
      </c>
      <c r="O197" s="73" t="n">
        <v>46357</v>
      </c>
      <c r="P197" s="72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35</v>
      </c>
      <c r="D198" s="1" t="s">
        <v>2915</v>
      </c>
      <c r="E198" s="16" t="n">
        <v>46189</v>
      </c>
      <c r="F198" s="16" t="n">
        <v>46189</v>
      </c>
      <c r="G198" s="1" t="s">
        <v>99</v>
      </c>
      <c r="H198" s="1" t="n">
        <v>1260352</v>
      </c>
      <c r="I198" s="1" t="n">
        <v>6</v>
      </c>
      <c r="J198" s="1" t="s">
        <v>2911</v>
      </c>
      <c r="K198" s="66" t="n">
        <v>86</v>
      </c>
      <c r="O198" s="73" t="n">
        <v>46358</v>
      </c>
      <c r="P198" s="72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35</v>
      </c>
      <c r="D199" s="1" t="s">
        <v>2915</v>
      </c>
      <c r="E199" s="16" t="n">
        <v>46189</v>
      </c>
      <c r="F199" s="16" t="n">
        <v>46189</v>
      </c>
      <c r="G199" s="1" t="s">
        <v>99</v>
      </c>
      <c r="H199" s="1" t="n">
        <v>1260804</v>
      </c>
      <c r="I199" s="1" t="n">
        <v>6</v>
      </c>
      <c r="J199" s="1" t="s">
        <v>2911</v>
      </c>
      <c r="K199" s="66" t="n">
        <v>240</v>
      </c>
      <c r="O199" s="73" t="n">
        <v>46359</v>
      </c>
      <c r="P199" s="72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2915</v>
      </c>
      <c r="E200" s="16" t="n">
        <v>46189</v>
      </c>
      <c r="F200" s="16" t="n">
        <v>46189</v>
      </c>
      <c r="G200" s="1" t="s">
        <v>99</v>
      </c>
      <c r="H200" s="1" t="n">
        <v>1261666</v>
      </c>
      <c r="I200" s="1" t="n">
        <v>6</v>
      </c>
      <c r="J200" s="1" t="s">
        <v>2911</v>
      </c>
      <c r="K200" s="66" t="n">
        <v>2433</v>
      </c>
      <c r="O200" s="73" t="n">
        <v>46360</v>
      </c>
      <c r="P200" s="72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35</v>
      </c>
      <c r="D201" s="1" t="s">
        <v>2915</v>
      </c>
      <c r="E201" s="16" t="n">
        <v>46189</v>
      </c>
      <c r="F201" s="16" t="n">
        <v>46189</v>
      </c>
      <c r="G201" s="1" t="s">
        <v>99</v>
      </c>
      <c r="H201" s="1" t="n">
        <v>1260342</v>
      </c>
      <c r="I201" s="1" t="n">
        <v>2</v>
      </c>
      <c r="J201" s="1" t="s">
        <v>2911</v>
      </c>
      <c r="K201" s="66" t="n">
        <v>86</v>
      </c>
      <c r="O201" s="73" t="n">
        <v>46361</v>
      </c>
      <c r="P201" s="72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189</v>
      </c>
      <c r="D202" s="1" t="s">
        <v>2915</v>
      </c>
      <c r="E202" s="16" t="n">
        <v>46189</v>
      </c>
      <c r="F202" s="16" t="n">
        <v>46189</v>
      </c>
      <c r="G202" s="1" t="s">
        <v>99</v>
      </c>
      <c r="H202" s="1" t="n">
        <v>1260786</v>
      </c>
      <c r="I202" s="1" t="n">
        <v>2</v>
      </c>
      <c r="J202" s="1" t="s">
        <v>2911</v>
      </c>
      <c r="K202" s="66" t="n">
        <v>240</v>
      </c>
      <c r="O202" s="73" t="n">
        <v>46362</v>
      </c>
      <c r="P202" s="72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35</v>
      </c>
      <c r="D203" s="1" t="s">
        <v>2915</v>
      </c>
      <c r="E203" s="16" t="n">
        <v>46189</v>
      </c>
      <c r="F203" s="16" t="n">
        <v>46189</v>
      </c>
      <c r="G203" s="1" t="s">
        <v>99</v>
      </c>
      <c r="H203" s="1" t="n">
        <v>1261640</v>
      </c>
      <c r="I203" s="1" t="n">
        <v>2</v>
      </c>
      <c r="J203" s="1" t="s">
        <v>2911</v>
      </c>
      <c r="K203" s="66" t="n">
        <v>2433</v>
      </c>
      <c r="O203" s="73" t="n">
        <v>46363</v>
      </c>
      <c r="P203" s="72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310</v>
      </c>
      <c r="D204" s="1" t="s">
        <v>2983</v>
      </c>
      <c r="E204" s="16" t="n">
        <v>46189</v>
      </c>
      <c r="F204" s="16" t="n">
        <v>46184</v>
      </c>
      <c r="G204" s="1" t="s">
        <v>332</v>
      </c>
      <c r="H204" s="1" t="n">
        <v>1260715</v>
      </c>
      <c r="I204" s="1" t="n">
        <v>11</v>
      </c>
      <c r="J204" s="1" t="s">
        <v>2911</v>
      </c>
      <c r="K204" s="66" t="n">
        <v>2778</v>
      </c>
      <c r="O204" s="73" t="n">
        <v>46364</v>
      </c>
      <c r="P204" s="72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58</v>
      </c>
      <c r="D205" s="1" t="s">
        <v>2984</v>
      </c>
      <c r="E205" s="16" t="n">
        <v>46189</v>
      </c>
      <c r="F205" s="16" t="n">
        <v>46188</v>
      </c>
      <c r="G205" s="1" t="s">
        <v>220</v>
      </c>
      <c r="H205" s="1" t="n">
        <v>1261103</v>
      </c>
      <c r="I205" s="1" t="n">
        <v>11</v>
      </c>
      <c r="J205" s="1" t="s">
        <v>2911</v>
      </c>
      <c r="K205" s="66" t="n">
        <v>1040</v>
      </c>
      <c r="O205" s="73" t="n">
        <v>46365</v>
      </c>
      <c r="P205" s="72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35</v>
      </c>
      <c r="D206" s="1" t="s">
        <v>2931</v>
      </c>
      <c r="E206" s="16" t="n">
        <v>46189</v>
      </c>
      <c r="F206" s="16" t="n">
        <v>46182</v>
      </c>
      <c r="G206" s="1" t="s">
        <v>147</v>
      </c>
      <c r="H206" s="1" t="n">
        <v>1261839</v>
      </c>
      <c r="I206" s="1" t="n">
        <v>1</v>
      </c>
      <c r="J206" s="1" t="s">
        <v>2911</v>
      </c>
      <c r="K206" s="66" t="n">
        <v>312.4</v>
      </c>
      <c r="O206" s="73" t="n">
        <v>46366</v>
      </c>
      <c r="P206" s="72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35</v>
      </c>
      <c r="D207" s="1" t="s">
        <v>2931</v>
      </c>
      <c r="E207" s="16" t="n">
        <v>46189</v>
      </c>
      <c r="F207" s="16" t="n">
        <v>46189</v>
      </c>
      <c r="G207" s="1" t="s">
        <v>147</v>
      </c>
      <c r="H207" s="1" t="n">
        <v>1262266</v>
      </c>
      <c r="I207" s="1" t="n">
        <v>1</v>
      </c>
      <c r="J207" s="1" t="s">
        <v>2911</v>
      </c>
      <c r="K207" s="66" t="n">
        <v>221</v>
      </c>
      <c r="O207" s="73" t="n">
        <v>46367</v>
      </c>
      <c r="P207" s="72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189</v>
      </c>
      <c r="D208" s="1" t="s">
        <v>2985</v>
      </c>
      <c r="E208" s="16" t="n">
        <v>46190</v>
      </c>
      <c r="F208" s="16" t="n">
        <v>46189</v>
      </c>
      <c r="G208" s="1" t="s">
        <v>1054</v>
      </c>
      <c r="H208" s="1" t="n">
        <v>1265595</v>
      </c>
      <c r="I208" s="1" t="n">
        <v>1</v>
      </c>
      <c r="J208" s="1" t="s">
        <v>2911</v>
      </c>
      <c r="K208" s="66" t="n">
        <v>411.68</v>
      </c>
      <c r="O208" s="73" t="n">
        <v>46368</v>
      </c>
      <c r="P208" s="72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35</v>
      </c>
      <c r="D209" s="1" t="s">
        <v>2986</v>
      </c>
      <c r="E209" s="16" t="n">
        <v>46190</v>
      </c>
      <c r="F209" s="16" t="n">
        <v>46190</v>
      </c>
      <c r="G209" s="1" t="s">
        <v>313</v>
      </c>
      <c r="H209" s="1" t="n">
        <v>1265498</v>
      </c>
      <c r="I209" s="1" t="n">
        <v>11</v>
      </c>
      <c r="J209" s="1" t="s">
        <v>2911</v>
      </c>
      <c r="K209" s="66" t="n">
        <v>1326.02</v>
      </c>
      <c r="O209" s="73" t="n">
        <v>46369</v>
      </c>
      <c r="P209" s="72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685</v>
      </c>
      <c r="D210" s="1" t="s">
        <v>2910</v>
      </c>
      <c r="E210" s="16" t="n">
        <v>46190</v>
      </c>
      <c r="F210" s="16" t="n">
        <v>46189</v>
      </c>
      <c r="G210" s="1" t="s">
        <v>149</v>
      </c>
      <c r="H210" s="1" t="n">
        <v>1265510</v>
      </c>
      <c r="I210" s="1" t="n">
        <v>11</v>
      </c>
      <c r="J210" s="1" t="s">
        <v>2911</v>
      </c>
      <c r="K210" s="66" t="n">
        <v>916.19</v>
      </c>
      <c r="O210" s="73" t="n">
        <v>46370</v>
      </c>
      <c r="P210" s="72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488</v>
      </c>
      <c r="D211" s="1" t="s">
        <v>2910</v>
      </c>
      <c r="E211" s="16" t="n">
        <v>46190</v>
      </c>
      <c r="F211" s="16" t="n">
        <v>46189</v>
      </c>
      <c r="G211" s="1" t="s">
        <v>149</v>
      </c>
      <c r="H211" s="1" t="n">
        <v>1265518</v>
      </c>
      <c r="I211" s="1" t="n">
        <v>11</v>
      </c>
      <c r="J211" s="1" t="s">
        <v>2911</v>
      </c>
      <c r="K211" s="66" t="n">
        <v>4072.51</v>
      </c>
      <c r="O211" s="73" t="n">
        <v>46371</v>
      </c>
      <c r="P211" s="72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35</v>
      </c>
      <c r="D212" s="1" t="s">
        <v>2959</v>
      </c>
      <c r="E212" s="16" t="n">
        <v>46190</v>
      </c>
      <c r="F212" s="16" t="n">
        <v>46189</v>
      </c>
      <c r="G212" s="1" t="s">
        <v>69</v>
      </c>
      <c r="H212" s="1" t="n">
        <v>1265837</v>
      </c>
      <c r="I212" s="1" t="n">
        <v>11</v>
      </c>
      <c r="J212" s="1" t="s">
        <v>2911</v>
      </c>
      <c r="K212" s="66" t="n">
        <v>1428</v>
      </c>
      <c r="O212" s="73" t="n">
        <v>46372</v>
      </c>
      <c r="P212" s="72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310</v>
      </c>
      <c r="D213" s="1" t="s">
        <v>2924</v>
      </c>
      <c r="E213" s="16" t="n">
        <v>46190</v>
      </c>
      <c r="F213" s="16" t="n">
        <v>46188</v>
      </c>
      <c r="G213" s="1" t="s">
        <v>440</v>
      </c>
      <c r="H213" s="1" t="n">
        <v>1264733</v>
      </c>
      <c r="I213" s="1" t="n">
        <v>11</v>
      </c>
      <c r="J213" s="1" t="s">
        <v>2911</v>
      </c>
      <c r="K213" s="66" t="n">
        <v>973.94</v>
      </c>
      <c r="O213" s="73" t="n">
        <v>46373</v>
      </c>
      <c r="P213" s="72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35</v>
      </c>
      <c r="D214" s="1" t="s">
        <v>2987</v>
      </c>
      <c r="E214" s="16" t="n">
        <v>46190</v>
      </c>
      <c r="F214" s="16" t="n">
        <v>46188</v>
      </c>
      <c r="G214" s="1" t="s">
        <v>1052</v>
      </c>
      <c r="H214" s="1" t="n">
        <v>1265467</v>
      </c>
      <c r="I214" s="1" t="n">
        <v>11</v>
      </c>
      <c r="J214" s="1" t="s">
        <v>2911</v>
      </c>
      <c r="K214" s="66" t="n">
        <v>539.46</v>
      </c>
      <c r="O214" s="73" t="n">
        <v>46374</v>
      </c>
      <c r="P214" s="72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35</v>
      </c>
      <c r="D215" s="1" t="s">
        <v>2988</v>
      </c>
      <c r="E215" s="16" t="n">
        <v>46190</v>
      </c>
      <c r="F215" s="16" t="n">
        <v>46189</v>
      </c>
      <c r="G215" s="1" t="s">
        <v>1052</v>
      </c>
      <c r="H215" s="1" t="n">
        <v>1265472</v>
      </c>
      <c r="I215" s="1" t="n">
        <v>11</v>
      </c>
      <c r="J215" s="1" t="s">
        <v>2911</v>
      </c>
      <c r="K215" s="66" t="n">
        <v>1229.96</v>
      </c>
      <c r="O215" s="73" t="n">
        <v>46375</v>
      </c>
      <c r="P215" s="72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35</v>
      </c>
      <c r="D216" s="1" t="s">
        <v>2926</v>
      </c>
      <c r="E216" s="16" t="n">
        <v>46190</v>
      </c>
      <c r="F216" s="16" t="n">
        <v>46189</v>
      </c>
      <c r="G216" s="1" t="s">
        <v>73</v>
      </c>
      <c r="H216" s="1" t="n">
        <v>1265573</v>
      </c>
      <c r="I216" s="1" t="n">
        <v>11</v>
      </c>
      <c r="J216" s="1" t="s">
        <v>2911</v>
      </c>
      <c r="K216" s="66" t="n">
        <v>1107</v>
      </c>
      <c r="O216" s="73" t="n">
        <v>46376</v>
      </c>
      <c r="P216" s="72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35</v>
      </c>
      <c r="D217" s="1" t="s">
        <v>2928</v>
      </c>
      <c r="E217" s="16" t="n">
        <v>46190</v>
      </c>
      <c r="F217" s="16" t="n">
        <v>46189</v>
      </c>
      <c r="G217" s="1" t="s">
        <v>188</v>
      </c>
      <c r="H217" s="1" t="n">
        <v>1265507</v>
      </c>
      <c r="I217" s="1" t="n">
        <v>11</v>
      </c>
      <c r="J217" s="1" t="s">
        <v>2911</v>
      </c>
      <c r="K217" s="66" t="n">
        <v>1322.5</v>
      </c>
      <c r="O217" s="73" t="n">
        <v>46377</v>
      </c>
      <c r="P217" s="72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35</v>
      </c>
      <c r="D218" s="1" t="s">
        <v>2929</v>
      </c>
      <c r="E218" s="16" t="n">
        <v>46190</v>
      </c>
      <c r="F218" s="16" t="n">
        <v>46190</v>
      </c>
      <c r="G218" s="1" t="s">
        <v>207</v>
      </c>
      <c r="H218" s="1" t="n">
        <v>1266217</v>
      </c>
      <c r="I218" s="1" t="n">
        <v>11</v>
      </c>
      <c r="J218" s="1" t="s">
        <v>2911</v>
      </c>
      <c r="K218" s="66" t="n">
        <v>2791.05</v>
      </c>
      <c r="O218" s="73" t="n">
        <v>46378</v>
      </c>
      <c r="P218" s="72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35</v>
      </c>
      <c r="D219" s="1" t="s">
        <v>2915</v>
      </c>
      <c r="E219" s="16" t="n">
        <v>46190</v>
      </c>
      <c r="F219" s="16" t="n">
        <v>46190</v>
      </c>
      <c r="G219" s="1" t="s">
        <v>99</v>
      </c>
      <c r="H219" s="1" t="n">
        <v>1265526</v>
      </c>
      <c r="I219" s="1" t="n">
        <v>6</v>
      </c>
      <c r="J219" s="1" t="s">
        <v>2911</v>
      </c>
      <c r="K219" s="66" t="n">
        <v>181</v>
      </c>
      <c r="O219" s="73" t="n">
        <v>46379</v>
      </c>
      <c r="P219" s="72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35</v>
      </c>
      <c r="D220" s="1" t="s">
        <v>2915</v>
      </c>
      <c r="E220" s="16" t="n">
        <v>46190</v>
      </c>
      <c r="F220" s="16" t="n">
        <v>46190</v>
      </c>
      <c r="G220" s="1" t="s">
        <v>99</v>
      </c>
      <c r="H220" s="1" t="n">
        <v>1265523</v>
      </c>
      <c r="I220" s="1" t="n">
        <v>2</v>
      </c>
      <c r="J220" s="1" t="s">
        <v>2911</v>
      </c>
      <c r="K220" s="66" t="n">
        <v>181</v>
      </c>
      <c r="O220" s="73" t="n">
        <v>46380</v>
      </c>
      <c r="P220" s="72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35</v>
      </c>
      <c r="D221" s="1" t="s">
        <v>2956</v>
      </c>
      <c r="E221" s="16" t="n">
        <v>46190</v>
      </c>
      <c r="F221" s="16" t="n">
        <v>46189</v>
      </c>
      <c r="G221" s="1" t="s">
        <v>284</v>
      </c>
      <c r="H221" s="1" t="n">
        <v>1264983</v>
      </c>
      <c r="I221" s="1" t="n">
        <v>11</v>
      </c>
      <c r="J221" s="1" t="s">
        <v>2911</v>
      </c>
      <c r="K221" s="66" t="n">
        <v>1104</v>
      </c>
      <c r="O221" s="73" t="n">
        <v>46381</v>
      </c>
      <c r="P221" s="72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35</v>
      </c>
      <c r="D222" s="1" t="s">
        <v>2932</v>
      </c>
      <c r="E222" s="16" t="n">
        <v>46190</v>
      </c>
      <c r="F222" s="16" t="n">
        <v>46189</v>
      </c>
      <c r="G222" s="1" t="s">
        <v>152</v>
      </c>
      <c r="H222" s="1" t="n">
        <v>1266199</v>
      </c>
      <c r="I222" s="1" t="n">
        <v>1</v>
      </c>
      <c r="J222" s="1" t="s">
        <v>2911</v>
      </c>
      <c r="K222" s="66" t="n">
        <v>352.46</v>
      </c>
      <c r="O222" s="73" t="n">
        <v>46382</v>
      </c>
      <c r="P222" s="72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35</v>
      </c>
      <c r="D223" s="1" t="s">
        <v>2932</v>
      </c>
      <c r="E223" s="16" t="n">
        <v>46190</v>
      </c>
      <c r="F223" s="16" t="n">
        <v>46189</v>
      </c>
      <c r="G223" s="1" t="s">
        <v>152</v>
      </c>
      <c r="H223" s="1" t="n">
        <v>1266218</v>
      </c>
      <c r="I223" s="1" t="n">
        <v>11</v>
      </c>
      <c r="J223" s="1" t="s">
        <v>2911</v>
      </c>
      <c r="K223" s="66" t="n">
        <v>860.14</v>
      </c>
      <c r="O223" s="73" t="n">
        <v>46383</v>
      </c>
      <c r="P223" s="72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189</v>
      </c>
      <c r="D224" s="1" t="s">
        <v>2935</v>
      </c>
      <c r="E224" s="16" t="n">
        <v>46191</v>
      </c>
      <c r="F224" s="16" t="n">
        <v>46189</v>
      </c>
      <c r="G224" s="1" t="s">
        <v>216</v>
      </c>
      <c r="H224" s="1" t="n">
        <v>1268668</v>
      </c>
      <c r="I224" s="1" t="n">
        <v>1</v>
      </c>
      <c r="J224" s="1" t="s">
        <v>2911</v>
      </c>
      <c r="K224" s="66" t="n">
        <v>180.27</v>
      </c>
      <c r="O224" s="73" t="n">
        <v>46384</v>
      </c>
      <c r="P224" s="72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35</v>
      </c>
      <c r="D225" s="1" t="s">
        <v>2978</v>
      </c>
      <c r="E225" s="16" t="n">
        <v>46191</v>
      </c>
      <c r="F225" s="16" t="n">
        <v>46191</v>
      </c>
      <c r="G225" s="1" t="s">
        <v>214</v>
      </c>
      <c r="H225" s="1" t="n">
        <v>1268707</v>
      </c>
      <c r="I225" s="1" t="n">
        <v>11</v>
      </c>
      <c r="J225" s="1" t="s">
        <v>2911</v>
      </c>
      <c r="K225" s="66" t="n">
        <v>6080.62</v>
      </c>
      <c r="O225" s="73" t="n">
        <v>46385</v>
      </c>
      <c r="P225" s="72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35</v>
      </c>
      <c r="D226" s="1" t="s">
        <v>2936</v>
      </c>
      <c r="E226" s="16" t="n">
        <v>46191</v>
      </c>
      <c r="F226" s="16" t="n">
        <v>46190</v>
      </c>
      <c r="G226" s="1" t="s">
        <v>340</v>
      </c>
      <c r="H226" s="1" t="n">
        <v>1269330</v>
      </c>
      <c r="I226" s="1" t="n">
        <v>1</v>
      </c>
      <c r="J226" s="1" t="s">
        <v>2911</v>
      </c>
      <c r="K226" s="66" t="n">
        <v>756.82</v>
      </c>
      <c r="O226" s="73" t="n">
        <v>46386</v>
      </c>
      <c r="P226" s="72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2948</v>
      </c>
      <c r="E227" s="16" t="n">
        <v>46191</v>
      </c>
      <c r="F227" s="16" t="n">
        <v>46191</v>
      </c>
      <c r="G227" s="1" t="s">
        <v>2949</v>
      </c>
      <c r="H227" s="1" t="n">
        <v>1270052</v>
      </c>
      <c r="I227" s="1" t="n">
        <v>1</v>
      </c>
      <c r="J227" s="1" t="s">
        <v>2911</v>
      </c>
      <c r="K227" s="66" t="n">
        <v>566</v>
      </c>
      <c r="O227" s="73" t="n">
        <v>46387</v>
      </c>
      <c r="P227" s="72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35</v>
      </c>
      <c r="D228" s="1" t="s">
        <v>2915</v>
      </c>
      <c r="E228" s="16" t="n">
        <v>46191</v>
      </c>
      <c r="F228" s="16" t="n">
        <v>46191</v>
      </c>
      <c r="G228" s="1" t="s">
        <v>99</v>
      </c>
      <c r="H228" s="1" t="n">
        <v>1269055</v>
      </c>
      <c r="I228" s="1" t="n">
        <v>6</v>
      </c>
      <c r="J228" s="1" t="s">
        <v>2911</v>
      </c>
      <c r="K228" s="66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35</v>
      </c>
      <c r="D229" s="1" t="s">
        <v>2915</v>
      </c>
      <c r="E229" s="16" t="n">
        <v>46191</v>
      </c>
      <c r="F229" s="16" t="n">
        <v>46191</v>
      </c>
      <c r="G229" s="1" t="s">
        <v>99</v>
      </c>
      <c r="H229" s="1" t="n">
        <v>1269127</v>
      </c>
      <c r="I229" s="1" t="n">
        <v>6</v>
      </c>
      <c r="J229" s="1" t="s">
        <v>2911</v>
      </c>
      <c r="K229" s="66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35</v>
      </c>
      <c r="D230" s="1" t="s">
        <v>2915</v>
      </c>
      <c r="E230" s="16" t="n">
        <v>46191</v>
      </c>
      <c r="F230" s="16" t="n">
        <v>46191</v>
      </c>
      <c r="G230" s="1" t="s">
        <v>99</v>
      </c>
      <c r="H230" s="1" t="n">
        <v>1269133</v>
      </c>
      <c r="I230" s="1" t="n">
        <v>6</v>
      </c>
      <c r="J230" s="1" t="s">
        <v>2911</v>
      </c>
      <c r="K230" s="66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35</v>
      </c>
      <c r="D231" s="1" t="s">
        <v>2915</v>
      </c>
      <c r="E231" s="16" t="n">
        <v>46191</v>
      </c>
      <c r="F231" s="16" t="n">
        <v>46191</v>
      </c>
      <c r="G231" s="1" t="s">
        <v>99</v>
      </c>
      <c r="H231" s="1" t="n">
        <v>1269049</v>
      </c>
      <c r="I231" s="1" t="n">
        <v>2</v>
      </c>
      <c r="J231" s="1" t="s">
        <v>2911</v>
      </c>
      <c r="K231" s="66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35</v>
      </c>
      <c r="D232" s="1" t="s">
        <v>2915</v>
      </c>
      <c r="E232" s="16" t="n">
        <v>46191</v>
      </c>
      <c r="F232" s="16" t="n">
        <v>46191</v>
      </c>
      <c r="G232" s="1" t="s">
        <v>99</v>
      </c>
      <c r="H232" s="1" t="n">
        <v>1269123</v>
      </c>
      <c r="I232" s="1" t="n">
        <v>2</v>
      </c>
      <c r="J232" s="1" t="s">
        <v>2911</v>
      </c>
      <c r="K232" s="66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35</v>
      </c>
      <c r="D233" s="1" t="s">
        <v>2915</v>
      </c>
      <c r="E233" s="16" t="n">
        <v>46191</v>
      </c>
      <c r="F233" s="16" t="n">
        <v>46191</v>
      </c>
      <c r="G233" s="1" t="s">
        <v>99</v>
      </c>
      <c r="H233" s="1" t="n">
        <v>1269125</v>
      </c>
      <c r="I233" s="1" t="n">
        <v>2</v>
      </c>
      <c r="J233" s="1" t="s">
        <v>2911</v>
      </c>
      <c r="K233" s="66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35</v>
      </c>
      <c r="D234" s="1" t="s">
        <v>2989</v>
      </c>
      <c r="E234" s="16" t="n">
        <v>46191</v>
      </c>
      <c r="F234" s="16" t="n">
        <v>46191</v>
      </c>
      <c r="G234" s="1" t="s">
        <v>239</v>
      </c>
      <c r="H234" s="1" t="n">
        <v>1269359</v>
      </c>
      <c r="I234" s="1" t="n">
        <v>39</v>
      </c>
      <c r="J234" s="1" t="s">
        <v>2911</v>
      </c>
      <c r="K234" s="66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35</v>
      </c>
      <c r="D235" s="1" t="s">
        <v>2990</v>
      </c>
      <c r="E235" s="16" t="n">
        <v>46191</v>
      </c>
      <c r="F235" s="16" t="n">
        <v>46190</v>
      </c>
      <c r="G235" s="1" t="s">
        <v>504</v>
      </c>
      <c r="H235" s="1" t="n">
        <v>1269375</v>
      </c>
      <c r="I235" s="1" t="n">
        <v>11</v>
      </c>
      <c r="J235" s="1" t="s">
        <v>2911</v>
      </c>
      <c r="K235" s="66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35</v>
      </c>
      <c r="D236" s="1" t="s">
        <v>2933</v>
      </c>
      <c r="E236" s="16" t="n">
        <v>46192</v>
      </c>
      <c r="F236" s="16" t="n">
        <v>46192</v>
      </c>
      <c r="G236" s="1" t="s">
        <v>2934</v>
      </c>
      <c r="H236" s="1" t="n">
        <v>1279589</v>
      </c>
      <c r="I236" s="1" t="n">
        <v>1</v>
      </c>
      <c r="J236" s="1" t="s">
        <v>2911</v>
      </c>
      <c r="K236" s="66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35</v>
      </c>
      <c r="D237" s="1" t="s">
        <v>2969</v>
      </c>
      <c r="E237" s="16" t="n">
        <v>46192</v>
      </c>
      <c r="F237" s="16" t="n">
        <v>46192</v>
      </c>
      <c r="G237" s="1" t="s">
        <v>344</v>
      </c>
      <c r="H237" s="1" t="n">
        <v>1273027</v>
      </c>
      <c r="I237" s="1" t="n">
        <v>1</v>
      </c>
      <c r="J237" s="1" t="s">
        <v>2911</v>
      </c>
      <c r="K237" s="66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35</v>
      </c>
      <c r="D238" s="1" t="s">
        <v>2922</v>
      </c>
      <c r="E238" s="16" t="n">
        <v>46192</v>
      </c>
      <c r="F238" s="16" t="n">
        <v>46189</v>
      </c>
      <c r="G238" s="1" t="s">
        <v>95</v>
      </c>
      <c r="H238" s="1" t="n">
        <v>1272824</v>
      </c>
      <c r="I238" s="1" t="n">
        <v>11</v>
      </c>
      <c r="J238" s="1" t="s">
        <v>2911</v>
      </c>
      <c r="K238" s="66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35</v>
      </c>
      <c r="D239" s="1" t="s">
        <v>2922</v>
      </c>
      <c r="E239" s="16" t="n">
        <v>46192</v>
      </c>
      <c r="F239" s="16" t="n">
        <v>46189</v>
      </c>
      <c r="G239" s="1" t="s">
        <v>95</v>
      </c>
      <c r="H239" s="1" t="n">
        <v>1272767</v>
      </c>
      <c r="I239" s="1" t="n">
        <v>11</v>
      </c>
      <c r="J239" s="1" t="s">
        <v>2911</v>
      </c>
      <c r="K239" s="66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35</v>
      </c>
      <c r="D240" s="1" t="s">
        <v>2917</v>
      </c>
      <c r="E240" s="16" t="n">
        <v>46192</v>
      </c>
      <c r="F240" s="16" t="n">
        <v>46192</v>
      </c>
      <c r="G240" s="1" t="s">
        <v>157</v>
      </c>
      <c r="H240" s="1" t="n">
        <v>1273904</v>
      </c>
      <c r="I240" s="1" t="n">
        <v>1</v>
      </c>
      <c r="J240" s="1" t="s">
        <v>2911</v>
      </c>
      <c r="K240" s="66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35</v>
      </c>
      <c r="D241" s="1" t="s">
        <v>2959</v>
      </c>
      <c r="E241" s="16" t="n">
        <v>46192</v>
      </c>
      <c r="F241" s="16" t="n">
        <v>46189</v>
      </c>
      <c r="G241" s="1" t="s">
        <v>69</v>
      </c>
      <c r="H241" s="1" t="n">
        <v>1273275</v>
      </c>
      <c r="I241" s="1" t="n">
        <v>11</v>
      </c>
      <c r="J241" s="1" t="s">
        <v>2911</v>
      </c>
      <c r="K241" s="66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35</v>
      </c>
      <c r="D242" s="1" t="s">
        <v>2959</v>
      </c>
      <c r="E242" s="16" t="n">
        <v>46192</v>
      </c>
      <c r="F242" s="16" t="n">
        <v>46189</v>
      </c>
      <c r="G242" s="1" t="s">
        <v>69</v>
      </c>
      <c r="H242" s="1" t="n">
        <v>1273315</v>
      </c>
      <c r="I242" s="1" t="n">
        <v>11</v>
      </c>
      <c r="J242" s="1" t="s">
        <v>2911</v>
      </c>
      <c r="K242" s="66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35</v>
      </c>
      <c r="D243" s="1" t="s">
        <v>2959</v>
      </c>
      <c r="E243" s="16" t="n">
        <v>46192</v>
      </c>
      <c r="F243" s="16" t="n">
        <v>46189</v>
      </c>
      <c r="G243" s="1" t="s">
        <v>69</v>
      </c>
      <c r="H243" s="1" t="n">
        <v>1273054</v>
      </c>
      <c r="I243" s="1" t="n">
        <v>11</v>
      </c>
      <c r="J243" s="1" t="s">
        <v>2911</v>
      </c>
      <c r="K243" s="66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35</v>
      </c>
      <c r="D244" s="1" t="s">
        <v>2959</v>
      </c>
      <c r="E244" s="16" t="n">
        <v>46192</v>
      </c>
      <c r="F244" s="16" t="n">
        <v>46189</v>
      </c>
      <c r="G244" s="1" t="s">
        <v>69</v>
      </c>
      <c r="H244" s="1" t="n">
        <v>1272906</v>
      </c>
      <c r="I244" s="1" t="n">
        <v>11</v>
      </c>
      <c r="J244" s="1" t="s">
        <v>2911</v>
      </c>
      <c r="K244" s="66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2945</v>
      </c>
      <c r="D245" s="1" t="s">
        <v>2946</v>
      </c>
      <c r="E245" s="16" t="n">
        <v>46192</v>
      </c>
      <c r="F245" s="16" t="n">
        <v>46191</v>
      </c>
      <c r="G245" s="1" t="s">
        <v>279</v>
      </c>
      <c r="H245" s="1" t="n">
        <v>1272666</v>
      </c>
      <c r="I245" s="1" t="n">
        <v>11</v>
      </c>
      <c r="J245" s="1" t="s">
        <v>2911</v>
      </c>
      <c r="K245" s="66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408</v>
      </c>
      <c r="D246" s="1" t="s">
        <v>2964</v>
      </c>
      <c r="E246" s="16" t="n">
        <v>46192</v>
      </c>
      <c r="F246" s="16" t="n">
        <v>46186</v>
      </c>
      <c r="G246" s="1" t="s">
        <v>941</v>
      </c>
      <c r="H246" s="1" t="n">
        <v>1274289</v>
      </c>
      <c r="I246" s="1" t="n">
        <v>11</v>
      </c>
      <c r="J246" s="1" t="s">
        <v>2911</v>
      </c>
      <c r="K246" s="66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35</v>
      </c>
      <c r="D247" s="1" t="s">
        <v>2972</v>
      </c>
      <c r="E247" s="16" t="n">
        <v>46192</v>
      </c>
      <c r="F247" s="16" t="n">
        <v>46189</v>
      </c>
      <c r="G247" s="1" t="s">
        <v>80</v>
      </c>
      <c r="H247" s="1" t="n">
        <v>1274333</v>
      </c>
      <c r="I247" s="1" t="n">
        <v>11</v>
      </c>
      <c r="J247" s="1" t="s">
        <v>2911</v>
      </c>
      <c r="K247" s="66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2965</v>
      </c>
      <c r="D248" s="1" t="s">
        <v>2966</v>
      </c>
      <c r="E248" s="16" t="n">
        <v>46192</v>
      </c>
      <c r="F248" s="16" t="n">
        <v>46190</v>
      </c>
      <c r="G248" s="1" t="s">
        <v>582</v>
      </c>
      <c r="H248" s="1" t="n">
        <v>1272672</v>
      </c>
      <c r="I248" s="1" t="n">
        <v>11</v>
      </c>
      <c r="J248" s="1" t="s">
        <v>2911</v>
      </c>
      <c r="K248" s="66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35</v>
      </c>
      <c r="D249" s="1" t="s">
        <v>2915</v>
      </c>
      <c r="E249" s="16" t="n">
        <v>46192</v>
      </c>
      <c r="F249" s="16" t="n">
        <v>46192</v>
      </c>
      <c r="G249" s="1" t="s">
        <v>99</v>
      </c>
      <c r="H249" s="1" t="n">
        <v>1272871</v>
      </c>
      <c r="I249" s="1" t="n">
        <v>6</v>
      </c>
      <c r="J249" s="1" t="s">
        <v>2911</v>
      </c>
      <c r="K249" s="66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35</v>
      </c>
      <c r="D250" s="1" t="s">
        <v>2915</v>
      </c>
      <c r="E250" s="16" t="n">
        <v>46192</v>
      </c>
      <c r="F250" s="16" t="n">
        <v>46192</v>
      </c>
      <c r="G250" s="1" t="s">
        <v>99</v>
      </c>
      <c r="H250" s="1" t="n">
        <v>1273898</v>
      </c>
      <c r="I250" s="1" t="n">
        <v>6</v>
      </c>
      <c r="J250" s="1" t="s">
        <v>2911</v>
      </c>
      <c r="K250" s="66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35</v>
      </c>
      <c r="D251" s="1" t="s">
        <v>2915</v>
      </c>
      <c r="E251" s="16" t="n">
        <v>46192</v>
      </c>
      <c r="F251" s="16" t="n">
        <v>46192</v>
      </c>
      <c r="G251" s="1" t="s">
        <v>99</v>
      </c>
      <c r="H251" s="1" t="n">
        <v>1272869</v>
      </c>
      <c r="I251" s="1" t="n">
        <v>2</v>
      </c>
      <c r="J251" s="1" t="s">
        <v>2911</v>
      </c>
      <c r="K251" s="66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35</v>
      </c>
      <c r="D252" s="1" t="s">
        <v>2915</v>
      </c>
      <c r="E252" s="16" t="n">
        <v>46192</v>
      </c>
      <c r="F252" s="16" t="n">
        <v>46192</v>
      </c>
      <c r="G252" s="1" t="s">
        <v>99</v>
      </c>
      <c r="H252" s="1" t="n">
        <v>1273889</v>
      </c>
      <c r="I252" s="1" t="n">
        <v>2</v>
      </c>
      <c r="J252" s="1" t="s">
        <v>2911</v>
      </c>
      <c r="K252" s="66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35</v>
      </c>
      <c r="D253" s="1" t="s">
        <v>2931</v>
      </c>
      <c r="E253" s="16" t="n">
        <v>46192</v>
      </c>
      <c r="F253" s="16" t="n">
        <v>46192</v>
      </c>
      <c r="G253" s="1" t="s">
        <v>147</v>
      </c>
      <c r="H253" s="1" t="n">
        <v>1274409</v>
      </c>
      <c r="I253" s="1" t="n">
        <v>1</v>
      </c>
      <c r="J253" s="1" t="s">
        <v>2911</v>
      </c>
      <c r="K253" s="66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2811</v>
      </c>
      <c r="D254" s="1" t="s">
        <v>2957</v>
      </c>
      <c r="E254" s="16" t="n">
        <v>46192</v>
      </c>
      <c r="F254" s="16" t="n">
        <v>46190</v>
      </c>
      <c r="G254" s="1" t="s">
        <v>273</v>
      </c>
      <c r="H254" s="1" t="n">
        <v>1272699</v>
      </c>
      <c r="I254" s="1" t="n">
        <v>11</v>
      </c>
      <c r="J254" s="1" t="s">
        <v>2911</v>
      </c>
      <c r="K254" s="66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2942</v>
      </c>
      <c r="D255" s="1" t="s">
        <v>2943</v>
      </c>
      <c r="E255" s="16" t="n">
        <v>46193</v>
      </c>
      <c r="F255" s="16" t="n">
        <v>46192</v>
      </c>
      <c r="G255" s="1" t="s">
        <v>392</v>
      </c>
      <c r="H255" s="1" t="n">
        <v>1279218</v>
      </c>
      <c r="I255" s="1" t="n">
        <v>1</v>
      </c>
      <c r="J255" s="1" t="s">
        <v>2911</v>
      </c>
      <c r="K255" s="66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35</v>
      </c>
      <c r="D256" s="1" t="s">
        <v>2952</v>
      </c>
      <c r="E256" s="16" t="n">
        <v>46193</v>
      </c>
      <c r="F256" s="16" t="n">
        <v>46193</v>
      </c>
      <c r="G256" s="1" t="s">
        <v>454</v>
      </c>
      <c r="H256" s="1" t="n">
        <v>1279197</v>
      </c>
      <c r="I256" s="1" t="n">
        <v>1</v>
      </c>
      <c r="J256" s="1" t="s">
        <v>2911</v>
      </c>
      <c r="K256" s="66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35</v>
      </c>
      <c r="D257" s="1" t="s">
        <v>2991</v>
      </c>
      <c r="E257" s="16" t="n">
        <v>46193</v>
      </c>
      <c r="F257" s="16" t="n">
        <v>46192</v>
      </c>
      <c r="G257" s="1" t="s">
        <v>1240</v>
      </c>
      <c r="H257" s="1" t="n">
        <v>1279772</v>
      </c>
      <c r="I257" s="1" t="n">
        <v>1</v>
      </c>
      <c r="J257" s="1" t="s">
        <v>2911</v>
      </c>
      <c r="K257" s="66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35</v>
      </c>
      <c r="D258" s="1" t="s">
        <v>2992</v>
      </c>
      <c r="E258" s="16" t="n">
        <v>46193</v>
      </c>
      <c r="F258" s="16" t="n">
        <v>46190</v>
      </c>
      <c r="G258" s="1" t="s">
        <v>321</v>
      </c>
      <c r="H258" s="1" t="n">
        <v>1279758</v>
      </c>
      <c r="I258" s="1" t="n">
        <v>11</v>
      </c>
      <c r="J258" s="1" t="s">
        <v>2911</v>
      </c>
      <c r="K258" s="66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35</v>
      </c>
      <c r="D259" s="1" t="s">
        <v>2915</v>
      </c>
      <c r="E259" s="16" t="n">
        <v>46193</v>
      </c>
      <c r="F259" s="16" t="n">
        <v>46193</v>
      </c>
      <c r="G259" s="1" t="s">
        <v>99</v>
      </c>
      <c r="H259" s="1" t="n">
        <v>1279605</v>
      </c>
      <c r="I259" s="1" t="n">
        <v>6</v>
      </c>
      <c r="J259" s="1" t="s">
        <v>2911</v>
      </c>
      <c r="K259" s="66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2915</v>
      </c>
      <c r="E260" s="16" t="n">
        <v>46193</v>
      </c>
      <c r="F260" s="16" t="n">
        <v>46193</v>
      </c>
      <c r="G260" s="1" t="s">
        <v>99</v>
      </c>
      <c r="H260" s="1" t="n">
        <v>1279635</v>
      </c>
      <c r="I260" s="1" t="n">
        <v>6</v>
      </c>
      <c r="J260" s="1" t="s">
        <v>2911</v>
      </c>
      <c r="K260" s="66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35</v>
      </c>
      <c r="D261" s="1" t="s">
        <v>2915</v>
      </c>
      <c r="E261" s="16" t="n">
        <v>46193</v>
      </c>
      <c r="F261" s="16" t="n">
        <v>46193</v>
      </c>
      <c r="G261" s="1" t="s">
        <v>99</v>
      </c>
      <c r="H261" s="1" t="n">
        <v>1279595</v>
      </c>
      <c r="I261" s="1" t="n">
        <v>2</v>
      </c>
      <c r="J261" s="1" t="s">
        <v>2911</v>
      </c>
      <c r="K261" s="66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35</v>
      </c>
      <c r="D262" s="1" t="s">
        <v>2915</v>
      </c>
      <c r="E262" s="16" t="n">
        <v>46193</v>
      </c>
      <c r="F262" s="16" t="n">
        <v>46193</v>
      </c>
      <c r="G262" s="1" t="s">
        <v>99</v>
      </c>
      <c r="H262" s="1" t="n">
        <v>1279622</v>
      </c>
      <c r="I262" s="1" t="n">
        <v>2</v>
      </c>
      <c r="J262" s="1" t="s">
        <v>2911</v>
      </c>
      <c r="K262" s="66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35</v>
      </c>
      <c r="D263" s="1" t="s">
        <v>2950</v>
      </c>
      <c r="E263" s="16" t="n">
        <v>46195</v>
      </c>
      <c r="F263" s="16" t="n">
        <v>46192</v>
      </c>
      <c r="G263" s="1" t="s">
        <v>162</v>
      </c>
      <c r="H263" s="1" t="n">
        <v>1288971</v>
      </c>
      <c r="I263" s="1" t="n">
        <v>1</v>
      </c>
      <c r="J263" s="1" t="s">
        <v>2911</v>
      </c>
      <c r="K263" s="66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408</v>
      </c>
      <c r="D264" s="1" t="s">
        <v>2980</v>
      </c>
      <c r="E264" s="16" t="n">
        <v>46195</v>
      </c>
      <c r="F264" s="16" t="n">
        <v>46193</v>
      </c>
      <c r="G264" s="1" t="s">
        <v>335</v>
      </c>
      <c r="H264" s="1" t="n">
        <v>1289014</v>
      </c>
      <c r="I264" s="1" t="n">
        <v>11</v>
      </c>
      <c r="J264" s="1" t="s">
        <v>2911</v>
      </c>
      <c r="K264" s="66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310</v>
      </c>
      <c r="D265" s="1" t="s">
        <v>2993</v>
      </c>
      <c r="E265" s="16" t="n">
        <v>46195</v>
      </c>
      <c r="F265" s="16" t="n">
        <v>46191</v>
      </c>
      <c r="G265" s="1" t="s">
        <v>326</v>
      </c>
      <c r="H265" s="1" t="n">
        <v>1289122</v>
      </c>
      <c r="I265" s="1" t="n">
        <v>11</v>
      </c>
      <c r="J265" s="1" t="s">
        <v>2911</v>
      </c>
      <c r="K265" s="66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35</v>
      </c>
      <c r="D266" s="1" t="s">
        <v>2922</v>
      </c>
      <c r="E266" s="16" t="n">
        <v>46195</v>
      </c>
      <c r="F266" s="16" t="n">
        <v>46191</v>
      </c>
      <c r="G266" s="1" t="s">
        <v>95</v>
      </c>
      <c r="H266" s="1" t="n">
        <v>1289505</v>
      </c>
      <c r="I266" s="1" t="n">
        <v>11</v>
      </c>
      <c r="J266" s="1" t="s">
        <v>2911</v>
      </c>
      <c r="K266" s="66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2942</v>
      </c>
      <c r="D267" s="1" t="s">
        <v>2943</v>
      </c>
      <c r="E267" s="16" t="n">
        <v>46195</v>
      </c>
      <c r="F267" s="16" t="n">
        <v>46193</v>
      </c>
      <c r="G267" s="1" t="s">
        <v>392</v>
      </c>
      <c r="H267" s="1" t="n">
        <v>1289305</v>
      </c>
      <c r="I267" s="1" t="n">
        <v>1</v>
      </c>
      <c r="J267" s="1" t="s">
        <v>2911</v>
      </c>
      <c r="K267" s="66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35</v>
      </c>
      <c r="D268" s="1" t="s">
        <v>2959</v>
      </c>
      <c r="E268" s="16" t="n">
        <v>46195</v>
      </c>
      <c r="F268" s="16" t="n">
        <v>46189</v>
      </c>
      <c r="G268" s="1" t="s">
        <v>69</v>
      </c>
      <c r="H268" s="1" t="n">
        <v>1289363</v>
      </c>
      <c r="I268" s="1" t="n">
        <v>11</v>
      </c>
      <c r="J268" s="1" t="s">
        <v>2911</v>
      </c>
      <c r="K268" s="66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35</v>
      </c>
      <c r="D269" s="1" t="s">
        <v>2994</v>
      </c>
      <c r="E269" s="16" t="n">
        <v>46195</v>
      </c>
      <c r="F269" s="16" t="n">
        <v>46193</v>
      </c>
      <c r="G269" s="1" t="s">
        <v>412</v>
      </c>
      <c r="H269" s="1" t="n">
        <v>1290660</v>
      </c>
      <c r="I269" s="1" t="n">
        <v>11</v>
      </c>
      <c r="J269" s="1" t="s">
        <v>2911</v>
      </c>
      <c r="K269" s="66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35</v>
      </c>
      <c r="D270" s="1" t="s">
        <v>2955</v>
      </c>
      <c r="E270" s="16" t="n">
        <v>46195</v>
      </c>
      <c r="F270" s="16" t="n">
        <v>46191</v>
      </c>
      <c r="G270" s="1" t="s">
        <v>481</v>
      </c>
      <c r="H270" s="1" t="n">
        <v>1289332</v>
      </c>
      <c r="I270" s="1" t="n">
        <v>1</v>
      </c>
      <c r="J270" s="1" t="s">
        <v>2911</v>
      </c>
      <c r="K270" s="66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35</v>
      </c>
      <c r="D271" s="1" t="s">
        <v>2955</v>
      </c>
      <c r="E271" s="16" t="n">
        <v>46195</v>
      </c>
      <c r="F271" s="16" t="n">
        <v>46191</v>
      </c>
      <c r="G271" s="1" t="s">
        <v>481</v>
      </c>
      <c r="H271" s="1" t="n">
        <v>1289338</v>
      </c>
      <c r="I271" s="1" t="n">
        <v>1</v>
      </c>
      <c r="J271" s="1" t="s">
        <v>2911</v>
      </c>
      <c r="K271" s="66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35</v>
      </c>
      <c r="D272" s="1" t="s">
        <v>2915</v>
      </c>
      <c r="E272" s="16" t="n">
        <v>46195</v>
      </c>
      <c r="F272" s="16" t="n">
        <v>46195</v>
      </c>
      <c r="G272" s="1" t="s">
        <v>99</v>
      </c>
      <c r="H272" s="1" t="n">
        <v>1289186</v>
      </c>
      <c r="I272" s="1" t="n">
        <v>6</v>
      </c>
      <c r="J272" s="1" t="s">
        <v>2911</v>
      </c>
      <c r="K272" s="66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35</v>
      </c>
      <c r="D273" s="1" t="s">
        <v>2915</v>
      </c>
      <c r="E273" s="16" t="n">
        <v>46195</v>
      </c>
      <c r="F273" s="16" t="n">
        <v>46195</v>
      </c>
      <c r="G273" s="1" t="s">
        <v>99</v>
      </c>
      <c r="H273" s="1" t="n">
        <v>1289537</v>
      </c>
      <c r="I273" s="1" t="n">
        <v>6</v>
      </c>
      <c r="J273" s="1" t="s">
        <v>2911</v>
      </c>
      <c r="K273" s="66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2915</v>
      </c>
      <c r="E274" s="16" t="n">
        <v>46195</v>
      </c>
      <c r="F274" s="16" t="n">
        <v>46195</v>
      </c>
      <c r="G274" s="1" t="s">
        <v>99</v>
      </c>
      <c r="H274" s="1" t="n">
        <v>1289182</v>
      </c>
      <c r="I274" s="1" t="n">
        <v>2</v>
      </c>
      <c r="J274" s="1" t="s">
        <v>2911</v>
      </c>
      <c r="K274" s="66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35</v>
      </c>
      <c r="D275" s="1" t="s">
        <v>2915</v>
      </c>
      <c r="E275" s="16" t="n">
        <v>46195</v>
      </c>
      <c r="F275" s="16" t="n">
        <v>46195</v>
      </c>
      <c r="G275" s="1" t="s">
        <v>99</v>
      </c>
      <c r="H275" s="1" t="n">
        <v>1289534</v>
      </c>
      <c r="I275" s="1" t="n">
        <v>2</v>
      </c>
      <c r="J275" s="1" t="s">
        <v>2911</v>
      </c>
      <c r="K275" s="66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35</v>
      </c>
      <c r="D276" s="1" t="s">
        <v>2915</v>
      </c>
      <c r="E276" s="16" t="n">
        <v>46195</v>
      </c>
      <c r="F276" s="16" t="n">
        <v>46195</v>
      </c>
      <c r="G276" s="1" t="s">
        <v>99</v>
      </c>
      <c r="H276" s="1" t="n">
        <v>1290135</v>
      </c>
      <c r="I276" s="1" t="n">
        <v>2</v>
      </c>
      <c r="J276" s="1" t="s">
        <v>2911</v>
      </c>
      <c r="K276" s="66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35</v>
      </c>
      <c r="D277" s="1" t="s">
        <v>2940</v>
      </c>
      <c r="E277" s="16" t="n">
        <v>46195</v>
      </c>
      <c r="F277" s="16" t="n">
        <v>46192</v>
      </c>
      <c r="G277" s="1" t="s">
        <v>515</v>
      </c>
      <c r="H277" s="1" t="n">
        <v>1289691</v>
      </c>
      <c r="I277" s="1" t="n">
        <v>11</v>
      </c>
      <c r="J277" s="1" t="s">
        <v>2911</v>
      </c>
      <c r="K277" s="66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408</v>
      </c>
      <c r="D278" s="1" t="s">
        <v>2995</v>
      </c>
      <c r="E278" s="16" t="n">
        <v>46195</v>
      </c>
      <c r="F278" s="16" t="n">
        <v>46179</v>
      </c>
      <c r="G278" s="1" t="s">
        <v>2996</v>
      </c>
      <c r="H278" s="1" t="n">
        <v>1289649</v>
      </c>
      <c r="I278" s="1" t="n">
        <v>11</v>
      </c>
      <c r="J278" s="1" t="s">
        <v>2911</v>
      </c>
      <c r="K278" s="66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408</v>
      </c>
      <c r="D279" s="1" t="s">
        <v>2995</v>
      </c>
      <c r="E279" s="16" t="n">
        <v>46195</v>
      </c>
      <c r="F279" s="16" t="n">
        <v>46186</v>
      </c>
      <c r="G279" s="1" t="s">
        <v>2996</v>
      </c>
      <c r="H279" s="1" t="n">
        <v>1289650</v>
      </c>
      <c r="I279" s="1" t="n">
        <v>11</v>
      </c>
      <c r="J279" s="1" t="s">
        <v>2911</v>
      </c>
      <c r="K279" s="66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408</v>
      </c>
      <c r="D280" s="1" t="s">
        <v>2995</v>
      </c>
      <c r="E280" s="16" t="n">
        <v>46195</v>
      </c>
      <c r="F280" s="16" t="n">
        <v>46193</v>
      </c>
      <c r="G280" s="1" t="s">
        <v>2996</v>
      </c>
      <c r="H280" s="1" t="n">
        <v>1289657</v>
      </c>
      <c r="I280" s="1" t="n">
        <v>11</v>
      </c>
      <c r="J280" s="1" t="s">
        <v>2911</v>
      </c>
      <c r="K280" s="66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408</v>
      </c>
      <c r="D281" s="1" t="s">
        <v>2995</v>
      </c>
      <c r="E281" s="16" t="n">
        <v>46195</v>
      </c>
      <c r="F281" s="16" t="n">
        <v>46194</v>
      </c>
      <c r="G281" s="1" t="s">
        <v>2996</v>
      </c>
      <c r="H281" s="1" t="n">
        <v>1289655</v>
      </c>
      <c r="I281" s="1" t="n">
        <v>11</v>
      </c>
      <c r="J281" s="1" t="s">
        <v>2911</v>
      </c>
      <c r="K281" s="66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35</v>
      </c>
      <c r="D282" s="1" t="s">
        <v>2916</v>
      </c>
      <c r="E282" s="16" t="n">
        <v>46196</v>
      </c>
      <c r="F282" s="16" t="n">
        <v>46196</v>
      </c>
      <c r="G282" s="1" t="s">
        <v>139</v>
      </c>
      <c r="H282" s="1" t="n">
        <v>1298961</v>
      </c>
      <c r="I282" s="1" t="n">
        <v>1</v>
      </c>
      <c r="J282" s="1" t="s">
        <v>2911</v>
      </c>
      <c r="K282" s="66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2997</v>
      </c>
      <c r="E283" s="16" t="n">
        <v>46196</v>
      </c>
      <c r="F283" s="16" t="n">
        <v>46195</v>
      </c>
      <c r="G283" s="1" t="s">
        <v>1057</v>
      </c>
      <c r="H283" s="1" t="n">
        <v>1293973</v>
      </c>
      <c r="I283" s="1" t="n">
        <v>11</v>
      </c>
      <c r="J283" s="1" t="s">
        <v>2911</v>
      </c>
      <c r="K283" s="66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35</v>
      </c>
      <c r="D284" s="1" t="s">
        <v>2937</v>
      </c>
      <c r="E284" s="16" t="n">
        <v>46196</v>
      </c>
      <c r="F284" s="16" t="n">
        <v>46195</v>
      </c>
      <c r="G284" s="1" t="s">
        <v>63</v>
      </c>
      <c r="H284" s="1" t="n">
        <v>1293881</v>
      </c>
      <c r="I284" s="1" t="n">
        <v>11</v>
      </c>
      <c r="J284" s="1" t="s">
        <v>2911</v>
      </c>
      <c r="K284" s="66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35</v>
      </c>
      <c r="D285" s="1" t="s">
        <v>2992</v>
      </c>
      <c r="E285" s="16" t="n">
        <v>46196</v>
      </c>
      <c r="F285" s="16" t="n">
        <v>46120</v>
      </c>
      <c r="G285" s="1" t="s">
        <v>321</v>
      </c>
      <c r="H285" s="1" t="n">
        <v>1392262</v>
      </c>
      <c r="I285" s="1" t="n">
        <v>11</v>
      </c>
      <c r="J285" s="1" t="s">
        <v>2911</v>
      </c>
      <c r="K285" s="66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35</v>
      </c>
      <c r="D286" s="1" t="s">
        <v>2971</v>
      </c>
      <c r="E286" s="16" t="n">
        <v>46196</v>
      </c>
      <c r="F286" s="16" t="n">
        <v>46195</v>
      </c>
      <c r="G286" s="1" t="s">
        <v>281</v>
      </c>
      <c r="H286" s="1" t="n">
        <v>1293646</v>
      </c>
      <c r="I286" s="1" t="n">
        <v>1</v>
      </c>
      <c r="J286" s="1" t="s">
        <v>2911</v>
      </c>
      <c r="K286" s="66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35</v>
      </c>
      <c r="D287" s="1" t="s">
        <v>2915</v>
      </c>
      <c r="E287" s="16" t="n">
        <v>46196</v>
      </c>
      <c r="F287" s="16" t="n">
        <v>46196</v>
      </c>
      <c r="G287" s="1" t="s">
        <v>99</v>
      </c>
      <c r="H287" s="1" t="n">
        <v>1294628</v>
      </c>
      <c r="I287" s="1" t="n">
        <v>6</v>
      </c>
      <c r="J287" s="1" t="s">
        <v>2911</v>
      </c>
      <c r="K287" s="66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35</v>
      </c>
      <c r="D288" s="1" t="s">
        <v>2915</v>
      </c>
      <c r="E288" s="16" t="n">
        <v>46196</v>
      </c>
      <c r="F288" s="16" t="n">
        <v>46196</v>
      </c>
      <c r="G288" s="1" t="s">
        <v>99</v>
      </c>
      <c r="H288" s="1" t="n">
        <v>1294636</v>
      </c>
      <c r="I288" s="1" t="n">
        <v>6</v>
      </c>
      <c r="J288" s="1" t="s">
        <v>2911</v>
      </c>
      <c r="K288" s="66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35</v>
      </c>
      <c r="D289" s="1" t="s">
        <v>2915</v>
      </c>
      <c r="E289" s="16" t="n">
        <v>46196</v>
      </c>
      <c r="F289" s="16" t="n">
        <v>46196</v>
      </c>
      <c r="G289" s="1" t="s">
        <v>99</v>
      </c>
      <c r="H289" s="1" t="n">
        <v>1294641</v>
      </c>
      <c r="I289" s="1" t="n">
        <v>6</v>
      </c>
      <c r="J289" s="1" t="s">
        <v>2911</v>
      </c>
      <c r="K289" s="66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2915</v>
      </c>
      <c r="E290" s="16" t="n">
        <v>46196</v>
      </c>
      <c r="F290" s="16" t="n">
        <v>46196</v>
      </c>
      <c r="G290" s="1" t="s">
        <v>99</v>
      </c>
      <c r="H290" s="1" t="n">
        <v>1295664</v>
      </c>
      <c r="I290" s="1" t="n">
        <v>6</v>
      </c>
      <c r="J290" s="1" t="s">
        <v>2911</v>
      </c>
      <c r="K290" s="66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35</v>
      </c>
      <c r="D291" s="1" t="s">
        <v>2915</v>
      </c>
      <c r="E291" s="16" t="n">
        <v>46196</v>
      </c>
      <c r="F291" s="16" t="n">
        <v>46196</v>
      </c>
      <c r="G291" s="1" t="s">
        <v>99</v>
      </c>
      <c r="H291" s="1" t="n">
        <v>1294598</v>
      </c>
      <c r="I291" s="1" t="n">
        <v>2</v>
      </c>
      <c r="J291" s="1" t="s">
        <v>2911</v>
      </c>
      <c r="K291" s="66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35</v>
      </c>
      <c r="D292" s="1" t="s">
        <v>2915</v>
      </c>
      <c r="E292" s="16" t="n">
        <v>46196</v>
      </c>
      <c r="F292" s="16" t="n">
        <v>46196</v>
      </c>
      <c r="G292" s="1" t="s">
        <v>99</v>
      </c>
      <c r="H292" s="1" t="n">
        <v>1294609</v>
      </c>
      <c r="I292" s="1" t="n">
        <v>2</v>
      </c>
      <c r="J292" s="1" t="s">
        <v>2911</v>
      </c>
      <c r="K292" s="66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35</v>
      </c>
      <c r="D293" s="1" t="s">
        <v>2915</v>
      </c>
      <c r="E293" s="16" t="n">
        <v>46196</v>
      </c>
      <c r="F293" s="16" t="n">
        <v>46196</v>
      </c>
      <c r="G293" s="1" t="s">
        <v>99</v>
      </c>
      <c r="H293" s="1" t="n">
        <v>1294623</v>
      </c>
      <c r="I293" s="1" t="n">
        <v>2</v>
      </c>
      <c r="J293" s="1" t="s">
        <v>2911</v>
      </c>
      <c r="K293" s="66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35</v>
      </c>
      <c r="D294" s="1" t="s">
        <v>2915</v>
      </c>
      <c r="E294" s="16" t="n">
        <v>46196</v>
      </c>
      <c r="F294" s="16" t="n">
        <v>46196</v>
      </c>
      <c r="G294" s="1" t="s">
        <v>99</v>
      </c>
      <c r="H294" s="1" t="n">
        <v>1295658</v>
      </c>
      <c r="I294" s="1" t="n">
        <v>2</v>
      </c>
      <c r="J294" s="1" t="s">
        <v>2911</v>
      </c>
      <c r="K294" s="66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35</v>
      </c>
      <c r="D295" s="1" t="s">
        <v>2998</v>
      </c>
      <c r="E295" s="16" t="n">
        <v>46197</v>
      </c>
      <c r="F295" s="16" t="n">
        <v>46195</v>
      </c>
      <c r="G295" s="1" t="s">
        <v>793</v>
      </c>
      <c r="H295" s="1" t="n">
        <v>1299087</v>
      </c>
      <c r="I295" s="1" t="n">
        <v>1</v>
      </c>
      <c r="J295" s="1" t="s">
        <v>2911</v>
      </c>
      <c r="K295" s="66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35</v>
      </c>
      <c r="D296" s="1" t="s">
        <v>2998</v>
      </c>
      <c r="E296" s="16" t="n">
        <v>46197</v>
      </c>
      <c r="F296" s="16" t="n">
        <v>46195</v>
      </c>
      <c r="G296" s="1" t="s">
        <v>793</v>
      </c>
      <c r="H296" s="1" t="n">
        <v>1299098</v>
      </c>
      <c r="I296" s="1" t="n">
        <v>1</v>
      </c>
      <c r="J296" s="1" t="s">
        <v>2911</v>
      </c>
      <c r="K296" s="66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35</v>
      </c>
      <c r="D297" s="1" t="s">
        <v>2999</v>
      </c>
      <c r="E297" s="16" t="n">
        <v>46197</v>
      </c>
      <c r="F297" s="16" t="n">
        <v>46193</v>
      </c>
      <c r="G297" s="1" t="s">
        <v>844</v>
      </c>
      <c r="H297" s="1" t="n">
        <v>1300045</v>
      </c>
      <c r="I297" s="1" t="n">
        <v>11</v>
      </c>
      <c r="J297" s="1" t="s">
        <v>2911</v>
      </c>
      <c r="K297" s="66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189</v>
      </c>
      <c r="D298" s="1" t="s">
        <v>2935</v>
      </c>
      <c r="E298" s="16" t="n">
        <v>46197</v>
      </c>
      <c r="F298" s="16" t="n">
        <v>46196</v>
      </c>
      <c r="G298" s="1" t="s">
        <v>216</v>
      </c>
      <c r="H298" s="1" t="n">
        <v>1300139</v>
      </c>
      <c r="I298" s="1" t="n">
        <v>11</v>
      </c>
      <c r="J298" s="1" t="s">
        <v>2911</v>
      </c>
      <c r="K298" s="66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685</v>
      </c>
      <c r="D299" s="1" t="s">
        <v>2910</v>
      </c>
      <c r="E299" s="16" t="n">
        <v>46197</v>
      </c>
      <c r="F299" s="16" t="n">
        <v>46196</v>
      </c>
      <c r="G299" s="1" t="s">
        <v>149</v>
      </c>
      <c r="H299" s="1" t="n">
        <v>1300098</v>
      </c>
      <c r="I299" s="1" t="n">
        <v>11</v>
      </c>
      <c r="J299" s="1" t="s">
        <v>2911</v>
      </c>
      <c r="K299" s="66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488</v>
      </c>
      <c r="D300" s="1" t="s">
        <v>2910</v>
      </c>
      <c r="E300" s="16" t="n">
        <v>46197</v>
      </c>
      <c r="F300" s="16" t="n">
        <v>46196</v>
      </c>
      <c r="G300" s="1" t="s">
        <v>149</v>
      </c>
      <c r="H300" s="1" t="n">
        <v>1300079</v>
      </c>
      <c r="I300" s="1" t="n">
        <v>11</v>
      </c>
      <c r="J300" s="1" t="s">
        <v>2911</v>
      </c>
      <c r="K300" s="66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189</v>
      </c>
      <c r="D301" s="1" t="s">
        <v>3000</v>
      </c>
      <c r="E301" s="16" t="n">
        <v>46197</v>
      </c>
      <c r="F301" s="16" t="n">
        <v>46190</v>
      </c>
      <c r="G301" s="1" t="s">
        <v>3001</v>
      </c>
      <c r="H301" s="1" t="n">
        <v>1299871</v>
      </c>
      <c r="I301" s="1" t="n">
        <v>39</v>
      </c>
      <c r="J301" s="1" t="s">
        <v>2911</v>
      </c>
      <c r="K301" s="66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2965</v>
      </c>
      <c r="D302" s="1" t="s">
        <v>3002</v>
      </c>
      <c r="E302" s="16" t="n">
        <v>46197</v>
      </c>
      <c r="F302" s="16" t="n">
        <v>46195</v>
      </c>
      <c r="G302" s="1" t="s">
        <v>1244</v>
      </c>
      <c r="H302" s="1" t="n">
        <v>1299563</v>
      </c>
      <c r="I302" s="1" t="n">
        <v>11</v>
      </c>
      <c r="J302" s="1" t="s">
        <v>2911</v>
      </c>
      <c r="K302" s="66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35</v>
      </c>
      <c r="D303" s="1" t="s">
        <v>2937</v>
      </c>
      <c r="E303" s="16" t="n">
        <v>46197</v>
      </c>
      <c r="F303" s="16" t="n">
        <v>46195</v>
      </c>
      <c r="G303" s="1" t="s">
        <v>63</v>
      </c>
      <c r="H303" s="1" t="n">
        <v>1299978</v>
      </c>
      <c r="I303" s="1" t="n">
        <v>11</v>
      </c>
      <c r="J303" s="1" t="s">
        <v>2911</v>
      </c>
      <c r="K303" s="66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35</v>
      </c>
      <c r="D304" s="1" t="s">
        <v>2937</v>
      </c>
      <c r="E304" s="16" t="n">
        <v>46197</v>
      </c>
      <c r="F304" s="16" t="n">
        <v>46195</v>
      </c>
      <c r="G304" s="1" t="s">
        <v>63</v>
      </c>
      <c r="H304" s="1" t="n">
        <v>1299985</v>
      </c>
      <c r="I304" s="1" t="n">
        <v>11</v>
      </c>
      <c r="J304" s="1" t="s">
        <v>2911</v>
      </c>
      <c r="K304" s="66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35</v>
      </c>
      <c r="D305" s="1" t="s">
        <v>2928</v>
      </c>
      <c r="E305" s="16" t="n">
        <v>46197</v>
      </c>
      <c r="F305" s="16" t="n">
        <v>46195</v>
      </c>
      <c r="G305" s="1" t="s">
        <v>188</v>
      </c>
      <c r="H305" s="1" t="n">
        <v>1300001</v>
      </c>
      <c r="I305" s="1" t="n">
        <v>11</v>
      </c>
      <c r="J305" s="1" t="s">
        <v>2911</v>
      </c>
      <c r="K305" s="66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35</v>
      </c>
      <c r="D306" s="1" t="s">
        <v>3003</v>
      </c>
      <c r="E306" s="16" t="n">
        <v>46197</v>
      </c>
      <c r="F306" s="16" t="n">
        <v>46114</v>
      </c>
      <c r="G306" s="1" t="s">
        <v>2748</v>
      </c>
      <c r="H306" s="1" t="n">
        <v>1392258</v>
      </c>
      <c r="I306" s="1" t="n">
        <v>11</v>
      </c>
      <c r="J306" s="1" t="s">
        <v>2911</v>
      </c>
      <c r="K306" s="66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2915</v>
      </c>
      <c r="E307" s="16" t="n">
        <v>46197</v>
      </c>
      <c r="F307" s="16" t="n">
        <v>46197</v>
      </c>
      <c r="G307" s="1" t="s">
        <v>99</v>
      </c>
      <c r="H307" s="1" t="n">
        <v>1299260</v>
      </c>
      <c r="I307" s="1" t="n">
        <v>6</v>
      </c>
      <c r="J307" s="1" t="s">
        <v>2911</v>
      </c>
      <c r="K307" s="66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35</v>
      </c>
      <c r="D308" s="1" t="s">
        <v>2915</v>
      </c>
      <c r="E308" s="16" t="n">
        <v>46197</v>
      </c>
      <c r="F308" s="16" t="n">
        <v>46197</v>
      </c>
      <c r="G308" s="1" t="s">
        <v>99</v>
      </c>
      <c r="H308" s="1" t="n">
        <v>1299271</v>
      </c>
      <c r="I308" s="1" t="n">
        <v>6</v>
      </c>
      <c r="J308" s="1" t="s">
        <v>2911</v>
      </c>
      <c r="K308" s="66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35</v>
      </c>
      <c r="D309" s="1" t="s">
        <v>2915</v>
      </c>
      <c r="E309" s="16" t="n">
        <v>46197</v>
      </c>
      <c r="F309" s="16" t="n">
        <v>46197</v>
      </c>
      <c r="G309" s="1" t="s">
        <v>99</v>
      </c>
      <c r="H309" s="1" t="n">
        <v>1299421</v>
      </c>
      <c r="I309" s="1" t="n">
        <v>6</v>
      </c>
      <c r="J309" s="1" t="s">
        <v>2911</v>
      </c>
      <c r="K309" s="66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35</v>
      </c>
      <c r="D310" s="1" t="s">
        <v>2915</v>
      </c>
      <c r="E310" s="16" t="n">
        <v>46197</v>
      </c>
      <c r="F310" s="16" t="n">
        <v>46197</v>
      </c>
      <c r="G310" s="1" t="s">
        <v>99</v>
      </c>
      <c r="H310" s="1" t="n">
        <v>1299251</v>
      </c>
      <c r="I310" s="1" t="n">
        <v>2</v>
      </c>
      <c r="J310" s="1" t="s">
        <v>2911</v>
      </c>
      <c r="K310" s="66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35</v>
      </c>
      <c r="D311" s="1" t="s">
        <v>2915</v>
      </c>
      <c r="E311" s="16" t="n">
        <v>46197</v>
      </c>
      <c r="F311" s="16" t="n">
        <v>46197</v>
      </c>
      <c r="G311" s="1" t="s">
        <v>99</v>
      </c>
      <c r="H311" s="1" t="n">
        <v>1299267</v>
      </c>
      <c r="I311" s="1" t="n">
        <v>2</v>
      </c>
      <c r="J311" s="1" t="s">
        <v>2911</v>
      </c>
      <c r="K311" s="66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310</v>
      </c>
      <c r="D312" s="1" t="s">
        <v>2930</v>
      </c>
      <c r="E312" s="16" t="n">
        <v>46197</v>
      </c>
      <c r="F312" s="16" t="n">
        <v>46196</v>
      </c>
      <c r="G312" s="1" t="s">
        <v>140</v>
      </c>
      <c r="H312" s="1" t="n">
        <v>1299213</v>
      </c>
      <c r="I312" s="1" t="n">
        <v>1</v>
      </c>
      <c r="J312" s="1" t="s">
        <v>2911</v>
      </c>
      <c r="K312" s="66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35</v>
      </c>
      <c r="D313" s="1" t="s">
        <v>2941</v>
      </c>
      <c r="E313" s="16" t="n">
        <v>46197</v>
      </c>
      <c r="F313" s="16" t="n">
        <v>46197</v>
      </c>
      <c r="G313" s="1" t="s">
        <v>241</v>
      </c>
      <c r="H313" s="1" t="n">
        <v>1298980</v>
      </c>
      <c r="I313" s="1" t="n">
        <v>1</v>
      </c>
      <c r="J313" s="1" t="s">
        <v>2911</v>
      </c>
      <c r="K313" s="66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35</v>
      </c>
      <c r="D314" s="1" t="s">
        <v>3004</v>
      </c>
      <c r="E314" s="16" t="n">
        <v>46197</v>
      </c>
      <c r="F314" s="16" t="n">
        <v>46114</v>
      </c>
      <c r="G314" s="1" t="s">
        <v>77</v>
      </c>
      <c r="H314" s="1" t="n">
        <v>1392280</v>
      </c>
      <c r="I314" s="1" t="n">
        <v>11</v>
      </c>
      <c r="J314" s="1" t="s">
        <v>2911</v>
      </c>
      <c r="K314" s="66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35</v>
      </c>
      <c r="D315" s="1" t="s">
        <v>2920</v>
      </c>
      <c r="E315" s="16" t="n">
        <v>46198</v>
      </c>
      <c r="F315" s="16" t="n">
        <v>46196</v>
      </c>
      <c r="G315" s="1" t="s">
        <v>317</v>
      </c>
      <c r="H315" s="1" t="n">
        <v>1305382</v>
      </c>
      <c r="I315" s="1" t="n">
        <v>11</v>
      </c>
      <c r="J315" s="1" t="s">
        <v>2911</v>
      </c>
      <c r="K315" s="66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35</v>
      </c>
      <c r="D316" s="1" t="s">
        <v>3005</v>
      </c>
      <c r="E316" s="16" t="n">
        <v>46198</v>
      </c>
      <c r="F316" s="16" t="n">
        <v>46197</v>
      </c>
      <c r="G316" s="1" t="s">
        <v>204</v>
      </c>
      <c r="H316" s="1" t="n">
        <v>1304495</v>
      </c>
      <c r="I316" s="1" t="n">
        <v>1</v>
      </c>
      <c r="J316" s="1" t="s">
        <v>2911</v>
      </c>
      <c r="K316" s="66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35</v>
      </c>
      <c r="D317" s="1" t="s">
        <v>2936</v>
      </c>
      <c r="E317" s="16" t="n">
        <v>46198</v>
      </c>
      <c r="F317" s="16" t="n">
        <v>46197</v>
      </c>
      <c r="G317" s="1" t="s">
        <v>340</v>
      </c>
      <c r="H317" s="1" t="n">
        <v>1304475</v>
      </c>
      <c r="I317" s="1" t="n">
        <v>1</v>
      </c>
      <c r="J317" s="1" t="s">
        <v>2911</v>
      </c>
      <c r="K317" s="66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3006</v>
      </c>
      <c r="E318" s="16" t="n">
        <v>46198</v>
      </c>
      <c r="F318" s="16" t="n">
        <v>46195</v>
      </c>
      <c r="G318" s="1" t="s">
        <v>1249</v>
      </c>
      <c r="H318" s="1" t="n">
        <v>1305315</v>
      </c>
      <c r="I318" s="1" t="n">
        <v>11</v>
      </c>
      <c r="J318" s="1" t="s">
        <v>2911</v>
      </c>
      <c r="K318" s="66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35</v>
      </c>
      <c r="D319" s="1" t="s">
        <v>2926</v>
      </c>
      <c r="E319" s="16" t="n">
        <v>46198</v>
      </c>
      <c r="F319" s="16" t="n">
        <v>46196</v>
      </c>
      <c r="G319" s="1" t="s">
        <v>73</v>
      </c>
      <c r="H319" s="1" t="n">
        <v>1305411</v>
      </c>
      <c r="I319" s="1" t="n">
        <v>11</v>
      </c>
      <c r="J319" s="1" t="s">
        <v>2911</v>
      </c>
      <c r="K319" s="66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35</v>
      </c>
      <c r="D320" s="1" t="s">
        <v>2929</v>
      </c>
      <c r="E320" s="16" t="n">
        <v>46198</v>
      </c>
      <c r="F320" s="16" t="n">
        <v>46197</v>
      </c>
      <c r="G320" s="1" t="s">
        <v>207</v>
      </c>
      <c r="H320" s="1" t="n">
        <v>1304462</v>
      </c>
      <c r="I320" s="1" t="n">
        <v>11</v>
      </c>
      <c r="J320" s="1" t="s">
        <v>2911</v>
      </c>
      <c r="K320" s="66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35</v>
      </c>
      <c r="D321" s="1" t="s">
        <v>2915</v>
      </c>
      <c r="E321" s="16" t="n">
        <v>46198</v>
      </c>
      <c r="F321" s="16" t="n">
        <v>46198</v>
      </c>
      <c r="G321" s="1" t="s">
        <v>99</v>
      </c>
      <c r="H321" s="1" t="n">
        <v>1304906</v>
      </c>
      <c r="I321" s="1" t="n">
        <v>6</v>
      </c>
      <c r="J321" s="1" t="s">
        <v>2911</v>
      </c>
      <c r="K321" s="66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35</v>
      </c>
      <c r="D322" s="1" t="s">
        <v>2915</v>
      </c>
      <c r="E322" s="16" t="n">
        <v>46198</v>
      </c>
      <c r="F322" s="16" t="n">
        <v>46198</v>
      </c>
      <c r="G322" s="1" t="s">
        <v>99</v>
      </c>
      <c r="H322" s="1" t="n">
        <v>1304885</v>
      </c>
      <c r="I322" s="1" t="n">
        <v>2</v>
      </c>
      <c r="J322" s="1" t="s">
        <v>2911</v>
      </c>
      <c r="K322" s="66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408</v>
      </c>
      <c r="D323" s="1" t="s">
        <v>2995</v>
      </c>
      <c r="E323" s="16" t="n">
        <v>46198</v>
      </c>
      <c r="F323" s="16" t="n">
        <v>46142</v>
      </c>
      <c r="G323" s="1" t="s">
        <v>2996</v>
      </c>
      <c r="H323" s="1" t="n">
        <v>1392270</v>
      </c>
      <c r="I323" s="1" t="n">
        <v>11</v>
      </c>
      <c r="J323" s="1" t="s">
        <v>2911</v>
      </c>
      <c r="K323" s="66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35</v>
      </c>
      <c r="D324" s="1" t="s">
        <v>2931</v>
      </c>
      <c r="E324" s="16" t="n">
        <v>46198</v>
      </c>
      <c r="F324" s="16" t="n">
        <v>46196</v>
      </c>
      <c r="G324" s="1" t="s">
        <v>147</v>
      </c>
      <c r="H324" s="1" t="n">
        <v>1304468</v>
      </c>
      <c r="I324" s="1" t="n">
        <v>1</v>
      </c>
      <c r="J324" s="1" t="s">
        <v>2911</v>
      </c>
      <c r="K324" s="66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35</v>
      </c>
      <c r="D325" s="1" t="s">
        <v>2932</v>
      </c>
      <c r="E325" s="16" t="n">
        <v>46198</v>
      </c>
      <c r="F325" s="16" t="n">
        <v>46196</v>
      </c>
      <c r="G325" s="1" t="s">
        <v>152</v>
      </c>
      <c r="H325" s="1" t="n">
        <v>1304379</v>
      </c>
      <c r="I325" s="1" t="n">
        <v>11</v>
      </c>
      <c r="J325" s="1" t="s">
        <v>2911</v>
      </c>
      <c r="K325" s="66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35</v>
      </c>
      <c r="D326" s="1" t="s">
        <v>2932</v>
      </c>
      <c r="E326" s="16" t="n">
        <v>46198</v>
      </c>
      <c r="F326" s="16" t="n">
        <v>46196</v>
      </c>
      <c r="G326" s="1" t="s">
        <v>152</v>
      </c>
      <c r="H326" s="1" t="n">
        <v>1304360</v>
      </c>
      <c r="I326" s="1" t="n">
        <v>1</v>
      </c>
      <c r="J326" s="1" t="s">
        <v>2911</v>
      </c>
      <c r="K326" s="66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310</v>
      </c>
      <c r="D327" s="1" t="s">
        <v>3007</v>
      </c>
      <c r="E327" s="16" t="n">
        <v>46198</v>
      </c>
      <c r="F327" s="16" t="n">
        <v>46196</v>
      </c>
      <c r="G327" s="1" t="s">
        <v>211</v>
      </c>
      <c r="H327" s="1" t="n">
        <v>1304429</v>
      </c>
      <c r="I327" s="1" t="n">
        <v>11</v>
      </c>
      <c r="J327" s="1" t="s">
        <v>2911</v>
      </c>
      <c r="K327" s="66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35</v>
      </c>
      <c r="D328" s="1" t="s">
        <v>2933</v>
      </c>
      <c r="E328" s="16" t="n">
        <v>46199</v>
      </c>
      <c r="F328" s="16" t="n">
        <v>46199</v>
      </c>
      <c r="G328" s="1" t="s">
        <v>2934</v>
      </c>
      <c r="H328" s="1" t="n">
        <v>1312429</v>
      </c>
      <c r="I328" s="1" t="n">
        <v>1</v>
      </c>
      <c r="J328" s="1" t="s">
        <v>2911</v>
      </c>
      <c r="K328" s="66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35</v>
      </c>
      <c r="D329" s="1" t="s">
        <v>2917</v>
      </c>
      <c r="E329" s="16" t="n">
        <v>46199</v>
      </c>
      <c r="F329" s="16" t="n">
        <v>46199</v>
      </c>
      <c r="G329" s="1" t="s">
        <v>157</v>
      </c>
      <c r="H329" s="1" t="n">
        <v>1309963</v>
      </c>
      <c r="I329" s="1" t="n">
        <v>1</v>
      </c>
      <c r="J329" s="1" t="s">
        <v>2911</v>
      </c>
      <c r="K329" s="66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35</v>
      </c>
      <c r="D330" s="1" t="s">
        <v>2915</v>
      </c>
      <c r="E330" s="16" t="n">
        <v>46199</v>
      </c>
      <c r="F330" s="16" t="n">
        <v>46199</v>
      </c>
      <c r="G330" s="1" t="s">
        <v>99</v>
      </c>
      <c r="H330" s="1" t="n">
        <v>1309148</v>
      </c>
      <c r="I330" s="1" t="n">
        <v>6</v>
      </c>
      <c r="J330" s="1" t="s">
        <v>2911</v>
      </c>
      <c r="K330" s="66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35</v>
      </c>
      <c r="D331" s="1" t="s">
        <v>2915</v>
      </c>
      <c r="E331" s="16" t="n">
        <v>46199</v>
      </c>
      <c r="F331" s="16" t="n">
        <v>46199</v>
      </c>
      <c r="G331" s="1" t="s">
        <v>99</v>
      </c>
      <c r="H331" s="1" t="n">
        <v>1309164</v>
      </c>
      <c r="I331" s="1" t="n">
        <v>6</v>
      </c>
      <c r="J331" s="1" t="s">
        <v>2911</v>
      </c>
      <c r="K331" s="66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2915</v>
      </c>
      <c r="E332" s="16" t="n">
        <v>46199</v>
      </c>
      <c r="F332" s="16" t="n">
        <v>46199</v>
      </c>
      <c r="G332" s="1" t="s">
        <v>99</v>
      </c>
      <c r="H332" s="1" t="n">
        <v>1309941</v>
      </c>
      <c r="I332" s="1" t="n">
        <v>6</v>
      </c>
      <c r="J332" s="1" t="s">
        <v>2911</v>
      </c>
      <c r="K332" s="66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35</v>
      </c>
      <c r="D333" s="1" t="s">
        <v>2915</v>
      </c>
      <c r="E333" s="16" t="n">
        <v>46199</v>
      </c>
      <c r="F333" s="16" t="n">
        <v>46199</v>
      </c>
      <c r="G333" s="1" t="s">
        <v>99</v>
      </c>
      <c r="H333" s="1" t="n">
        <v>1309143</v>
      </c>
      <c r="I333" s="1" t="n">
        <v>2</v>
      </c>
      <c r="J333" s="1" t="s">
        <v>2911</v>
      </c>
      <c r="K333" s="66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35</v>
      </c>
      <c r="D334" s="1" t="s">
        <v>2915</v>
      </c>
      <c r="E334" s="16" t="n">
        <v>46199</v>
      </c>
      <c r="F334" s="16" t="n">
        <v>46199</v>
      </c>
      <c r="G334" s="1" t="s">
        <v>99</v>
      </c>
      <c r="H334" s="1" t="n">
        <v>1309144</v>
      </c>
      <c r="I334" s="1" t="n">
        <v>2</v>
      </c>
      <c r="J334" s="1" t="s">
        <v>2911</v>
      </c>
      <c r="K334" s="66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35</v>
      </c>
      <c r="D335" s="1" t="s">
        <v>2915</v>
      </c>
      <c r="E335" s="16" t="n">
        <v>46199</v>
      </c>
      <c r="F335" s="16" t="n">
        <v>46199</v>
      </c>
      <c r="G335" s="1" t="s">
        <v>99</v>
      </c>
      <c r="H335" s="1" t="n">
        <v>1309933</v>
      </c>
      <c r="I335" s="1" t="n">
        <v>2</v>
      </c>
      <c r="J335" s="1" t="s">
        <v>2911</v>
      </c>
      <c r="K335" s="66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35</v>
      </c>
      <c r="D336" s="1" t="s">
        <v>2998</v>
      </c>
      <c r="E336" s="16" t="n">
        <v>46200</v>
      </c>
      <c r="F336" s="16" t="n">
        <v>46198</v>
      </c>
      <c r="G336" s="1" t="s">
        <v>793</v>
      </c>
      <c r="H336" s="1" t="n">
        <v>1312295</v>
      </c>
      <c r="I336" s="1" t="n">
        <v>1</v>
      </c>
      <c r="J336" s="1" t="s">
        <v>2911</v>
      </c>
      <c r="K336" s="66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35</v>
      </c>
      <c r="D337" s="1" t="s">
        <v>2969</v>
      </c>
      <c r="E337" s="16" t="n">
        <v>46200</v>
      </c>
      <c r="F337" s="16" t="n">
        <v>46199</v>
      </c>
      <c r="G337" s="1" t="s">
        <v>344</v>
      </c>
      <c r="H337" s="1" t="n">
        <v>1312290</v>
      </c>
      <c r="I337" s="1" t="n">
        <v>1</v>
      </c>
      <c r="J337" s="1" t="s">
        <v>2911</v>
      </c>
      <c r="K337" s="66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35</v>
      </c>
      <c r="D338" s="1" t="s">
        <v>3008</v>
      </c>
      <c r="E338" s="16" t="n">
        <v>46200</v>
      </c>
      <c r="F338" s="16" t="n">
        <v>46197</v>
      </c>
      <c r="G338" s="1" t="s">
        <v>1325</v>
      </c>
      <c r="H338" s="1" t="n">
        <v>1312510</v>
      </c>
      <c r="I338" s="1" t="n">
        <v>11</v>
      </c>
      <c r="J338" s="1" t="s">
        <v>2911</v>
      </c>
      <c r="K338" s="66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310</v>
      </c>
      <c r="D339" s="1" t="s">
        <v>2952</v>
      </c>
      <c r="E339" s="16" t="n">
        <v>46200</v>
      </c>
      <c r="F339" s="16" t="n">
        <v>46200</v>
      </c>
      <c r="G339" s="1" t="s">
        <v>454</v>
      </c>
      <c r="H339" s="1" t="n">
        <v>1312535</v>
      </c>
      <c r="I339" s="1" t="n">
        <v>1</v>
      </c>
      <c r="J339" s="1" t="s">
        <v>2911</v>
      </c>
      <c r="K339" s="66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35</v>
      </c>
      <c r="D340" s="1" t="s">
        <v>2952</v>
      </c>
      <c r="E340" s="16" t="n">
        <v>46200</v>
      </c>
      <c r="F340" s="16" t="n">
        <v>46200</v>
      </c>
      <c r="G340" s="1" t="s">
        <v>454</v>
      </c>
      <c r="H340" s="1" t="n">
        <v>1312539</v>
      </c>
      <c r="I340" s="1" t="n">
        <v>1</v>
      </c>
      <c r="J340" s="1" t="s">
        <v>2911</v>
      </c>
      <c r="K340" s="66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35</v>
      </c>
      <c r="D341" s="1" t="s">
        <v>3009</v>
      </c>
      <c r="E341" s="16" t="n">
        <v>46200</v>
      </c>
      <c r="F341" s="16" t="n">
        <v>46199</v>
      </c>
      <c r="G341" s="1" t="s">
        <v>920</v>
      </c>
      <c r="H341" s="1" t="n">
        <v>1321565</v>
      </c>
      <c r="I341" s="1" t="n">
        <v>1</v>
      </c>
      <c r="J341" s="1" t="s">
        <v>2911</v>
      </c>
      <c r="K341" s="66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35</v>
      </c>
      <c r="D342" s="1" t="s">
        <v>2928</v>
      </c>
      <c r="E342" s="16" t="n">
        <v>46200</v>
      </c>
      <c r="F342" s="16" t="n">
        <v>46198</v>
      </c>
      <c r="G342" s="1" t="s">
        <v>188</v>
      </c>
      <c r="H342" s="1" t="n">
        <v>1312623</v>
      </c>
      <c r="I342" s="1" t="n">
        <v>11</v>
      </c>
      <c r="J342" s="1" t="s">
        <v>2911</v>
      </c>
      <c r="K342" s="66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310</v>
      </c>
      <c r="D343" s="1" t="s">
        <v>3010</v>
      </c>
      <c r="E343" s="16" t="n">
        <v>46200</v>
      </c>
      <c r="F343" s="16" t="n">
        <v>46197</v>
      </c>
      <c r="G343" s="1" t="s">
        <v>202</v>
      </c>
      <c r="H343" s="1" t="n">
        <v>1312455</v>
      </c>
      <c r="I343" s="1" t="n">
        <v>11</v>
      </c>
      <c r="J343" s="1" t="s">
        <v>2911</v>
      </c>
      <c r="K343" s="66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35</v>
      </c>
      <c r="D344" s="1" t="s">
        <v>2915</v>
      </c>
      <c r="E344" s="16" t="n">
        <v>46200</v>
      </c>
      <c r="F344" s="16" t="n">
        <v>46200</v>
      </c>
      <c r="G344" s="1" t="s">
        <v>99</v>
      </c>
      <c r="H344" s="1" t="n">
        <v>1312572</v>
      </c>
      <c r="I344" s="1" t="n">
        <v>6</v>
      </c>
      <c r="J344" s="1" t="s">
        <v>2911</v>
      </c>
      <c r="K344" s="66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35</v>
      </c>
      <c r="D345" s="1" t="s">
        <v>2915</v>
      </c>
      <c r="E345" s="16" t="n">
        <v>46200</v>
      </c>
      <c r="F345" s="16" t="n">
        <v>46200</v>
      </c>
      <c r="G345" s="1" t="s">
        <v>99</v>
      </c>
      <c r="H345" s="1" t="n">
        <v>1313262</v>
      </c>
      <c r="I345" s="1" t="n">
        <v>6</v>
      </c>
      <c r="J345" s="1" t="s">
        <v>2911</v>
      </c>
      <c r="K345" s="66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35</v>
      </c>
      <c r="D346" s="1" t="s">
        <v>2915</v>
      </c>
      <c r="E346" s="16" t="n">
        <v>46200</v>
      </c>
      <c r="F346" s="16" t="n">
        <v>46200</v>
      </c>
      <c r="G346" s="1" t="s">
        <v>99</v>
      </c>
      <c r="H346" s="1" t="n">
        <v>1312564</v>
      </c>
      <c r="I346" s="1" t="n">
        <v>2</v>
      </c>
      <c r="J346" s="1" t="s">
        <v>2911</v>
      </c>
      <c r="K346" s="66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35</v>
      </c>
      <c r="D347" s="1" t="s">
        <v>2915</v>
      </c>
      <c r="E347" s="16" t="n">
        <v>46200</v>
      </c>
      <c r="F347" s="16" t="n">
        <v>46200</v>
      </c>
      <c r="G347" s="1" t="s">
        <v>99</v>
      </c>
      <c r="H347" s="1" t="n">
        <v>1313251</v>
      </c>
      <c r="I347" s="1" t="n">
        <v>2</v>
      </c>
      <c r="J347" s="1" t="s">
        <v>2911</v>
      </c>
      <c r="K347" s="66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35</v>
      </c>
      <c r="D348" s="1" t="s">
        <v>2950</v>
      </c>
      <c r="E348" s="16" t="n">
        <v>46202</v>
      </c>
      <c r="F348" s="16" t="n">
        <v>46199</v>
      </c>
      <c r="G348" s="1" t="s">
        <v>162</v>
      </c>
      <c r="H348" s="1" t="n">
        <v>1321563</v>
      </c>
      <c r="I348" s="1" t="n">
        <v>1</v>
      </c>
      <c r="J348" s="1" t="s">
        <v>2911</v>
      </c>
      <c r="K348" s="66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35</v>
      </c>
      <c r="D349" s="1" t="s">
        <v>2922</v>
      </c>
      <c r="E349" s="16" t="n">
        <v>46202</v>
      </c>
      <c r="F349" s="16" t="n">
        <v>46197</v>
      </c>
      <c r="G349" s="1" t="s">
        <v>95</v>
      </c>
      <c r="H349" s="1" t="n">
        <v>1321809</v>
      </c>
      <c r="I349" s="1" t="n">
        <v>11</v>
      </c>
      <c r="J349" s="1" t="s">
        <v>2911</v>
      </c>
      <c r="K349" s="66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2922</v>
      </c>
      <c r="E350" s="16" t="n">
        <v>46202</v>
      </c>
      <c r="F350" s="16" t="n">
        <v>46198</v>
      </c>
      <c r="G350" s="1" t="s">
        <v>95</v>
      </c>
      <c r="H350" s="1" t="n">
        <v>1321918</v>
      </c>
      <c r="I350" s="1" t="n">
        <v>11</v>
      </c>
      <c r="J350" s="1" t="s">
        <v>2911</v>
      </c>
      <c r="K350" s="66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2922</v>
      </c>
      <c r="E351" s="16" t="n">
        <v>46202</v>
      </c>
      <c r="F351" s="16" t="n">
        <v>46199</v>
      </c>
      <c r="G351" s="1" t="s">
        <v>95</v>
      </c>
      <c r="H351" s="1" t="n">
        <v>1321883</v>
      </c>
      <c r="I351" s="1" t="n">
        <v>11</v>
      </c>
      <c r="J351" s="1" t="s">
        <v>2911</v>
      </c>
      <c r="K351" s="66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35</v>
      </c>
      <c r="D352" s="1" t="s">
        <v>2922</v>
      </c>
      <c r="E352" s="16" t="n">
        <v>46202</v>
      </c>
      <c r="F352" s="16" t="n">
        <v>46200</v>
      </c>
      <c r="G352" s="1" t="s">
        <v>95</v>
      </c>
      <c r="H352" s="1" t="n">
        <v>1321647</v>
      </c>
      <c r="I352" s="1" t="n">
        <v>11</v>
      </c>
      <c r="J352" s="1" t="s">
        <v>2911</v>
      </c>
      <c r="K352" s="66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35</v>
      </c>
      <c r="D353" s="1" t="s">
        <v>2981</v>
      </c>
      <c r="E353" s="16" t="n">
        <v>46202</v>
      </c>
      <c r="F353" s="16" t="n">
        <v>46198</v>
      </c>
      <c r="G353" s="1" t="s">
        <v>901</v>
      </c>
      <c r="H353" s="1" t="n">
        <v>1322021</v>
      </c>
      <c r="I353" s="1" t="n">
        <v>11</v>
      </c>
      <c r="J353" s="1" t="s">
        <v>2911</v>
      </c>
      <c r="K353" s="66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3011</v>
      </c>
      <c r="E354" s="16" t="n">
        <v>46202</v>
      </c>
      <c r="F354" s="16" t="n">
        <v>46196</v>
      </c>
      <c r="G354" s="1" t="s">
        <v>1105</v>
      </c>
      <c r="H354" s="1" t="n">
        <v>1321754</v>
      </c>
      <c r="I354" s="1" t="n">
        <v>11</v>
      </c>
      <c r="J354" s="1" t="s">
        <v>2911</v>
      </c>
      <c r="K354" s="66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2801</v>
      </c>
      <c r="D355" s="1" t="s">
        <v>3011</v>
      </c>
      <c r="E355" s="16" t="n">
        <v>46202</v>
      </c>
      <c r="F355" s="16" t="n">
        <v>46196</v>
      </c>
      <c r="G355" s="1" t="s">
        <v>1105</v>
      </c>
      <c r="H355" s="1" t="n">
        <v>1321723</v>
      </c>
      <c r="I355" s="1" t="n">
        <v>11</v>
      </c>
      <c r="J355" s="1" t="s">
        <v>2911</v>
      </c>
      <c r="K355" s="66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35</v>
      </c>
      <c r="D356" s="1" t="s">
        <v>2948</v>
      </c>
      <c r="E356" s="16" t="n">
        <v>46202</v>
      </c>
      <c r="F356" s="16" t="n">
        <v>46200</v>
      </c>
      <c r="G356" s="1" t="s">
        <v>2949</v>
      </c>
      <c r="H356" s="1" t="n">
        <v>1322109</v>
      </c>
      <c r="I356" s="1" t="n">
        <v>1</v>
      </c>
      <c r="J356" s="1" t="s">
        <v>2911</v>
      </c>
      <c r="K356" s="66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35</v>
      </c>
      <c r="D357" s="1" t="s">
        <v>2972</v>
      </c>
      <c r="E357" s="16" t="n">
        <v>46202</v>
      </c>
      <c r="F357" s="16" t="n">
        <v>46198</v>
      </c>
      <c r="G357" s="1" t="s">
        <v>80</v>
      </c>
      <c r="H357" s="1" t="n">
        <v>1322168</v>
      </c>
      <c r="I357" s="1" t="n">
        <v>11</v>
      </c>
      <c r="J357" s="1" t="s">
        <v>2911</v>
      </c>
      <c r="K357" s="66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35</v>
      </c>
      <c r="D358" s="1" t="s">
        <v>2915</v>
      </c>
      <c r="E358" s="16" t="n">
        <v>46202</v>
      </c>
      <c r="F358" s="16" t="n">
        <v>46202</v>
      </c>
      <c r="G358" s="1" t="s">
        <v>99</v>
      </c>
      <c r="H358" s="1" t="n">
        <v>1321970</v>
      </c>
      <c r="I358" s="1" t="n">
        <v>6</v>
      </c>
      <c r="J358" s="1" t="s">
        <v>2911</v>
      </c>
      <c r="K358" s="66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35</v>
      </c>
      <c r="D359" s="1" t="s">
        <v>2915</v>
      </c>
      <c r="E359" s="16" t="n">
        <v>46202</v>
      </c>
      <c r="F359" s="16" t="n">
        <v>46202</v>
      </c>
      <c r="G359" s="1" t="s">
        <v>99</v>
      </c>
      <c r="H359" s="1" t="n">
        <v>1321985</v>
      </c>
      <c r="I359" s="1" t="n">
        <v>6</v>
      </c>
      <c r="J359" s="1" t="s">
        <v>2911</v>
      </c>
      <c r="K359" s="66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35</v>
      </c>
      <c r="D360" s="1" t="s">
        <v>2915</v>
      </c>
      <c r="E360" s="16" t="n">
        <v>46202</v>
      </c>
      <c r="F360" s="16" t="n">
        <v>46202</v>
      </c>
      <c r="G360" s="1" t="s">
        <v>99</v>
      </c>
      <c r="H360" s="1" t="n">
        <v>1322132</v>
      </c>
      <c r="I360" s="1" t="n">
        <v>6</v>
      </c>
      <c r="J360" s="1" t="s">
        <v>2911</v>
      </c>
      <c r="K360" s="66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35</v>
      </c>
      <c r="D361" s="1" t="s">
        <v>2915</v>
      </c>
      <c r="E361" s="16" t="n">
        <v>46202</v>
      </c>
      <c r="F361" s="16" t="n">
        <v>46202</v>
      </c>
      <c r="G361" s="1" t="s">
        <v>99</v>
      </c>
      <c r="H361" s="1" t="n">
        <v>1321958</v>
      </c>
      <c r="I361" s="1" t="n">
        <v>2</v>
      </c>
      <c r="J361" s="1" t="s">
        <v>2911</v>
      </c>
      <c r="K361" s="66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35</v>
      </c>
      <c r="D362" s="1" t="s">
        <v>2915</v>
      </c>
      <c r="E362" s="16" t="n">
        <v>46202</v>
      </c>
      <c r="F362" s="16" t="n">
        <v>46202</v>
      </c>
      <c r="G362" s="1" t="s">
        <v>99</v>
      </c>
      <c r="H362" s="1" t="n">
        <v>1321964</v>
      </c>
      <c r="I362" s="1" t="n">
        <v>2</v>
      </c>
      <c r="J362" s="1" t="s">
        <v>2911</v>
      </c>
      <c r="K362" s="66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35</v>
      </c>
      <c r="D363" s="1" t="s">
        <v>2915</v>
      </c>
      <c r="E363" s="16" t="n">
        <v>46202</v>
      </c>
      <c r="F363" s="16" t="n">
        <v>46202</v>
      </c>
      <c r="G363" s="1" t="s">
        <v>99</v>
      </c>
      <c r="H363" s="1" t="n">
        <v>1322116</v>
      </c>
      <c r="I363" s="1" t="n">
        <v>2</v>
      </c>
      <c r="J363" s="1" t="s">
        <v>2911</v>
      </c>
      <c r="K363" s="66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35</v>
      </c>
      <c r="D364" s="1" t="s">
        <v>2916</v>
      </c>
      <c r="E364" s="16" t="n">
        <v>46203</v>
      </c>
      <c r="F364" s="16" t="n">
        <v>46203</v>
      </c>
      <c r="G364" s="1" t="s">
        <v>139</v>
      </c>
      <c r="H364" s="1" t="n">
        <v>1333698</v>
      </c>
      <c r="I364" s="1" t="n">
        <v>1</v>
      </c>
      <c r="J364" s="1" t="s">
        <v>2911</v>
      </c>
      <c r="K364" s="66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685</v>
      </c>
      <c r="D365" s="1" t="s">
        <v>2910</v>
      </c>
      <c r="E365" s="16" t="n">
        <v>46203</v>
      </c>
      <c r="F365" s="16" t="n">
        <v>46202</v>
      </c>
      <c r="G365" s="1" t="s">
        <v>149</v>
      </c>
      <c r="H365" s="1" t="n">
        <v>1330757</v>
      </c>
      <c r="I365" s="1" t="n">
        <v>11</v>
      </c>
      <c r="J365" s="1" t="s">
        <v>2911</v>
      </c>
      <c r="K365" s="66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488</v>
      </c>
      <c r="D366" s="1" t="s">
        <v>2910</v>
      </c>
      <c r="E366" s="16" t="n">
        <v>46203</v>
      </c>
      <c r="F366" s="16" t="n">
        <v>46202</v>
      </c>
      <c r="G366" s="1" t="s">
        <v>149</v>
      </c>
      <c r="H366" s="1" t="n">
        <v>1330767</v>
      </c>
      <c r="I366" s="1" t="n">
        <v>11</v>
      </c>
      <c r="J366" s="1" t="s">
        <v>2911</v>
      </c>
      <c r="K366" s="66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35</v>
      </c>
      <c r="D367" s="1" t="s">
        <v>2978</v>
      </c>
      <c r="E367" s="16" t="n">
        <v>46203</v>
      </c>
      <c r="F367" s="16" t="n">
        <v>46203</v>
      </c>
      <c r="G367" s="1" t="s">
        <v>214</v>
      </c>
      <c r="H367" s="1" t="n">
        <v>1335347</v>
      </c>
      <c r="I367" s="1" t="n">
        <v>11</v>
      </c>
      <c r="J367" s="1" t="s">
        <v>2911</v>
      </c>
      <c r="K367" s="66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35</v>
      </c>
      <c r="D368" s="1" t="s">
        <v>2922</v>
      </c>
      <c r="E368" s="16" t="n">
        <v>46203</v>
      </c>
      <c r="F368" s="16" t="n">
        <v>46203</v>
      </c>
      <c r="G368" s="1" t="s">
        <v>95</v>
      </c>
      <c r="H368" s="1" t="n">
        <v>1329978</v>
      </c>
      <c r="I368" s="1" t="n">
        <v>11</v>
      </c>
      <c r="J368" s="1" t="s">
        <v>2911</v>
      </c>
      <c r="K368" s="66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35</v>
      </c>
      <c r="D369" s="1" t="s">
        <v>2917</v>
      </c>
      <c r="E369" s="16" t="n">
        <v>46203</v>
      </c>
      <c r="F369" s="16" t="n">
        <v>46203</v>
      </c>
      <c r="G369" s="1" t="s">
        <v>157</v>
      </c>
      <c r="H369" s="1" t="n">
        <v>1330504</v>
      </c>
      <c r="I369" s="1" t="n">
        <v>1</v>
      </c>
      <c r="J369" s="1" t="s">
        <v>2911</v>
      </c>
      <c r="K369" s="66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35</v>
      </c>
      <c r="D370" s="1" t="s">
        <v>3012</v>
      </c>
      <c r="E370" s="16" t="n">
        <v>46203</v>
      </c>
      <c r="F370" s="16" t="n">
        <v>46199</v>
      </c>
      <c r="G370" s="1" t="s">
        <v>1413</v>
      </c>
      <c r="H370" s="1" t="n">
        <v>1334004</v>
      </c>
      <c r="I370" s="1" t="n">
        <v>11</v>
      </c>
      <c r="J370" s="1" t="s">
        <v>2911</v>
      </c>
      <c r="K370" s="66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189</v>
      </c>
      <c r="D371" s="1" t="s">
        <v>2925</v>
      </c>
      <c r="E371" s="16" t="n">
        <v>46203</v>
      </c>
      <c r="F371" s="16" t="n">
        <v>46203</v>
      </c>
      <c r="G371" s="1" t="s">
        <v>222</v>
      </c>
      <c r="H371" s="1" t="n">
        <v>1333686</v>
      </c>
      <c r="I371" s="1" t="n">
        <v>1</v>
      </c>
      <c r="J371" s="1" t="s">
        <v>2911</v>
      </c>
      <c r="K371" s="66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310</v>
      </c>
      <c r="D372" s="1" t="s">
        <v>3013</v>
      </c>
      <c r="E372" s="16" t="n">
        <v>46203</v>
      </c>
      <c r="F372" s="16" t="n">
        <v>46202</v>
      </c>
      <c r="G372" s="1" t="s">
        <v>1693</v>
      </c>
      <c r="H372" s="1" t="n">
        <v>1334000</v>
      </c>
      <c r="I372" s="1" t="n">
        <v>1</v>
      </c>
      <c r="J372" s="1" t="s">
        <v>2911</v>
      </c>
      <c r="K372" s="66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35</v>
      </c>
      <c r="D373" s="1" t="s">
        <v>2953</v>
      </c>
      <c r="E373" s="16" t="n">
        <v>46203</v>
      </c>
      <c r="F373" s="16" t="n">
        <v>46203</v>
      </c>
      <c r="G373" s="1" t="s">
        <v>528</v>
      </c>
      <c r="H373" s="1" t="n">
        <v>1330737</v>
      </c>
      <c r="I373" s="1" t="n">
        <v>1</v>
      </c>
      <c r="J373" s="1" t="s">
        <v>2911</v>
      </c>
      <c r="K373" s="66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2965</v>
      </c>
      <c r="D374" s="1" t="s">
        <v>2967</v>
      </c>
      <c r="E374" s="16" t="n">
        <v>46203</v>
      </c>
      <c r="F374" s="16" t="n">
        <v>46202</v>
      </c>
      <c r="G374" s="1" t="s">
        <v>198</v>
      </c>
      <c r="H374" s="1" t="n">
        <v>1333932</v>
      </c>
      <c r="I374" s="1" t="n">
        <v>39</v>
      </c>
      <c r="J374" s="1" t="s">
        <v>2911</v>
      </c>
      <c r="K374" s="66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35</v>
      </c>
      <c r="D375" s="1" t="s">
        <v>2915</v>
      </c>
      <c r="E375" s="16" t="n">
        <v>46203</v>
      </c>
      <c r="F375" s="16" t="n">
        <v>46203</v>
      </c>
      <c r="G375" s="1" t="s">
        <v>99</v>
      </c>
      <c r="H375" s="1" t="n">
        <v>1328808</v>
      </c>
      <c r="I375" s="1" t="n">
        <v>6</v>
      </c>
      <c r="J375" s="1" t="s">
        <v>2911</v>
      </c>
      <c r="K375" s="66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35</v>
      </c>
      <c r="D376" s="1" t="s">
        <v>2915</v>
      </c>
      <c r="E376" s="16" t="n">
        <v>46203</v>
      </c>
      <c r="F376" s="16" t="n">
        <v>46203</v>
      </c>
      <c r="G376" s="1" t="s">
        <v>99</v>
      </c>
      <c r="H376" s="1" t="n">
        <v>1328832</v>
      </c>
      <c r="I376" s="1" t="n">
        <v>6</v>
      </c>
      <c r="J376" s="1" t="s">
        <v>2911</v>
      </c>
      <c r="K376" s="66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35</v>
      </c>
      <c r="D377" s="1" t="s">
        <v>2915</v>
      </c>
      <c r="E377" s="16" t="n">
        <v>46203</v>
      </c>
      <c r="F377" s="16" t="n">
        <v>46203</v>
      </c>
      <c r="G377" s="1" t="s">
        <v>99</v>
      </c>
      <c r="H377" s="1" t="n">
        <v>1330496</v>
      </c>
      <c r="I377" s="1" t="n">
        <v>6</v>
      </c>
      <c r="J377" s="1" t="s">
        <v>2911</v>
      </c>
      <c r="K377" s="66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35</v>
      </c>
      <c r="D378" s="1" t="s">
        <v>2915</v>
      </c>
      <c r="E378" s="16" t="n">
        <v>46203</v>
      </c>
      <c r="F378" s="16" t="n">
        <v>46203</v>
      </c>
      <c r="G378" s="1" t="s">
        <v>99</v>
      </c>
      <c r="H378" s="1" t="n">
        <v>1330566</v>
      </c>
      <c r="I378" s="1" t="n">
        <v>6</v>
      </c>
      <c r="J378" s="1" t="s">
        <v>2911</v>
      </c>
      <c r="K378" s="66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2915</v>
      </c>
      <c r="E379" s="16" t="n">
        <v>46203</v>
      </c>
      <c r="F379" s="16" t="n">
        <v>46203</v>
      </c>
      <c r="G379" s="1" t="s">
        <v>99</v>
      </c>
      <c r="H379" s="1" t="n">
        <v>1328802</v>
      </c>
      <c r="I379" s="1" t="n">
        <v>2</v>
      </c>
      <c r="J379" s="1" t="s">
        <v>2911</v>
      </c>
      <c r="K379" s="66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35</v>
      </c>
      <c r="D380" s="1" t="s">
        <v>2915</v>
      </c>
      <c r="E380" s="16" t="n">
        <v>46203</v>
      </c>
      <c r="F380" s="16" t="n">
        <v>46203</v>
      </c>
      <c r="G380" s="1" t="s">
        <v>99</v>
      </c>
      <c r="H380" s="1" t="n">
        <v>1328829</v>
      </c>
      <c r="I380" s="1" t="n">
        <v>2</v>
      </c>
      <c r="J380" s="1" t="s">
        <v>2911</v>
      </c>
      <c r="K380" s="66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35</v>
      </c>
      <c r="D381" s="1" t="s">
        <v>2915</v>
      </c>
      <c r="E381" s="16" t="n">
        <v>46203</v>
      </c>
      <c r="F381" s="16" t="n">
        <v>46203</v>
      </c>
      <c r="G381" s="1" t="s">
        <v>99</v>
      </c>
      <c r="H381" s="1" t="n">
        <v>1330487</v>
      </c>
      <c r="I381" s="1" t="n">
        <v>2</v>
      </c>
      <c r="J381" s="1" t="s">
        <v>2911</v>
      </c>
      <c r="K381" s="66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35</v>
      </c>
      <c r="D382" s="1" t="s">
        <v>2915</v>
      </c>
      <c r="E382" s="16" t="n">
        <v>46203</v>
      </c>
      <c r="F382" s="16" t="n">
        <v>46203</v>
      </c>
      <c r="G382" s="1" t="s">
        <v>99</v>
      </c>
      <c r="H382" s="1" t="n">
        <v>1330562</v>
      </c>
      <c r="I382" s="1" t="n">
        <v>2</v>
      </c>
      <c r="J382" s="1" t="s">
        <v>2911</v>
      </c>
      <c r="K382" s="66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310</v>
      </c>
      <c r="D383" s="1" t="s">
        <v>3014</v>
      </c>
      <c r="E383" s="16" t="n">
        <v>46203</v>
      </c>
      <c r="F383" s="16" t="n">
        <v>46202</v>
      </c>
      <c r="G383" s="1" t="s">
        <v>356</v>
      </c>
      <c r="H383" s="1" t="n">
        <v>1333986</v>
      </c>
      <c r="I383" s="1" t="n">
        <v>11</v>
      </c>
      <c r="J383" s="1" t="s">
        <v>2911</v>
      </c>
      <c r="K383" s="66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408</v>
      </c>
      <c r="D384" s="1" t="s">
        <v>2995</v>
      </c>
      <c r="E384" s="16" t="n">
        <v>46203</v>
      </c>
      <c r="F384" s="16" t="n">
        <v>46203</v>
      </c>
      <c r="G384" s="1" t="s">
        <v>2996</v>
      </c>
      <c r="H384" s="1" t="n">
        <v>1334186</v>
      </c>
      <c r="I384" s="1" t="n">
        <v>11</v>
      </c>
      <c r="J384" s="1" t="s">
        <v>2911</v>
      </c>
      <c r="K384" s="66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35</v>
      </c>
      <c r="D385" s="1" t="s">
        <v>2956</v>
      </c>
      <c r="E385" s="16" t="n">
        <v>46203</v>
      </c>
      <c r="F385" s="16" t="n">
        <v>46202</v>
      </c>
      <c r="G385" s="1" t="s">
        <v>284</v>
      </c>
      <c r="H385" s="1" t="n">
        <v>1328873</v>
      </c>
      <c r="I385" s="1" t="n">
        <v>11</v>
      </c>
      <c r="J385" s="1" t="s">
        <v>2911</v>
      </c>
      <c r="K385" s="66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35</v>
      </c>
      <c r="D386" s="1" t="s">
        <v>2956</v>
      </c>
      <c r="E386" s="16" t="n">
        <v>46203</v>
      </c>
      <c r="F386" s="16" t="n">
        <v>46202</v>
      </c>
      <c r="G386" s="1" t="s">
        <v>284</v>
      </c>
      <c r="H386" s="1" t="n">
        <v>1329841</v>
      </c>
      <c r="I386" s="1" t="n">
        <v>11</v>
      </c>
      <c r="J386" s="1" t="s">
        <v>2911</v>
      </c>
      <c r="K386" s="66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35</v>
      </c>
      <c r="D387" s="1" t="s">
        <v>3004</v>
      </c>
      <c r="E387" s="16" t="n">
        <v>46203</v>
      </c>
      <c r="F387" s="16" t="n">
        <v>46195</v>
      </c>
      <c r="G387" s="1" t="s">
        <v>77</v>
      </c>
      <c r="H387" s="1" t="n">
        <v>1335475</v>
      </c>
      <c r="I387" s="1" t="n">
        <v>11</v>
      </c>
      <c r="J387" s="1" t="s">
        <v>2911</v>
      </c>
      <c r="K387" s="66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189</v>
      </c>
      <c r="D388" s="1" t="s">
        <v>2935</v>
      </c>
      <c r="E388" s="16" t="n">
        <v>46204</v>
      </c>
      <c r="F388" s="16" t="n">
        <v>46204</v>
      </c>
      <c r="G388" s="1" t="s">
        <v>216</v>
      </c>
      <c r="H388" s="1" t="n">
        <v>1335390</v>
      </c>
      <c r="I388" s="1" t="n">
        <v>11</v>
      </c>
      <c r="J388" s="1" t="s">
        <v>2911</v>
      </c>
      <c r="K388" s="66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35</v>
      </c>
      <c r="D389" s="1" t="s">
        <v>2922</v>
      </c>
      <c r="E389" s="16" t="n">
        <v>46204</v>
      </c>
      <c r="F389" s="16" t="n">
        <v>46204</v>
      </c>
      <c r="G389" s="1" t="s">
        <v>95</v>
      </c>
      <c r="H389" s="1" t="n">
        <v>1335571</v>
      </c>
      <c r="I389" s="1" t="n">
        <v>11</v>
      </c>
      <c r="J389" s="1" t="s">
        <v>2911</v>
      </c>
      <c r="K389" s="66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2965</v>
      </c>
      <c r="D390" s="1" t="s">
        <v>3015</v>
      </c>
      <c r="E390" s="16" t="n">
        <v>46204</v>
      </c>
      <c r="F390" s="16" t="n">
        <v>46204</v>
      </c>
      <c r="G390" s="1" t="s">
        <v>1011</v>
      </c>
      <c r="H390" s="1" t="n">
        <v>1340515</v>
      </c>
      <c r="I390" s="1" t="n">
        <v>1</v>
      </c>
      <c r="J390" s="1" t="s">
        <v>2911</v>
      </c>
      <c r="K390" s="66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35</v>
      </c>
      <c r="D391" s="1" t="s">
        <v>2929</v>
      </c>
      <c r="E391" s="16" t="n">
        <v>46204</v>
      </c>
      <c r="F391" s="16" t="n">
        <v>46204</v>
      </c>
      <c r="G391" s="1" t="s">
        <v>207</v>
      </c>
      <c r="H391" s="1" t="n">
        <v>1335395</v>
      </c>
      <c r="I391" s="1" t="n">
        <v>11</v>
      </c>
      <c r="J391" s="1" t="s">
        <v>2911</v>
      </c>
      <c r="K391" s="66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35</v>
      </c>
      <c r="D392" s="1" t="s">
        <v>2929</v>
      </c>
      <c r="E392" s="16" t="n">
        <v>46204</v>
      </c>
      <c r="F392" s="16" t="n">
        <v>46204</v>
      </c>
      <c r="G392" s="1" t="s">
        <v>207</v>
      </c>
      <c r="H392" s="1" t="n">
        <v>1335420</v>
      </c>
      <c r="I392" s="1" t="n">
        <v>11</v>
      </c>
      <c r="J392" s="1" t="s">
        <v>2911</v>
      </c>
      <c r="K392" s="66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35</v>
      </c>
      <c r="D393" s="1" t="s">
        <v>2929</v>
      </c>
      <c r="E393" s="16" t="n">
        <v>46204</v>
      </c>
      <c r="F393" s="16" t="n">
        <v>46204</v>
      </c>
      <c r="G393" s="1" t="s">
        <v>207</v>
      </c>
      <c r="H393" s="1" t="n">
        <v>1335400</v>
      </c>
      <c r="I393" s="1" t="n">
        <v>11</v>
      </c>
      <c r="J393" s="1" t="s">
        <v>2911</v>
      </c>
      <c r="K393" s="66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35</v>
      </c>
      <c r="D394" s="1" t="s">
        <v>2915</v>
      </c>
      <c r="E394" s="16" t="n">
        <v>46204</v>
      </c>
      <c r="F394" s="16" t="n">
        <v>46204</v>
      </c>
      <c r="G394" s="1" t="s">
        <v>99</v>
      </c>
      <c r="H394" s="1" t="n">
        <v>1334160</v>
      </c>
      <c r="I394" s="1" t="n">
        <v>6</v>
      </c>
      <c r="J394" s="1" t="s">
        <v>2911</v>
      </c>
      <c r="K394" s="66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2915</v>
      </c>
      <c r="E395" s="16" t="n">
        <v>46204</v>
      </c>
      <c r="F395" s="16" t="n">
        <v>46204</v>
      </c>
      <c r="G395" s="1" t="s">
        <v>99</v>
      </c>
      <c r="H395" s="1" t="n">
        <v>1334149</v>
      </c>
      <c r="I395" s="1" t="n">
        <v>2</v>
      </c>
      <c r="J395" s="1" t="s">
        <v>2911</v>
      </c>
      <c r="K395" s="66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35</v>
      </c>
      <c r="D396" s="1" t="s">
        <v>2932</v>
      </c>
      <c r="E396" s="16" t="n">
        <v>46204</v>
      </c>
      <c r="F396" s="16" t="n">
        <v>46204</v>
      </c>
      <c r="G396" s="1" t="s">
        <v>152</v>
      </c>
      <c r="H396" s="1" t="n">
        <v>1335459</v>
      </c>
      <c r="I396" s="1" t="n">
        <v>11</v>
      </c>
      <c r="J396" s="1" t="s">
        <v>2911</v>
      </c>
      <c r="K396" s="66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35</v>
      </c>
      <c r="D397" s="1" t="s">
        <v>2932</v>
      </c>
      <c r="E397" s="16" t="n">
        <v>46204</v>
      </c>
      <c r="F397" s="16" t="n">
        <v>46204</v>
      </c>
      <c r="G397" s="1" t="s">
        <v>152</v>
      </c>
      <c r="H397" s="1" t="n">
        <v>1334336</v>
      </c>
      <c r="I397" s="1" t="n">
        <v>11</v>
      </c>
      <c r="J397" s="1" t="s">
        <v>2911</v>
      </c>
      <c r="K397" s="66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35</v>
      </c>
      <c r="D398" s="1" t="s">
        <v>2936</v>
      </c>
      <c r="E398" s="16" t="n">
        <v>46205</v>
      </c>
      <c r="F398" s="16" t="n">
        <v>46204</v>
      </c>
      <c r="G398" s="1" t="s">
        <v>340</v>
      </c>
      <c r="H398" s="1" t="n">
        <v>1339278</v>
      </c>
      <c r="I398" s="1" t="n">
        <v>1</v>
      </c>
      <c r="J398" s="1" t="s">
        <v>2911</v>
      </c>
      <c r="K398" s="66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2922</v>
      </c>
      <c r="E399" s="16" t="n">
        <v>46205</v>
      </c>
      <c r="F399" s="16" t="n">
        <v>46205</v>
      </c>
      <c r="G399" s="1" t="s">
        <v>95</v>
      </c>
      <c r="H399" s="1" t="n">
        <v>1339492</v>
      </c>
      <c r="I399" s="1" t="n">
        <v>11</v>
      </c>
      <c r="J399" s="1" t="s">
        <v>2911</v>
      </c>
      <c r="K399" s="66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35</v>
      </c>
      <c r="D400" s="1" t="s">
        <v>2970</v>
      </c>
      <c r="E400" s="16" t="n">
        <v>46205</v>
      </c>
      <c r="F400" s="16" t="n">
        <v>46205</v>
      </c>
      <c r="G400" s="1" t="s">
        <v>191</v>
      </c>
      <c r="H400" s="1" t="n">
        <v>1340327</v>
      </c>
      <c r="I400" s="1" t="n">
        <v>39</v>
      </c>
      <c r="J400" s="1" t="s">
        <v>2911</v>
      </c>
      <c r="K400" s="66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2945</v>
      </c>
      <c r="D401" s="1" t="s">
        <v>3016</v>
      </c>
      <c r="E401" s="16" t="n">
        <v>46205</v>
      </c>
      <c r="F401" s="16" t="n">
        <v>46205</v>
      </c>
      <c r="G401" s="1" t="s">
        <v>1256</v>
      </c>
      <c r="H401" s="1" t="n">
        <v>1340628</v>
      </c>
      <c r="I401" s="1" t="n">
        <v>11</v>
      </c>
      <c r="J401" s="1" t="s">
        <v>2911</v>
      </c>
      <c r="K401" s="66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35</v>
      </c>
      <c r="D402" s="1" t="s">
        <v>2915</v>
      </c>
      <c r="E402" s="16" t="n">
        <v>46205</v>
      </c>
      <c r="F402" s="16" t="n">
        <v>46205</v>
      </c>
      <c r="G402" s="1" t="s">
        <v>99</v>
      </c>
      <c r="H402" s="1" t="n">
        <v>1338913</v>
      </c>
      <c r="I402" s="1" t="n">
        <v>6</v>
      </c>
      <c r="J402" s="1" t="s">
        <v>2911</v>
      </c>
      <c r="K402" s="66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35</v>
      </c>
      <c r="D403" s="1" t="s">
        <v>2915</v>
      </c>
      <c r="E403" s="16" t="n">
        <v>46205</v>
      </c>
      <c r="F403" s="16" t="n">
        <v>46205</v>
      </c>
      <c r="G403" s="1" t="s">
        <v>99</v>
      </c>
      <c r="H403" s="1" t="n">
        <v>1339067</v>
      </c>
      <c r="I403" s="1" t="n">
        <v>6</v>
      </c>
      <c r="J403" s="1" t="s">
        <v>2911</v>
      </c>
      <c r="K403" s="66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35</v>
      </c>
      <c r="D404" s="1" t="s">
        <v>2915</v>
      </c>
      <c r="E404" s="16" t="n">
        <v>46205</v>
      </c>
      <c r="F404" s="16" t="n">
        <v>46205</v>
      </c>
      <c r="G404" s="1" t="s">
        <v>99</v>
      </c>
      <c r="H404" s="1" t="n">
        <v>1339084</v>
      </c>
      <c r="I404" s="1" t="n">
        <v>6</v>
      </c>
      <c r="J404" s="1" t="s">
        <v>2911</v>
      </c>
      <c r="K404" s="66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2915</v>
      </c>
      <c r="E405" s="16" t="n">
        <v>46205</v>
      </c>
      <c r="F405" s="16" t="n">
        <v>46205</v>
      </c>
      <c r="G405" s="1" t="s">
        <v>99</v>
      </c>
      <c r="H405" s="1" t="n">
        <v>1340380</v>
      </c>
      <c r="I405" s="1" t="n">
        <v>6</v>
      </c>
      <c r="J405" s="1" t="s">
        <v>2911</v>
      </c>
      <c r="K405" s="66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35</v>
      </c>
      <c r="D406" s="1" t="s">
        <v>2915</v>
      </c>
      <c r="E406" s="16" t="n">
        <v>46205</v>
      </c>
      <c r="F406" s="16" t="n">
        <v>46205</v>
      </c>
      <c r="G406" s="1" t="s">
        <v>99</v>
      </c>
      <c r="H406" s="1" t="n">
        <v>1338903</v>
      </c>
      <c r="I406" s="1" t="n">
        <v>2</v>
      </c>
      <c r="J406" s="1" t="s">
        <v>2911</v>
      </c>
      <c r="K406" s="66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35</v>
      </c>
      <c r="D407" s="1" t="s">
        <v>2915</v>
      </c>
      <c r="E407" s="16" t="n">
        <v>46205</v>
      </c>
      <c r="F407" s="16" t="n">
        <v>46205</v>
      </c>
      <c r="G407" s="1" t="s">
        <v>99</v>
      </c>
      <c r="H407" s="1" t="n">
        <v>1338911</v>
      </c>
      <c r="I407" s="1" t="n">
        <v>2</v>
      </c>
      <c r="J407" s="1" t="s">
        <v>2911</v>
      </c>
      <c r="K407" s="66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35</v>
      </c>
      <c r="D408" s="1" t="s">
        <v>2915</v>
      </c>
      <c r="E408" s="16" t="n">
        <v>46205</v>
      </c>
      <c r="F408" s="16" t="n">
        <v>46205</v>
      </c>
      <c r="G408" s="1" t="s">
        <v>99</v>
      </c>
      <c r="H408" s="1" t="n">
        <v>1339062</v>
      </c>
      <c r="I408" s="1" t="n">
        <v>2</v>
      </c>
      <c r="J408" s="1" t="s">
        <v>2911</v>
      </c>
      <c r="K408" s="66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35</v>
      </c>
      <c r="D409" s="1" t="s">
        <v>2915</v>
      </c>
      <c r="E409" s="16" t="n">
        <v>46205</v>
      </c>
      <c r="F409" s="16" t="n">
        <v>46205</v>
      </c>
      <c r="G409" s="1" t="s">
        <v>99</v>
      </c>
      <c r="H409" s="1" t="n">
        <v>1340373</v>
      </c>
      <c r="I409" s="1" t="n">
        <v>2</v>
      </c>
      <c r="J409" s="1" t="s">
        <v>2911</v>
      </c>
      <c r="K409" s="66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310</v>
      </c>
      <c r="D410" s="1" t="s">
        <v>2983</v>
      </c>
      <c r="E410" s="16" t="n">
        <v>46205</v>
      </c>
      <c r="F410" s="16" t="n">
        <v>46204</v>
      </c>
      <c r="G410" s="1" t="s">
        <v>332</v>
      </c>
      <c r="H410" s="1" t="n">
        <v>1340340</v>
      </c>
      <c r="I410" s="1" t="n">
        <v>11</v>
      </c>
      <c r="J410" s="1" t="s">
        <v>2911</v>
      </c>
      <c r="K410" s="66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35</v>
      </c>
      <c r="D411" s="1" t="s">
        <v>3017</v>
      </c>
      <c r="E411" s="16" t="n">
        <v>46205</v>
      </c>
      <c r="F411" s="16" t="n">
        <v>46203</v>
      </c>
      <c r="G411" s="1" t="s">
        <v>269</v>
      </c>
      <c r="H411" s="1" t="n">
        <v>1340699</v>
      </c>
      <c r="I411" s="1" t="n">
        <v>11</v>
      </c>
      <c r="J411" s="1" t="s">
        <v>2911</v>
      </c>
      <c r="K411" s="66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2811</v>
      </c>
      <c r="D412" s="1" t="s">
        <v>2957</v>
      </c>
      <c r="E412" s="16" t="n">
        <v>46205</v>
      </c>
      <c r="F412" s="16" t="n">
        <v>46203</v>
      </c>
      <c r="G412" s="1" t="s">
        <v>273</v>
      </c>
      <c r="H412" s="1" t="n">
        <v>1340311</v>
      </c>
      <c r="I412" s="1" t="n">
        <v>11</v>
      </c>
      <c r="J412" s="1" t="s">
        <v>2911</v>
      </c>
      <c r="K412" s="66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35</v>
      </c>
      <c r="D413" s="1" t="s">
        <v>2933</v>
      </c>
      <c r="E413" s="16" t="n">
        <v>46206</v>
      </c>
      <c r="F413" s="16" t="n">
        <v>46206</v>
      </c>
      <c r="G413" s="1" t="s">
        <v>2934</v>
      </c>
      <c r="H413" s="1" t="n">
        <v>1348284</v>
      </c>
      <c r="I413" s="1" t="n">
        <v>1</v>
      </c>
      <c r="J413" s="1" t="s">
        <v>2911</v>
      </c>
      <c r="K413" s="66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35</v>
      </c>
      <c r="D414" s="1" t="s">
        <v>3018</v>
      </c>
      <c r="E414" s="16" t="n">
        <v>46206</v>
      </c>
      <c r="F414" s="16" t="n">
        <v>46204</v>
      </c>
      <c r="G414" s="1" t="s">
        <v>1426</v>
      </c>
      <c r="H414" s="1" t="n">
        <v>1344034</v>
      </c>
      <c r="I414" s="1" t="n">
        <v>11</v>
      </c>
      <c r="J414" s="1" t="s">
        <v>2911</v>
      </c>
      <c r="K414" s="66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35</v>
      </c>
      <c r="D415" s="1" t="s">
        <v>2969</v>
      </c>
      <c r="E415" s="16" t="n">
        <v>46206</v>
      </c>
      <c r="F415" s="16" t="n">
        <v>46206</v>
      </c>
      <c r="G415" s="1" t="s">
        <v>344</v>
      </c>
      <c r="H415" s="1" t="n">
        <v>1345337</v>
      </c>
      <c r="I415" s="1" t="n">
        <v>1</v>
      </c>
      <c r="J415" s="1" t="s">
        <v>2911</v>
      </c>
      <c r="K415" s="66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35</v>
      </c>
      <c r="D416" s="1" t="s">
        <v>2917</v>
      </c>
      <c r="E416" s="16" t="n">
        <v>46206</v>
      </c>
      <c r="F416" s="16" t="n">
        <v>46206</v>
      </c>
      <c r="G416" s="1" t="s">
        <v>157</v>
      </c>
      <c r="H416" s="1" t="n">
        <v>1345215</v>
      </c>
      <c r="I416" s="1" t="n">
        <v>1</v>
      </c>
      <c r="J416" s="1" t="s">
        <v>2911</v>
      </c>
      <c r="K416" s="66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2945</v>
      </c>
      <c r="D417" s="1" t="s">
        <v>2946</v>
      </c>
      <c r="E417" s="16" t="n">
        <v>46206</v>
      </c>
      <c r="F417" s="16" t="n">
        <v>46205</v>
      </c>
      <c r="G417" s="1" t="s">
        <v>279</v>
      </c>
      <c r="H417" s="1" t="n">
        <v>1343844</v>
      </c>
      <c r="I417" s="1" t="n">
        <v>1</v>
      </c>
      <c r="J417" s="1" t="s">
        <v>2911</v>
      </c>
      <c r="K417" s="66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2952</v>
      </c>
      <c r="E418" s="16" t="n">
        <v>46206</v>
      </c>
      <c r="F418" s="16" t="n">
        <v>46205</v>
      </c>
      <c r="G418" s="1" t="s">
        <v>454</v>
      </c>
      <c r="H418" s="1" t="n">
        <v>1345375</v>
      </c>
      <c r="I418" s="1" t="n">
        <v>1</v>
      </c>
      <c r="J418" s="1" t="s">
        <v>2911</v>
      </c>
      <c r="K418" s="66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35</v>
      </c>
      <c r="D419" s="1" t="s">
        <v>2952</v>
      </c>
      <c r="E419" s="16" t="n">
        <v>46206</v>
      </c>
      <c r="F419" s="16" t="n">
        <v>46205</v>
      </c>
      <c r="G419" s="1" t="s">
        <v>454</v>
      </c>
      <c r="H419" s="1" t="n">
        <v>1345381</v>
      </c>
      <c r="I419" s="1" t="n">
        <v>1</v>
      </c>
      <c r="J419" s="1" t="s">
        <v>2911</v>
      </c>
      <c r="K419" s="66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35</v>
      </c>
      <c r="D420" s="1" t="s">
        <v>2952</v>
      </c>
      <c r="E420" s="16" t="n">
        <v>46206</v>
      </c>
      <c r="F420" s="16" t="n">
        <v>46205</v>
      </c>
      <c r="G420" s="1" t="s">
        <v>454</v>
      </c>
      <c r="H420" s="1" t="n">
        <v>1345367</v>
      </c>
      <c r="I420" s="1" t="n">
        <v>1</v>
      </c>
      <c r="J420" s="1" t="s">
        <v>2911</v>
      </c>
      <c r="K420" s="66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2965</v>
      </c>
      <c r="D421" s="1" t="s">
        <v>3019</v>
      </c>
      <c r="E421" s="16" t="n">
        <v>46206</v>
      </c>
      <c r="F421" s="16" t="n">
        <v>46204</v>
      </c>
      <c r="G421" s="1" t="s">
        <v>1420</v>
      </c>
      <c r="H421" s="1" t="n">
        <v>1344200</v>
      </c>
      <c r="I421" s="1" t="n">
        <v>11</v>
      </c>
      <c r="J421" s="1" t="s">
        <v>2911</v>
      </c>
      <c r="K421" s="66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35</v>
      </c>
      <c r="D422" s="1" t="s">
        <v>2915</v>
      </c>
      <c r="E422" s="16" t="n">
        <v>46206</v>
      </c>
      <c r="F422" s="16" t="n">
        <v>46206</v>
      </c>
      <c r="G422" s="1" t="s">
        <v>99</v>
      </c>
      <c r="H422" s="1" t="n">
        <v>1343820</v>
      </c>
      <c r="I422" s="1" t="n">
        <v>6</v>
      </c>
      <c r="J422" s="1" t="s">
        <v>2911</v>
      </c>
      <c r="K422" s="66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35</v>
      </c>
      <c r="D423" s="1" t="s">
        <v>2915</v>
      </c>
      <c r="E423" s="16" t="n">
        <v>46206</v>
      </c>
      <c r="F423" s="16" t="n">
        <v>46206</v>
      </c>
      <c r="G423" s="1" t="s">
        <v>99</v>
      </c>
      <c r="H423" s="1" t="n">
        <v>1345210</v>
      </c>
      <c r="I423" s="1" t="n">
        <v>6</v>
      </c>
      <c r="J423" s="1" t="s">
        <v>2911</v>
      </c>
      <c r="K423" s="66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2915</v>
      </c>
      <c r="E424" s="16" t="n">
        <v>46206</v>
      </c>
      <c r="F424" s="16" t="n">
        <v>46206</v>
      </c>
      <c r="G424" s="1" t="s">
        <v>99</v>
      </c>
      <c r="H424" s="1" t="n">
        <v>1345528</v>
      </c>
      <c r="I424" s="1" t="n">
        <v>6</v>
      </c>
      <c r="J424" s="1" t="s">
        <v>2911</v>
      </c>
      <c r="K424" s="66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35</v>
      </c>
      <c r="D425" s="1" t="s">
        <v>2915</v>
      </c>
      <c r="E425" s="16" t="n">
        <v>46206</v>
      </c>
      <c r="F425" s="16" t="n">
        <v>46206</v>
      </c>
      <c r="G425" s="1" t="s">
        <v>99</v>
      </c>
      <c r="H425" s="1" t="n">
        <v>1343817</v>
      </c>
      <c r="I425" s="1" t="n">
        <v>2</v>
      </c>
      <c r="J425" s="1" t="s">
        <v>2911</v>
      </c>
      <c r="K425" s="66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35</v>
      </c>
      <c r="D426" s="1" t="s">
        <v>2915</v>
      </c>
      <c r="E426" s="16" t="n">
        <v>46206</v>
      </c>
      <c r="F426" s="16" t="n">
        <v>46206</v>
      </c>
      <c r="G426" s="1" t="s">
        <v>99</v>
      </c>
      <c r="H426" s="1" t="n">
        <v>1345206</v>
      </c>
      <c r="I426" s="1" t="n">
        <v>2</v>
      </c>
      <c r="J426" s="1" t="s">
        <v>2911</v>
      </c>
      <c r="K426" s="66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35</v>
      </c>
      <c r="D427" s="1" t="s">
        <v>2915</v>
      </c>
      <c r="E427" s="16" t="n">
        <v>46206</v>
      </c>
      <c r="F427" s="16" t="n">
        <v>46206</v>
      </c>
      <c r="G427" s="1" t="s">
        <v>99</v>
      </c>
      <c r="H427" s="1" t="n">
        <v>1345515</v>
      </c>
      <c r="I427" s="1" t="n">
        <v>2</v>
      </c>
      <c r="J427" s="1" t="s">
        <v>2911</v>
      </c>
      <c r="K427" s="66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35</v>
      </c>
      <c r="D428" s="1" t="s">
        <v>2956</v>
      </c>
      <c r="E428" s="16" t="n">
        <v>46206</v>
      </c>
      <c r="F428" s="16" t="n">
        <v>46205</v>
      </c>
      <c r="G428" s="1" t="s">
        <v>284</v>
      </c>
      <c r="H428" s="1" t="n">
        <v>1343950</v>
      </c>
      <c r="I428" s="1" t="n">
        <v>11</v>
      </c>
      <c r="J428" s="1" t="s">
        <v>2911</v>
      </c>
      <c r="K428" s="66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2922</v>
      </c>
      <c r="E429" s="16" t="n">
        <v>46207</v>
      </c>
      <c r="F429" s="16" t="n">
        <v>46206</v>
      </c>
      <c r="G429" s="1" t="s">
        <v>95</v>
      </c>
      <c r="H429" s="1" t="n">
        <v>1348490</v>
      </c>
      <c r="I429" s="1" t="n">
        <v>11</v>
      </c>
      <c r="J429" s="1" t="s">
        <v>2911</v>
      </c>
      <c r="K429" s="66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310</v>
      </c>
      <c r="D430" s="1" t="s">
        <v>2924</v>
      </c>
      <c r="E430" s="16" t="n">
        <v>46207</v>
      </c>
      <c r="F430" s="16" t="n">
        <v>46205</v>
      </c>
      <c r="G430" s="1" t="s">
        <v>440</v>
      </c>
      <c r="H430" s="1" t="n">
        <v>1348312</v>
      </c>
      <c r="I430" s="1" t="n">
        <v>1</v>
      </c>
      <c r="J430" s="1" t="s">
        <v>2911</v>
      </c>
      <c r="K430" s="66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35</v>
      </c>
      <c r="D431" s="1" t="s">
        <v>2955</v>
      </c>
      <c r="E431" s="16" t="n">
        <v>46207</v>
      </c>
      <c r="F431" s="16" t="n">
        <v>46206</v>
      </c>
      <c r="G431" s="1" t="s">
        <v>481</v>
      </c>
      <c r="H431" s="1" t="n">
        <v>1348423</v>
      </c>
      <c r="I431" s="1" t="n">
        <v>11</v>
      </c>
      <c r="J431" s="1" t="s">
        <v>2911</v>
      </c>
      <c r="K431" s="66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35</v>
      </c>
      <c r="D432" s="1" t="s">
        <v>2955</v>
      </c>
      <c r="E432" s="16" t="n">
        <v>46207</v>
      </c>
      <c r="F432" s="16" t="n">
        <v>46206</v>
      </c>
      <c r="G432" s="1" t="s">
        <v>481</v>
      </c>
      <c r="H432" s="1" t="n">
        <v>1348387</v>
      </c>
      <c r="I432" s="1" t="n">
        <v>1</v>
      </c>
      <c r="J432" s="1" t="s">
        <v>2911</v>
      </c>
      <c r="K432" s="66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2915</v>
      </c>
      <c r="E433" s="16" t="n">
        <v>46207</v>
      </c>
      <c r="F433" s="16" t="n">
        <v>46207</v>
      </c>
      <c r="G433" s="1" t="s">
        <v>99</v>
      </c>
      <c r="H433" s="1" t="n">
        <v>1348268</v>
      </c>
      <c r="I433" s="1" t="n">
        <v>6</v>
      </c>
      <c r="J433" s="1" t="s">
        <v>2911</v>
      </c>
      <c r="K433" s="66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35</v>
      </c>
      <c r="D434" s="1" t="s">
        <v>2915</v>
      </c>
      <c r="E434" s="16" t="n">
        <v>46207</v>
      </c>
      <c r="F434" s="16" t="n">
        <v>46207</v>
      </c>
      <c r="G434" s="1" t="s">
        <v>99</v>
      </c>
      <c r="H434" s="1" t="n">
        <v>1348265</v>
      </c>
      <c r="I434" s="1" t="n">
        <v>2</v>
      </c>
      <c r="J434" s="1" t="s">
        <v>2911</v>
      </c>
      <c r="K434" s="66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35</v>
      </c>
      <c r="D435" s="1" t="s">
        <v>2931</v>
      </c>
      <c r="E435" s="16" t="n">
        <v>46207</v>
      </c>
      <c r="F435" s="16" t="n">
        <v>46206</v>
      </c>
      <c r="G435" s="1" t="s">
        <v>147</v>
      </c>
      <c r="H435" s="1" t="n">
        <v>1348394</v>
      </c>
      <c r="I435" s="1" t="n">
        <v>1</v>
      </c>
      <c r="J435" s="1" t="s">
        <v>2911</v>
      </c>
      <c r="K435" s="66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35</v>
      </c>
      <c r="D436" s="1" t="s">
        <v>2933</v>
      </c>
      <c r="E436" s="16" t="n">
        <v>46209</v>
      </c>
      <c r="F436" s="16" t="n">
        <v>46207</v>
      </c>
      <c r="G436" s="1" t="s">
        <v>2934</v>
      </c>
      <c r="H436" s="1" t="n">
        <v>1364295</v>
      </c>
      <c r="I436" s="1" t="n">
        <v>1</v>
      </c>
      <c r="J436" s="1" t="s">
        <v>2911</v>
      </c>
      <c r="K436" s="66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35</v>
      </c>
      <c r="D437" s="1" t="s">
        <v>2950</v>
      </c>
      <c r="E437" s="16" t="n">
        <v>46209</v>
      </c>
      <c r="F437" s="16" t="n">
        <v>46206</v>
      </c>
      <c r="G437" s="1" t="s">
        <v>162</v>
      </c>
      <c r="H437" s="1" t="n">
        <v>1359957</v>
      </c>
      <c r="I437" s="1" t="n">
        <v>1</v>
      </c>
      <c r="J437" s="1" t="s">
        <v>2911</v>
      </c>
      <c r="K437" s="66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35</v>
      </c>
      <c r="D438" s="1" t="s">
        <v>2951</v>
      </c>
      <c r="E438" s="16" t="n">
        <v>46209</v>
      </c>
      <c r="F438" s="16" t="n">
        <v>46205</v>
      </c>
      <c r="G438" s="1" t="s">
        <v>381</v>
      </c>
      <c r="H438" s="1" t="n">
        <v>1360583</v>
      </c>
      <c r="I438" s="1" t="n">
        <v>1</v>
      </c>
      <c r="J438" s="1" t="s">
        <v>2911</v>
      </c>
      <c r="K438" s="66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35</v>
      </c>
      <c r="D439" s="1" t="s">
        <v>2922</v>
      </c>
      <c r="E439" s="16" t="n">
        <v>46209</v>
      </c>
      <c r="F439" s="16" t="n">
        <v>46207</v>
      </c>
      <c r="G439" s="1" t="s">
        <v>95</v>
      </c>
      <c r="H439" s="1" t="n">
        <v>1361321</v>
      </c>
      <c r="I439" s="1" t="n">
        <v>11</v>
      </c>
      <c r="J439" s="1" t="s">
        <v>2911</v>
      </c>
      <c r="K439" s="66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35</v>
      </c>
      <c r="D440" s="1" t="s">
        <v>2922</v>
      </c>
      <c r="E440" s="16" t="n">
        <v>46209</v>
      </c>
      <c r="F440" s="16" t="n">
        <v>46207</v>
      </c>
      <c r="G440" s="1" t="s">
        <v>95</v>
      </c>
      <c r="H440" s="1" t="n">
        <v>1361385</v>
      </c>
      <c r="I440" s="1" t="n">
        <v>11</v>
      </c>
      <c r="J440" s="1" t="s">
        <v>2911</v>
      </c>
      <c r="K440" s="66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2942</v>
      </c>
      <c r="D441" s="1" t="s">
        <v>2943</v>
      </c>
      <c r="E441" s="16" t="n">
        <v>46209</v>
      </c>
      <c r="F441" s="16" t="n">
        <v>46205</v>
      </c>
      <c r="G441" s="1" t="s">
        <v>392</v>
      </c>
      <c r="H441" s="1" t="n">
        <v>1360820</v>
      </c>
      <c r="I441" s="1" t="n">
        <v>1</v>
      </c>
      <c r="J441" s="1" t="s">
        <v>2911</v>
      </c>
      <c r="K441" s="66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35</v>
      </c>
      <c r="D442" s="1" t="s">
        <v>2915</v>
      </c>
      <c r="E442" s="16" t="n">
        <v>46209</v>
      </c>
      <c r="F442" s="16" t="n">
        <v>46209</v>
      </c>
      <c r="G442" s="1" t="s">
        <v>99</v>
      </c>
      <c r="H442" s="1" t="n">
        <v>1359860</v>
      </c>
      <c r="I442" s="1" t="n">
        <v>6</v>
      </c>
      <c r="J442" s="1" t="s">
        <v>2911</v>
      </c>
      <c r="K442" s="66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35</v>
      </c>
      <c r="D443" s="1" t="s">
        <v>2915</v>
      </c>
      <c r="E443" s="16" t="n">
        <v>46209</v>
      </c>
      <c r="F443" s="16" t="n">
        <v>46209</v>
      </c>
      <c r="G443" s="1" t="s">
        <v>99</v>
      </c>
      <c r="H443" s="1" t="n">
        <v>1359935</v>
      </c>
      <c r="I443" s="1" t="n">
        <v>6</v>
      </c>
      <c r="J443" s="1" t="s">
        <v>2911</v>
      </c>
      <c r="K443" s="66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35</v>
      </c>
      <c r="D444" s="1" t="s">
        <v>2915</v>
      </c>
      <c r="E444" s="16" t="n">
        <v>46209</v>
      </c>
      <c r="F444" s="16" t="n">
        <v>46209</v>
      </c>
      <c r="G444" s="1" t="s">
        <v>99</v>
      </c>
      <c r="H444" s="1" t="n">
        <v>1359849</v>
      </c>
      <c r="I444" s="1" t="n">
        <v>2</v>
      </c>
      <c r="J444" s="1" t="s">
        <v>2911</v>
      </c>
      <c r="K444" s="66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35</v>
      </c>
      <c r="D445" s="1" t="s">
        <v>2915</v>
      </c>
      <c r="E445" s="16" t="n">
        <v>46209</v>
      </c>
      <c r="F445" s="16" t="n">
        <v>46209</v>
      </c>
      <c r="G445" s="1" t="s">
        <v>99</v>
      </c>
      <c r="H445" s="1" t="n">
        <v>1359854</v>
      </c>
      <c r="I445" s="1" t="n">
        <v>2</v>
      </c>
      <c r="J445" s="1" t="s">
        <v>2911</v>
      </c>
      <c r="K445" s="66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310</v>
      </c>
      <c r="D446" s="1" t="s">
        <v>3020</v>
      </c>
      <c r="E446" s="16" t="n">
        <v>46209</v>
      </c>
      <c r="F446" s="16" t="n">
        <v>46205</v>
      </c>
      <c r="G446" s="1" t="s">
        <v>436</v>
      </c>
      <c r="H446" s="1" t="n">
        <v>1360025</v>
      </c>
      <c r="I446" s="1" t="n">
        <v>11</v>
      </c>
      <c r="J446" s="1" t="s">
        <v>2911</v>
      </c>
      <c r="K446" s="66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408</v>
      </c>
      <c r="D447" s="1" t="s">
        <v>2995</v>
      </c>
      <c r="E447" s="16" t="n">
        <v>46209</v>
      </c>
      <c r="F447" s="16" t="n">
        <v>46207</v>
      </c>
      <c r="G447" s="1" t="s">
        <v>2996</v>
      </c>
      <c r="H447" s="1" t="n">
        <v>1361453</v>
      </c>
      <c r="I447" s="1" t="n">
        <v>11</v>
      </c>
      <c r="J447" s="1" t="s">
        <v>2911</v>
      </c>
      <c r="K447" s="66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35</v>
      </c>
      <c r="D448" s="1" t="s">
        <v>2916</v>
      </c>
      <c r="E448" s="16" t="n">
        <v>46210</v>
      </c>
      <c r="F448" s="16" t="n">
        <v>46210</v>
      </c>
      <c r="G448" s="1" t="s">
        <v>139</v>
      </c>
      <c r="H448" s="1" t="n">
        <v>1368925</v>
      </c>
      <c r="I448" s="1" t="n">
        <v>1</v>
      </c>
      <c r="J448" s="1" t="s">
        <v>2911</v>
      </c>
      <c r="K448" s="66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35</v>
      </c>
      <c r="D449" s="1" t="s">
        <v>2917</v>
      </c>
      <c r="E449" s="16" t="n">
        <v>46210</v>
      </c>
      <c r="F449" s="16" t="n">
        <v>46210</v>
      </c>
      <c r="G449" s="1" t="s">
        <v>157</v>
      </c>
      <c r="H449" s="1" t="n">
        <v>1365675</v>
      </c>
      <c r="I449" s="1" t="n">
        <v>1</v>
      </c>
      <c r="J449" s="1" t="s">
        <v>2911</v>
      </c>
      <c r="K449" s="66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35</v>
      </c>
      <c r="D450" s="1" t="s">
        <v>2947</v>
      </c>
      <c r="E450" s="16" t="n">
        <v>46210</v>
      </c>
      <c r="F450" s="16" t="n">
        <v>46210</v>
      </c>
      <c r="G450" s="1" t="s">
        <v>330</v>
      </c>
      <c r="H450" s="1" t="n">
        <v>1365270</v>
      </c>
      <c r="I450" s="1" t="n">
        <v>11</v>
      </c>
      <c r="J450" s="1" t="s">
        <v>2911</v>
      </c>
      <c r="K450" s="66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2926</v>
      </c>
      <c r="E451" s="16" t="n">
        <v>46210</v>
      </c>
      <c r="F451" s="16" t="n">
        <v>46205</v>
      </c>
      <c r="G451" s="1" t="s">
        <v>73</v>
      </c>
      <c r="H451" s="1" t="n">
        <v>1364423</v>
      </c>
      <c r="I451" s="1" t="n">
        <v>11</v>
      </c>
      <c r="J451" s="1" t="s">
        <v>2911</v>
      </c>
      <c r="K451" s="66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35</v>
      </c>
      <c r="D452" s="1" t="s">
        <v>2915</v>
      </c>
      <c r="E452" s="16" t="n">
        <v>46210</v>
      </c>
      <c r="F452" s="16" t="n">
        <v>46210</v>
      </c>
      <c r="G452" s="1" t="s">
        <v>99</v>
      </c>
      <c r="H452" s="1" t="n">
        <v>1364769</v>
      </c>
      <c r="I452" s="1" t="n">
        <v>6</v>
      </c>
      <c r="J452" s="1" t="s">
        <v>2911</v>
      </c>
      <c r="K452" s="66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35</v>
      </c>
      <c r="D453" s="1" t="s">
        <v>2915</v>
      </c>
      <c r="E453" s="16" t="n">
        <v>46210</v>
      </c>
      <c r="F453" s="16" t="n">
        <v>46210</v>
      </c>
      <c r="G453" s="1" t="s">
        <v>99</v>
      </c>
      <c r="H453" s="1" t="n">
        <v>1364787</v>
      </c>
      <c r="I453" s="1" t="n">
        <v>6</v>
      </c>
      <c r="J453" s="1" t="s">
        <v>2911</v>
      </c>
      <c r="K453" s="66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35</v>
      </c>
      <c r="D454" s="1" t="s">
        <v>2915</v>
      </c>
      <c r="E454" s="16" t="n">
        <v>46210</v>
      </c>
      <c r="F454" s="16" t="n">
        <v>46210</v>
      </c>
      <c r="G454" s="1" t="s">
        <v>99</v>
      </c>
      <c r="H454" s="1" t="n">
        <v>1365736</v>
      </c>
      <c r="I454" s="1" t="n">
        <v>6</v>
      </c>
      <c r="J454" s="1" t="s">
        <v>2911</v>
      </c>
      <c r="K454" s="66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35</v>
      </c>
      <c r="D455" s="1" t="s">
        <v>2915</v>
      </c>
      <c r="E455" s="16" t="n">
        <v>46210</v>
      </c>
      <c r="F455" s="16" t="n">
        <v>46210</v>
      </c>
      <c r="G455" s="1" t="s">
        <v>99</v>
      </c>
      <c r="H455" s="1" t="n">
        <v>1364758</v>
      </c>
      <c r="I455" s="1" t="n">
        <v>2</v>
      </c>
      <c r="J455" s="1" t="s">
        <v>2911</v>
      </c>
      <c r="K455" s="66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35</v>
      </c>
      <c r="D456" s="1" t="s">
        <v>2915</v>
      </c>
      <c r="E456" s="16" t="n">
        <v>46210</v>
      </c>
      <c r="F456" s="16" t="n">
        <v>46210</v>
      </c>
      <c r="G456" s="1" t="s">
        <v>99</v>
      </c>
      <c r="H456" s="1" t="n">
        <v>1364765</v>
      </c>
      <c r="I456" s="1" t="n">
        <v>2</v>
      </c>
      <c r="J456" s="1" t="s">
        <v>2911</v>
      </c>
      <c r="K456" s="66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35</v>
      </c>
      <c r="D457" s="1" t="s">
        <v>2915</v>
      </c>
      <c r="E457" s="16" t="n">
        <v>46210</v>
      </c>
      <c r="F457" s="16" t="n">
        <v>46210</v>
      </c>
      <c r="G457" s="1" t="s">
        <v>99</v>
      </c>
      <c r="H457" s="1" t="n">
        <v>1365598</v>
      </c>
      <c r="I457" s="1" t="n">
        <v>2</v>
      </c>
      <c r="J457" s="1" t="s">
        <v>2911</v>
      </c>
      <c r="K457" s="66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58</v>
      </c>
      <c r="D458" s="1" t="s">
        <v>2984</v>
      </c>
      <c r="E458" s="16" t="n">
        <v>46210</v>
      </c>
      <c r="F458" s="16" t="n">
        <v>46209</v>
      </c>
      <c r="G458" s="1" t="s">
        <v>220</v>
      </c>
      <c r="H458" s="1" t="n">
        <v>1364926</v>
      </c>
      <c r="I458" s="1" t="n">
        <v>1</v>
      </c>
      <c r="J458" s="1" t="s">
        <v>2911</v>
      </c>
      <c r="K458" s="66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2928</v>
      </c>
      <c r="E459" s="16" t="n">
        <v>46211</v>
      </c>
      <c r="F459" s="16" t="n">
        <v>46209</v>
      </c>
      <c r="G459" s="1" t="s">
        <v>188</v>
      </c>
      <c r="H459" s="1" t="n">
        <v>1369286</v>
      </c>
      <c r="I459" s="1" t="n">
        <v>1</v>
      </c>
      <c r="J459" s="1" t="s">
        <v>2911</v>
      </c>
      <c r="K459" s="66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35</v>
      </c>
      <c r="D460" s="1" t="s">
        <v>2915</v>
      </c>
      <c r="E460" s="16" t="n">
        <v>46211</v>
      </c>
      <c r="F460" s="16" t="n">
        <v>46211</v>
      </c>
      <c r="G460" s="1" t="s">
        <v>99</v>
      </c>
      <c r="H460" s="1" t="n">
        <v>1369076</v>
      </c>
      <c r="I460" s="1" t="n">
        <v>6</v>
      </c>
      <c r="J460" s="1" t="s">
        <v>2911</v>
      </c>
      <c r="K460" s="66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35</v>
      </c>
      <c r="D461" s="1" t="s">
        <v>2915</v>
      </c>
      <c r="E461" s="16" t="n">
        <v>46211</v>
      </c>
      <c r="F461" s="16" t="n">
        <v>46211</v>
      </c>
      <c r="G461" s="1" t="s">
        <v>99</v>
      </c>
      <c r="H461" s="1" t="n">
        <v>1369254</v>
      </c>
      <c r="I461" s="1" t="n">
        <v>6</v>
      </c>
      <c r="J461" s="1" t="s">
        <v>2911</v>
      </c>
      <c r="K461" s="66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35</v>
      </c>
      <c r="D462" s="1" t="s">
        <v>2915</v>
      </c>
      <c r="E462" s="16" t="n">
        <v>46211</v>
      </c>
      <c r="F462" s="16" t="n">
        <v>46211</v>
      </c>
      <c r="G462" s="1" t="s">
        <v>99</v>
      </c>
      <c r="H462" s="1" t="n">
        <v>1369319</v>
      </c>
      <c r="I462" s="1" t="n">
        <v>6</v>
      </c>
      <c r="J462" s="1" t="s">
        <v>2911</v>
      </c>
      <c r="K462" s="66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2915</v>
      </c>
      <c r="E463" s="16" t="n">
        <v>46211</v>
      </c>
      <c r="F463" s="16" t="n">
        <v>46211</v>
      </c>
      <c r="G463" s="1" t="s">
        <v>99</v>
      </c>
      <c r="H463" s="1" t="n">
        <v>1369071</v>
      </c>
      <c r="I463" s="1" t="n">
        <v>2</v>
      </c>
      <c r="J463" s="1" t="s">
        <v>2911</v>
      </c>
      <c r="K463" s="66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35</v>
      </c>
      <c r="D464" s="1" t="s">
        <v>2915</v>
      </c>
      <c r="E464" s="16" t="n">
        <v>46211</v>
      </c>
      <c r="F464" s="16" t="n">
        <v>46211</v>
      </c>
      <c r="G464" s="1" t="s">
        <v>99</v>
      </c>
      <c r="H464" s="1" t="n">
        <v>1369250</v>
      </c>
      <c r="I464" s="1" t="n">
        <v>2</v>
      </c>
      <c r="J464" s="1" t="s">
        <v>2911</v>
      </c>
      <c r="K464" s="66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35</v>
      </c>
      <c r="D465" s="1" t="s">
        <v>2915</v>
      </c>
      <c r="E465" s="16" t="n">
        <v>46211</v>
      </c>
      <c r="F465" s="16" t="n">
        <v>46211</v>
      </c>
      <c r="G465" s="1" t="s">
        <v>99</v>
      </c>
      <c r="H465" s="1" t="n">
        <v>1369310</v>
      </c>
      <c r="I465" s="1" t="n">
        <v>2</v>
      </c>
      <c r="J465" s="1" t="s">
        <v>2911</v>
      </c>
      <c r="K465" s="66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35</v>
      </c>
      <c r="D466" s="1" t="s">
        <v>2931</v>
      </c>
      <c r="E466" s="16" t="n">
        <v>46211</v>
      </c>
      <c r="F466" s="16" t="n">
        <v>46210</v>
      </c>
      <c r="G466" s="1" t="s">
        <v>147</v>
      </c>
      <c r="H466" s="1" t="n">
        <v>1369267</v>
      </c>
      <c r="I466" s="1" t="n">
        <v>1</v>
      </c>
      <c r="J466" s="1" t="s">
        <v>2911</v>
      </c>
      <c r="K466" s="66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189</v>
      </c>
      <c r="D467" s="1" t="s">
        <v>2935</v>
      </c>
      <c r="E467" s="16" t="n">
        <v>46212</v>
      </c>
      <c r="F467" s="16" t="n">
        <v>46210</v>
      </c>
      <c r="G467" s="1" t="s">
        <v>216</v>
      </c>
      <c r="H467" s="1" t="n">
        <v>1374789</v>
      </c>
      <c r="I467" s="1" t="n">
        <v>1</v>
      </c>
      <c r="J467" s="1" t="s">
        <v>2911</v>
      </c>
      <c r="K467" s="66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685</v>
      </c>
      <c r="D468" s="1" t="s">
        <v>2910</v>
      </c>
      <c r="E468" s="16" t="n">
        <v>46212</v>
      </c>
      <c r="F468" s="16" t="n">
        <v>46210</v>
      </c>
      <c r="G468" s="1" t="s">
        <v>149</v>
      </c>
      <c r="H468" s="1" t="n">
        <v>1374068</v>
      </c>
      <c r="I468" s="1" t="n">
        <v>11</v>
      </c>
      <c r="J468" s="1" t="s">
        <v>2911</v>
      </c>
      <c r="K468" s="66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685</v>
      </c>
      <c r="D469" s="1" t="s">
        <v>2910</v>
      </c>
      <c r="E469" s="16" t="n">
        <v>46212</v>
      </c>
      <c r="F469" s="16" t="n">
        <v>46210</v>
      </c>
      <c r="G469" s="1" t="s">
        <v>149</v>
      </c>
      <c r="H469" s="1" t="n">
        <v>1374007</v>
      </c>
      <c r="I469" s="1" t="n">
        <v>11</v>
      </c>
      <c r="J469" s="1" t="s">
        <v>2911</v>
      </c>
      <c r="K469" s="66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685</v>
      </c>
      <c r="D470" s="1" t="s">
        <v>2910</v>
      </c>
      <c r="E470" s="16" t="n">
        <v>46212</v>
      </c>
      <c r="F470" s="16" t="n">
        <v>46210</v>
      </c>
      <c r="G470" s="1" t="s">
        <v>149</v>
      </c>
      <c r="H470" s="1" t="n">
        <v>1374079</v>
      </c>
      <c r="I470" s="1" t="n">
        <v>11</v>
      </c>
      <c r="J470" s="1" t="s">
        <v>2911</v>
      </c>
      <c r="K470" s="66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685</v>
      </c>
      <c r="D471" s="1" t="s">
        <v>2910</v>
      </c>
      <c r="E471" s="16" t="n">
        <v>46212</v>
      </c>
      <c r="F471" s="16" t="n">
        <v>46210</v>
      </c>
      <c r="G471" s="1" t="s">
        <v>149</v>
      </c>
      <c r="H471" s="1" t="n">
        <v>1374052</v>
      </c>
      <c r="I471" s="1" t="n">
        <v>11</v>
      </c>
      <c r="J471" s="1" t="s">
        <v>2911</v>
      </c>
      <c r="K471" s="66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488</v>
      </c>
      <c r="D472" s="1" t="s">
        <v>2910</v>
      </c>
      <c r="E472" s="16" t="n">
        <v>46212</v>
      </c>
      <c r="F472" s="16" t="n">
        <v>46210</v>
      </c>
      <c r="G472" s="1" t="s">
        <v>149</v>
      </c>
      <c r="H472" s="1" t="n">
        <v>1374020</v>
      </c>
      <c r="I472" s="1" t="n">
        <v>11</v>
      </c>
      <c r="J472" s="1" t="s">
        <v>2911</v>
      </c>
      <c r="K472" s="66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35</v>
      </c>
      <c r="D473" s="1" t="s">
        <v>2936</v>
      </c>
      <c r="E473" s="16" t="n">
        <v>46212</v>
      </c>
      <c r="F473" s="16" t="n">
        <v>46211</v>
      </c>
      <c r="G473" s="1" t="s">
        <v>340</v>
      </c>
      <c r="H473" s="1" t="n">
        <v>1373741</v>
      </c>
      <c r="I473" s="1" t="n">
        <v>1</v>
      </c>
      <c r="J473" s="1" t="s">
        <v>2911</v>
      </c>
      <c r="K473" s="66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2993</v>
      </c>
      <c r="E474" s="16" t="n">
        <v>46212</v>
      </c>
      <c r="F474" s="16" t="n">
        <v>46212</v>
      </c>
      <c r="G474" s="1" t="s">
        <v>326</v>
      </c>
      <c r="H474" s="1" t="n">
        <v>1375202</v>
      </c>
      <c r="I474" s="1" t="n">
        <v>11</v>
      </c>
      <c r="J474" s="1" t="s">
        <v>2911</v>
      </c>
      <c r="K474" s="66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35</v>
      </c>
      <c r="D475" s="1" t="s">
        <v>2922</v>
      </c>
      <c r="E475" s="16" t="n">
        <v>46212</v>
      </c>
      <c r="F475" s="16" t="n">
        <v>46210</v>
      </c>
      <c r="G475" s="1" t="s">
        <v>95</v>
      </c>
      <c r="H475" s="1" t="n">
        <v>1374742</v>
      </c>
      <c r="I475" s="1" t="n">
        <v>11</v>
      </c>
      <c r="J475" s="1" t="s">
        <v>2911</v>
      </c>
      <c r="K475" s="66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35</v>
      </c>
      <c r="D476" s="1" t="s">
        <v>2922</v>
      </c>
      <c r="E476" s="16" t="n">
        <v>46212</v>
      </c>
      <c r="F476" s="16" t="n">
        <v>46211</v>
      </c>
      <c r="G476" s="1" t="s">
        <v>95</v>
      </c>
      <c r="H476" s="1" t="n">
        <v>1374666</v>
      </c>
      <c r="I476" s="1" t="n">
        <v>11</v>
      </c>
      <c r="J476" s="1" t="s">
        <v>2911</v>
      </c>
      <c r="K476" s="66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35</v>
      </c>
      <c r="D477" s="1" t="s">
        <v>2923</v>
      </c>
      <c r="E477" s="16" t="n">
        <v>46212</v>
      </c>
      <c r="F477" s="16" t="n">
        <v>46210</v>
      </c>
      <c r="G477" s="1" t="s">
        <v>519</v>
      </c>
      <c r="H477" s="1" t="n">
        <v>1374139</v>
      </c>
      <c r="I477" s="1" t="n">
        <v>11</v>
      </c>
      <c r="J477" s="1" t="s">
        <v>2911</v>
      </c>
      <c r="K477" s="66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35</v>
      </c>
      <c r="D478" s="1" t="s">
        <v>2952</v>
      </c>
      <c r="E478" s="16" t="n">
        <v>46212</v>
      </c>
      <c r="F478" s="16" t="n">
        <v>46211</v>
      </c>
      <c r="G478" s="1" t="s">
        <v>454</v>
      </c>
      <c r="H478" s="1" t="n">
        <v>1373932</v>
      </c>
      <c r="I478" s="1" t="n">
        <v>11</v>
      </c>
      <c r="J478" s="1" t="s">
        <v>2911</v>
      </c>
      <c r="K478" s="66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35</v>
      </c>
      <c r="D479" s="1" t="s">
        <v>2953</v>
      </c>
      <c r="E479" s="16" t="n">
        <v>46212</v>
      </c>
      <c r="F479" s="16" t="n">
        <v>46211</v>
      </c>
      <c r="G479" s="1" t="s">
        <v>528</v>
      </c>
      <c r="H479" s="1" t="n">
        <v>1373711</v>
      </c>
      <c r="I479" s="1" t="n">
        <v>1</v>
      </c>
      <c r="J479" s="1" t="s">
        <v>2911</v>
      </c>
      <c r="K479" s="66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35</v>
      </c>
      <c r="D480" s="1" t="s">
        <v>2929</v>
      </c>
      <c r="E480" s="16" t="n">
        <v>46212</v>
      </c>
      <c r="F480" s="16" t="n">
        <v>46211</v>
      </c>
      <c r="G480" s="1" t="s">
        <v>207</v>
      </c>
      <c r="H480" s="1" t="n">
        <v>1373972</v>
      </c>
      <c r="I480" s="1" t="n">
        <v>11</v>
      </c>
      <c r="J480" s="1" t="s">
        <v>2911</v>
      </c>
      <c r="K480" s="66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310</v>
      </c>
      <c r="D481" s="1" t="s">
        <v>3010</v>
      </c>
      <c r="E481" s="16" t="n">
        <v>46212</v>
      </c>
      <c r="F481" s="16" t="n">
        <v>46210</v>
      </c>
      <c r="G481" s="1" t="s">
        <v>202</v>
      </c>
      <c r="H481" s="1" t="n">
        <v>1373914</v>
      </c>
      <c r="I481" s="1" t="n">
        <v>11</v>
      </c>
      <c r="J481" s="1" t="s">
        <v>2911</v>
      </c>
      <c r="K481" s="66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35</v>
      </c>
      <c r="D482" s="1" t="s">
        <v>2915</v>
      </c>
      <c r="E482" s="16" t="n">
        <v>46212</v>
      </c>
      <c r="F482" s="16" t="n">
        <v>46212</v>
      </c>
      <c r="G482" s="1" t="s">
        <v>99</v>
      </c>
      <c r="H482" s="1" t="n">
        <v>1375165</v>
      </c>
      <c r="I482" s="1" t="n">
        <v>6</v>
      </c>
      <c r="J482" s="1" t="s">
        <v>2911</v>
      </c>
      <c r="K482" s="66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310</v>
      </c>
      <c r="D483" s="1" t="s">
        <v>2930</v>
      </c>
      <c r="E483" s="16" t="n">
        <v>46212</v>
      </c>
      <c r="F483" s="16" t="n">
        <v>46211</v>
      </c>
      <c r="G483" s="1" t="s">
        <v>140</v>
      </c>
      <c r="H483" s="1" t="n">
        <v>1374958</v>
      </c>
      <c r="I483" s="1" t="n">
        <v>11</v>
      </c>
      <c r="J483" s="1" t="s">
        <v>2911</v>
      </c>
      <c r="K483" s="66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2973</v>
      </c>
      <c r="E484" s="16" t="n">
        <v>46212</v>
      </c>
      <c r="F484" s="16" t="n">
        <v>46211</v>
      </c>
      <c r="G484" s="1" t="s">
        <v>319</v>
      </c>
      <c r="H484" s="1" t="n">
        <v>1374197</v>
      </c>
      <c r="I484" s="1" t="n">
        <v>11</v>
      </c>
      <c r="J484" s="1" t="s">
        <v>2911</v>
      </c>
      <c r="K484" s="66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35</v>
      </c>
      <c r="D485" s="1" t="s">
        <v>2932</v>
      </c>
      <c r="E485" s="16" t="n">
        <v>46212</v>
      </c>
      <c r="F485" s="16" t="n">
        <v>46210</v>
      </c>
      <c r="G485" s="1" t="s">
        <v>152</v>
      </c>
      <c r="H485" s="1" t="n">
        <v>1373990</v>
      </c>
      <c r="I485" s="1" t="n">
        <v>11</v>
      </c>
      <c r="J485" s="1" t="s">
        <v>2911</v>
      </c>
      <c r="K485" s="66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35</v>
      </c>
      <c r="D486" s="1" t="s">
        <v>2932</v>
      </c>
      <c r="E486" s="16" t="n">
        <v>46212</v>
      </c>
      <c r="F486" s="16" t="n">
        <v>46210</v>
      </c>
      <c r="G486" s="1" t="s">
        <v>152</v>
      </c>
      <c r="H486" s="1" t="n">
        <v>1373726</v>
      </c>
      <c r="I486" s="1" t="n">
        <v>1</v>
      </c>
      <c r="J486" s="1" t="s">
        <v>2911</v>
      </c>
      <c r="K486" s="66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35</v>
      </c>
      <c r="D487" s="1" t="s">
        <v>2933</v>
      </c>
      <c r="E487" s="16" t="n">
        <v>46213</v>
      </c>
      <c r="F487" s="16" t="n">
        <v>46213</v>
      </c>
      <c r="G487" s="1" t="s">
        <v>2934</v>
      </c>
      <c r="H487" s="1" t="n">
        <v>1381927</v>
      </c>
      <c r="I487" s="1" t="n">
        <v>1</v>
      </c>
      <c r="J487" s="1" t="s">
        <v>2911</v>
      </c>
      <c r="K487" s="66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35</v>
      </c>
      <c r="D488" s="1" t="s">
        <v>2969</v>
      </c>
      <c r="E488" s="16" t="n">
        <v>46213</v>
      </c>
      <c r="F488" s="16" t="n">
        <v>46213</v>
      </c>
      <c r="G488" s="1" t="s">
        <v>344</v>
      </c>
      <c r="H488" s="1" t="n">
        <v>1376572</v>
      </c>
      <c r="I488" s="1" t="n">
        <v>1</v>
      </c>
      <c r="J488" s="1" t="s">
        <v>2911</v>
      </c>
      <c r="K488" s="66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35</v>
      </c>
      <c r="D489" s="1" t="s">
        <v>2917</v>
      </c>
      <c r="E489" s="16" t="n">
        <v>46213</v>
      </c>
      <c r="F489" s="16" t="n">
        <v>46213</v>
      </c>
      <c r="G489" s="1" t="s">
        <v>157</v>
      </c>
      <c r="H489" s="1" t="n">
        <v>1377031</v>
      </c>
      <c r="I489" s="1" t="n">
        <v>1</v>
      </c>
      <c r="J489" s="1" t="s">
        <v>2911</v>
      </c>
      <c r="K489" s="66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2945</v>
      </c>
      <c r="D490" s="1" t="s">
        <v>2946</v>
      </c>
      <c r="E490" s="16" t="n">
        <v>46213</v>
      </c>
      <c r="F490" s="16" t="n">
        <v>46212</v>
      </c>
      <c r="G490" s="1" t="s">
        <v>279</v>
      </c>
      <c r="H490" s="1" t="n">
        <v>1376524</v>
      </c>
      <c r="I490" s="1" t="n">
        <v>1</v>
      </c>
      <c r="J490" s="1" t="s">
        <v>2911</v>
      </c>
      <c r="K490" s="66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35</v>
      </c>
      <c r="D491" s="1" t="s">
        <v>2960</v>
      </c>
      <c r="E491" s="16" t="n">
        <v>46213</v>
      </c>
      <c r="F491" s="16" t="n">
        <v>46212</v>
      </c>
      <c r="G491" s="1" t="s">
        <v>761</v>
      </c>
      <c r="H491" s="1" t="n">
        <v>1376528</v>
      </c>
      <c r="I491" s="1" t="n">
        <v>1</v>
      </c>
      <c r="J491" s="1" t="s">
        <v>2911</v>
      </c>
      <c r="K491" s="66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35</v>
      </c>
      <c r="D492" s="1" t="s">
        <v>2948</v>
      </c>
      <c r="E492" s="16" t="n">
        <v>46213</v>
      </c>
      <c r="F492" s="16" t="n">
        <v>46213</v>
      </c>
      <c r="G492" s="1" t="s">
        <v>2949</v>
      </c>
      <c r="H492" s="1" t="n">
        <v>1377144</v>
      </c>
      <c r="I492" s="1" t="n">
        <v>1</v>
      </c>
      <c r="J492" s="1" t="s">
        <v>2911</v>
      </c>
      <c r="K492" s="66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35</v>
      </c>
      <c r="D493" s="1" t="s">
        <v>2915</v>
      </c>
      <c r="E493" s="16" t="n">
        <v>46213</v>
      </c>
      <c r="F493" s="16" t="n">
        <v>46213</v>
      </c>
      <c r="G493" s="1" t="s">
        <v>99</v>
      </c>
      <c r="H493" s="1" t="n">
        <v>1376565</v>
      </c>
      <c r="I493" s="1" t="n">
        <v>6</v>
      </c>
      <c r="J493" s="1" t="s">
        <v>2911</v>
      </c>
      <c r="K493" s="66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35</v>
      </c>
      <c r="D494" s="1" t="s">
        <v>2915</v>
      </c>
      <c r="E494" s="16" t="n">
        <v>46213</v>
      </c>
      <c r="F494" s="16" t="n">
        <v>46213</v>
      </c>
      <c r="G494" s="1" t="s">
        <v>99</v>
      </c>
      <c r="H494" s="1" t="n">
        <v>1377013</v>
      </c>
      <c r="I494" s="1" t="n">
        <v>6</v>
      </c>
      <c r="J494" s="1" t="s">
        <v>2911</v>
      </c>
      <c r="K494" s="66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189</v>
      </c>
      <c r="D495" s="1" t="s">
        <v>3021</v>
      </c>
      <c r="E495" s="16" t="n">
        <v>46213</v>
      </c>
      <c r="F495" s="16" t="n">
        <v>46213</v>
      </c>
      <c r="G495" s="1" t="s">
        <v>1214</v>
      </c>
      <c r="H495" s="1" t="n">
        <v>1424658</v>
      </c>
      <c r="I495" s="1" t="n">
        <v>1</v>
      </c>
      <c r="J495" s="1" t="s">
        <v>2911</v>
      </c>
      <c r="K495" s="66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2811</v>
      </c>
      <c r="D496" s="1" t="s">
        <v>2957</v>
      </c>
      <c r="E496" s="16" t="n">
        <v>46213</v>
      </c>
      <c r="F496" s="16" t="n">
        <v>46211</v>
      </c>
      <c r="G496" s="1" t="s">
        <v>273</v>
      </c>
      <c r="H496" s="1" t="n">
        <v>1377211</v>
      </c>
      <c r="I496" s="1" t="n">
        <v>11</v>
      </c>
      <c r="J496" s="1" t="s">
        <v>2911</v>
      </c>
      <c r="K496" s="66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189</v>
      </c>
      <c r="D497" s="1" t="s">
        <v>2979</v>
      </c>
      <c r="E497" s="16" t="n">
        <v>46213</v>
      </c>
      <c r="F497" s="16" t="n">
        <v>46212</v>
      </c>
      <c r="G497" s="1" t="s">
        <v>897</v>
      </c>
      <c r="H497" s="1" t="n">
        <v>1377180</v>
      </c>
      <c r="I497" s="1" t="n">
        <v>11</v>
      </c>
      <c r="J497" s="1" t="s">
        <v>2911</v>
      </c>
      <c r="K497" s="66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3022</v>
      </c>
      <c r="E498" s="16" t="n">
        <v>46214</v>
      </c>
      <c r="F498" s="16" t="n">
        <v>46211</v>
      </c>
      <c r="G498" s="1" t="s">
        <v>1459</v>
      </c>
      <c r="H498" s="1" t="n">
        <v>1382125</v>
      </c>
      <c r="I498" s="1" t="n">
        <v>11</v>
      </c>
      <c r="J498" s="1" t="s">
        <v>2911</v>
      </c>
      <c r="K498" s="66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35</v>
      </c>
      <c r="D499" s="1" t="s">
        <v>2915</v>
      </c>
      <c r="E499" s="16" t="n">
        <v>46214</v>
      </c>
      <c r="F499" s="16" t="n">
        <v>46214</v>
      </c>
      <c r="G499" s="1" t="s">
        <v>99</v>
      </c>
      <c r="H499" s="1" t="n">
        <v>1381976</v>
      </c>
      <c r="I499" s="1" t="n">
        <v>6</v>
      </c>
      <c r="J499" s="1" t="s">
        <v>2911</v>
      </c>
      <c r="K499" s="66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35</v>
      </c>
      <c r="D500" s="1" t="s">
        <v>2915</v>
      </c>
      <c r="E500" s="16" t="n">
        <v>46214</v>
      </c>
      <c r="F500" s="16" t="n">
        <v>46214</v>
      </c>
      <c r="G500" s="1" t="s">
        <v>99</v>
      </c>
      <c r="H500" s="1" t="n">
        <v>1381983</v>
      </c>
      <c r="I500" s="1" t="n">
        <v>6</v>
      </c>
      <c r="J500" s="1" t="s">
        <v>2911</v>
      </c>
      <c r="K500" s="66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2915</v>
      </c>
      <c r="E501" s="16" t="n">
        <v>46214</v>
      </c>
      <c r="F501" s="16" t="n">
        <v>46214</v>
      </c>
      <c r="G501" s="1" t="s">
        <v>99</v>
      </c>
      <c r="H501" s="1" t="n">
        <v>1381991</v>
      </c>
      <c r="I501" s="1" t="n">
        <v>6</v>
      </c>
      <c r="J501" s="1" t="s">
        <v>2911</v>
      </c>
      <c r="K501" s="66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35</v>
      </c>
      <c r="D502" s="1" t="s">
        <v>2915</v>
      </c>
      <c r="E502" s="16" t="n">
        <v>46214</v>
      </c>
      <c r="F502" s="16" t="n">
        <v>46214</v>
      </c>
      <c r="G502" s="1" t="s">
        <v>99</v>
      </c>
      <c r="H502" s="1" t="n">
        <v>1382178</v>
      </c>
      <c r="I502" s="1" t="n">
        <v>6</v>
      </c>
      <c r="J502" s="1" t="s">
        <v>2911</v>
      </c>
      <c r="K502" s="66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35</v>
      </c>
      <c r="D503" s="1" t="s">
        <v>2931</v>
      </c>
      <c r="E503" s="16" t="n">
        <v>46214</v>
      </c>
      <c r="F503" s="16" t="n">
        <v>46213</v>
      </c>
      <c r="G503" s="1" t="s">
        <v>147</v>
      </c>
      <c r="H503" s="1" t="n">
        <v>1382154</v>
      </c>
      <c r="I503" s="1" t="n">
        <v>1</v>
      </c>
      <c r="J503" s="1" t="s">
        <v>2911</v>
      </c>
      <c r="K503" s="66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35</v>
      </c>
      <c r="D504" s="1" t="s">
        <v>2950</v>
      </c>
      <c r="E504" s="16" t="n">
        <v>46216</v>
      </c>
      <c r="F504" s="16" t="n">
        <v>46213</v>
      </c>
      <c r="G504" s="1" t="s">
        <v>162</v>
      </c>
      <c r="H504" s="1" t="n">
        <v>1392368</v>
      </c>
      <c r="I504" s="1" t="n">
        <v>1</v>
      </c>
      <c r="J504" s="1" t="s">
        <v>2911</v>
      </c>
      <c r="K504" s="66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35</v>
      </c>
      <c r="D505" s="1" t="s">
        <v>2958</v>
      </c>
      <c r="E505" s="16" t="n">
        <v>46216</v>
      </c>
      <c r="F505" s="16" t="n">
        <v>46213</v>
      </c>
      <c r="G505" s="1" t="s">
        <v>602</v>
      </c>
      <c r="H505" s="1" t="n">
        <v>1392661</v>
      </c>
      <c r="I505" s="1" t="n">
        <v>11</v>
      </c>
      <c r="J505" s="1" t="s">
        <v>2911</v>
      </c>
      <c r="K505" s="66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685</v>
      </c>
      <c r="D506" s="1" t="s">
        <v>2910</v>
      </c>
      <c r="E506" s="16" t="n">
        <v>46216</v>
      </c>
      <c r="F506" s="16" t="n">
        <v>46212</v>
      </c>
      <c r="G506" s="1" t="s">
        <v>149</v>
      </c>
      <c r="H506" s="1" t="n">
        <v>1392599</v>
      </c>
      <c r="I506" s="1" t="n">
        <v>11</v>
      </c>
      <c r="J506" s="1" t="s">
        <v>2911</v>
      </c>
      <c r="K506" s="66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488</v>
      </c>
      <c r="D507" s="1" t="s">
        <v>2910</v>
      </c>
      <c r="E507" s="16" t="n">
        <v>46216</v>
      </c>
      <c r="F507" s="16" t="n">
        <v>46212</v>
      </c>
      <c r="G507" s="1" t="s">
        <v>149</v>
      </c>
      <c r="H507" s="1" t="n">
        <v>1392607</v>
      </c>
      <c r="I507" s="1" t="n">
        <v>11</v>
      </c>
      <c r="J507" s="1" t="s">
        <v>2911</v>
      </c>
      <c r="K507" s="66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35</v>
      </c>
      <c r="D508" s="1" t="s">
        <v>2922</v>
      </c>
      <c r="E508" s="16" t="n">
        <v>46216</v>
      </c>
      <c r="F508" s="16" t="n">
        <v>46212</v>
      </c>
      <c r="G508" s="1" t="s">
        <v>95</v>
      </c>
      <c r="H508" s="1" t="n">
        <v>1393501</v>
      </c>
      <c r="I508" s="1" t="n">
        <v>11</v>
      </c>
      <c r="J508" s="1" t="s">
        <v>2911</v>
      </c>
      <c r="K508" s="66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35</v>
      </c>
      <c r="D509" s="1" t="s">
        <v>2922</v>
      </c>
      <c r="E509" s="16" t="n">
        <v>46216</v>
      </c>
      <c r="F509" s="16" t="n">
        <v>46216</v>
      </c>
      <c r="G509" s="1" t="s">
        <v>95</v>
      </c>
      <c r="H509" s="1" t="n">
        <v>1392709</v>
      </c>
      <c r="I509" s="1" t="n">
        <v>11</v>
      </c>
      <c r="J509" s="1" t="s">
        <v>2911</v>
      </c>
      <c r="K509" s="66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35</v>
      </c>
      <c r="D510" s="1" t="s">
        <v>3023</v>
      </c>
      <c r="E510" s="16" t="n">
        <v>46216</v>
      </c>
      <c r="F510" s="16" t="n">
        <v>46212</v>
      </c>
      <c r="G510" s="1" t="s">
        <v>467</v>
      </c>
      <c r="H510" s="1" t="n">
        <v>1392615</v>
      </c>
      <c r="I510" s="1" t="n">
        <v>11</v>
      </c>
      <c r="J510" s="1" t="s">
        <v>2911</v>
      </c>
      <c r="K510" s="66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189</v>
      </c>
      <c r="D511" s="1" t="s">
        <v>2925</v>
      </c>
      <c r="E511" s="16" t="n">
        <v>46216</v>
      </c>
      <c r="F511" s="16" t="n">
        <v>46216</v>
      </c>
      <c r="G511" s="1" t="s">
        <v>222</v>
      </c>
      <c r="H511" s="1" t="n">
        <v>1397144</v>
      </c>
      <c r="I511" s="1" t="n">
        <v>1</v>
      </c>
      <c r="J511" s="1" t="s">
        <v>2911</v>
      </c>
      <c r="K511" s="66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35</v>
      </c>
      <c r="D512" s="1" t="s">
        <v>2982</v>
      </c>
      <c r="E512" s="16" t="n">
        <v>46216</v>
      </c>
      <c r="F512" s="16" t="n">
        <v>46212</v>
      </c>
      <c r="G512" s="1" t="s">
        <v>714</v>
      </c>
      <c r="H512" s="1" t="n">
        <v>1392652</v>
      </c>
      <c r="I512" s="1" t="n">
        <v>11</v>
      </c>
      <c r="J512" s="1" t="s">
        <v>2911</v>
      </c>
      <c r="K512" s="66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35</v>
      </c>
      <c r="D513" s="1" t="s">
        <v>2915</v>
      </c>
      <c r="E513" s="16" t="n">
        <v>46216</v>
      </c>
      <c r="F513" s="16" t="n">
        <v>46216</v>
      </c>
      <c r="G513" s="1" t="s">
        <v>99</v>
      </c>
      <c r="H513" s="1" t="n">
        <v>1392372</v>
      </c>
      <c r="I513" s="1" t="n">
        <v>6</v>
      </c>
      <c r="J513" s="1" t="s">
        <v>2911</v>
      </c>
      <c r="K513" s="66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35</v>
      </c>
      <c r="D514" s="1" t="s">
        <v>2915</v>
      </c>
      <c r="E514" s="16" t="n">
        <v>46216</v>
      </c>
      <c r="F514" s="16" t="n">
        <v>46216</v>
      </c>
      <c r="G514" s="1" t="s">
        <v>99</v>
      </c>
      <c r="H514" s="1" t="n">
        <v>1392588</v>
      </c>
      <c r="I514" s="1" t="n">
        <v>6</v>
      </c>
      <c r="J514" s="1" t="s">
        <v>2911</v>
      </c>
      <c r="K514" s="66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35</v>
      </c>
      <c r="D515" s="1" t="s">
        <v>2916</v>
      </c>
      <c r="E515" s="16" t="n">
        <v>46217</v>
      </c>
      <c r="F515" s="16" t="n">
        <v>46217</v>
      </c>
      <c r="G515" s="1" t="s">
        <v>139</v>
      </c>
      <c r="H515" s="1" t="n">
        <v>1444110</v>
      </c>
      <c r="I515" s="1" t="n">
        <v>1</v>
      </c>
      <c r="J515" s="1" t="s">
        <v>2911</v>
      </c>
      <c r="K515" s="66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2915</v>
      </c>
      <c r="E516" s="16" t="n">
        <v>46217</v>
      </c>
      <c r="F516" s="16" t="n">
        <v>46217</v>
      </c>
      <c r="G516" s="1" t="s">
        <v>99</v>
      </c>
      <c r="H516" s="1" t="n">
        <v>1396965</v>
      </c>
      <c r="I516" s="1" t="n">
        <v>6</v>
      </c>
      <c r="J516" s="1" t="s">
        <v>2911</v>
      </c>
      <c r="K516" s="66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35</v>
      </c>
      <c r="D517" s="1" t="s">
        <v>2915</v>
      </c>
      <c r="E517" s="16" t="n">
        <v>46217</v>
      </c>
      <c r="F517" s="16" t="n">
        <v>46217</v>
      </c>
      <c r="G517" s="1" t="s">
        <v>99</v>
      </c>
      <c r="H517" s="1" t="n">
        <v>1397726</v>
      </c>
      <c r="I517" s="1" t="n">
        <v>6</v>
      </c>
      <c r="J517" s="1" t="s">
        <v>2911</v>
      </c>
      <c r="K517" s="66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189</v>
      </c>
      <c r="D518" s="1" t="s">
        <v>2935</v>
      </c>
      <c r="E518" s="16" t="n">
        <v>46218</v>
      </c>
      <c r="F518" s="16" t="n">
        <v>46217</v>
      </c>
      <c r="G518" s="1" t="s">
        <v>216</v>
      </c>
      <c r="H518" s="1" t="n">
        <v>1402869</v>
      </c>
      <c r="I518" s="1" t="n">
        <v>11</v>
      </c>
      <c r="J518" s="1" t="s">
        <v>2911</v>
      </c>
      <c r="K518" s="66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35</v>
      </c>
      <c r="D519" s="1" t="s">
        <v>2955</v>
      </c>
      <c r="E519" s="16" t="n">
        <v>46218</v>
      </c>
      <c r="F519" s="16" t="n">
        <v>46213</v>
      </c>
      <c r="G519" s="1" t="s">
        <v>481</v>
      </c>
      <c r="H519" s="1" t="n">
        <v>1402507</v>
      </c>
      <c r="I519" s="1" t="n">
        <v>11</v>
      </c>
      <c r="J519" s="1" t="s">
        <v>2911</v>
      </c>
      <c r="K519" s="66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35</v>
      </c>
      <c r="D520" s="1" t="s">
        <v>2955</v>
      </c>
      <c r="E520" s="16" t="n">
        <v>46218</v>
      </c>
      <c r="F520" s="16" t="n">
        <v>46213</v>
      </c>
      <c r="G520" s="1" t="s">
        <v>481</v>
      </c>
      <c r="H520" s="1" t="n">
        <v>1402454</v>
      </c>
      <c r="I520" s="1" t="n">
        <v>11</v>
      </c>
      <c r="J520" s="1" t="s">
        <v>2911</v>
      </c>
      <c r="K520" s="66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35</v>
      </c>
      <c r="D521" s="1" t="s">
        <v>2929</v>
      </c>
      <c r="E521" s="16" t="n">
        <v>46218</v>
      </c>
      <c r="F521" s="16" t="n">
        <v>46218</v>
      </c>
      <c r="G521" s="1" t="s">
        <v>207</v>
      </c>
      <c r="H521" s="1" t="n">
        <v>1402430</v>
      </c>
      <c r="I521" s="1" t="n">
        <v>11</v>
      </c>
      <c r="J521" s="1" t="s">
        <v>2911</v>
      </c>
      <c r="K521" s="66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35</v>
      </c>
      <c r="D522" s="1" t="s">
        <v>2929</v>
      </c>
      <c r="E522" s="16" t="n">
        <v>46218</v>
      </c>
      <c r="F522" s="16" t="n">
        <v>46218</v>
      </c>
      <c r="G522" s="1" t="s">
        <v>207</v>
      </c>
      <c r="H522" s="1" t="n">
        <v>1402539</v>
      </c>
      <c r="I522" s="1" t="n">
        <v>11</v>
      </c>
      <c r="J522" s="1" t="s">
        <v>2911</v>
      </c>
      <c r="K522" s="66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2915</v>
      </c>
      <c r="E523" s="16" t="n">
        <v>46218</v>
      </c>
      <c r="F523" s="16" t="n">
        <v>46218</v>
      </c>
      <c r="G523" s="1" t="s">
        <v>99</v>
      </c>
      <c r="H523" s="1" t="n">
        <v>1401503</v>
      </c>
      <c r="I523" s="1" t="n">
        <v>6</v>
      </c>
      <c r="J523" s="1" t="s">
        <v>2911</v>
      </c>
      <c r="K523" s="66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35</v>
      </c>
      <c r="D524" s="1" t="s">
        <v>2915</v>
      </c>
      <c r="E524" s="16" t="n">
        <v>46218</v>
      </c>
      <c r="F524" s="16" t="n">
        <v>46218</v>
      </c>
      <c r="G524" s="1" t="s">
        <v>99</v>
      </c>
      <c r="H524" s="1" t="n">
        <v>1401558</v>
      </c>
      <c r="I524" s="1" t="n">
        <v>6</v>
      </c>
      <c r="J524" s="1" t="s">
        <v>2911</v>
      </c>
      <c r="K524" s="66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35</v>
      </c>
      <c r="D525" s="1" t="s">
        <v>2931</v>
      </c>
      <c r="E525" s="16" t="n">
        <v>46218</v>
      </c>
      <c r="F525" s="16" t="n">
        <v>46217</v>
      </c>
      <c r="G525" s="1" t="s">
        <v>147</v>
      </c>
      <c r="H525" s="1" t="n">
        <v>1401608</v>
      </c>
      <c r="I525" s="1" t="n">
        <v>11</v>
      </c>
      <c r="J525" s="1" t="s">
        <v>2911</v>
      </c>
      <c r="K525" s="66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35</v>
      </c>
      <c r="D526" s="1" t="s">
        <v>2936</v>
      </c>
      <c r="E526" s="16" t="n">
        <v>46219</v>
      </c>
      <c r="F526" s="16" t="n">
        <v>46218</v>
      </c>
      <c r="G526" s="1" t="s">
        <v>340</v>
      </c>
      <c r="H526" s="1" t="n">
        <v>1407135</v>
      </c>
      <c r="I526" s="1" t="n">
        <v>11</v>
      </c>
      <c r="J526" s="1" t="s">
        <v>2911</v>
      </c>
      <c r="K526" s="66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35</v>
      </c>
      <c r="D527" s="1" t="s">
        <v>2915</v>
      </c>
      <c r="E527" s="16" t="n">
        <v>46219</v>
      </c>
      <c r="F527" s="16" t="n">
        <v>46219</v>
      </c>
      <c r="G527" s="1" t="s">
        <v>99</v>
      </c>
      <c r="H527" s="1" t="n">
        <v>1406312</v>
      </c>
      <c r="I527" s="1" t="n">
        <v>6</v>
      </c>
      <c r="J527" s="1" t="s">
        <v>2911</v>
      </c>
      <c r="K527" s="66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2915</v>
      </c>
      <c r="E528" s="16" t="n">
        <v>46219</v>
      </c>
      <c r="F528" s="16" t="n">
        <v>46219</v>
      </c>
      <c r="G528" s="1" t="s">
        <v>99</v>
      </c>
      <c r="H528" s="1" t="n">
        <v>1406334</v>
      </c>
      <c r="I528" s="1" t="n">
        <v>6</v>
      </c>
      <c r="J528" s="1" t="s">
        <v>2911</v>
      </c>
      <c r="K528" s="66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35</v>
      </c>
      <c r="D529" s="1" t="s">
        <v>2915</v>
      </c>
      <c r="E529" s="16" t="n">
        <v>46219</v>
      </c>
      <c r="F529" s="16" t="n">
        <v>46219</v>
      </c>
      <c r="G529" s="1" t="s">
        <v>99</v>
      </c>
      <c r="H529" s="1" t="n">
        <v>1407101</v>
      </c>
      <c r="I529" s="1" t="n">
        <v>6</v>
      </c>
      <c r="J529" s="1" t="s">
        <v>2911</v>
      </c>
      <c r="K529" s="66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35</v>
      </c>
      <c r="D530" s="1" t="s">
        <v>2915</v>
      </c>
      <c r="E530" s="16" t="n">
        <v>46219</v>
      </c>
      <c r="F530" s="16" t="n">
        <v>46219</v>
      </c>
      <c r="G530" s="1" t="s">
        <v>99</v>
      </c>
      <c r="H530" s="1" t="n">
        <v>1407116</v>
      </c>
      <c r="I530" s="1" t="n">
        <v>6</v>
      </c>
      <c r="J530" s="1" t="s">
        <v>2911</v>
      </c>
      <c r="K530" s="66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3024</v>
      </c>
      <c r="E531" s="16" t="n">
        <v>46219</v>
      </c>
      <c r="F531" s="16" t="n">
        <v>46216</v>
      </c>
      <c r="G531" s="1" t="s">
        <v>3025</v>
      </c>
      <c r="H531" s="1" t="n">
        <v>1407079</v>
      </c>
      <c r="I531" s="1" t="n">
        <v>11</v>
      </c>
      <c r="J531" s="1" t="s">
        <v>2911</v>
      </c>
      <c r="K531" s="66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35</v>
      </c>
      <c r="D532" s="1" t="s">
        <v>2933</v>
      </c>
      <c r="E532" s="16" t="n">
        <v>46220</v>
      </c>
      <c r="F532" s="16" t="n">
        <v>46220</v>
      </c>
      <c r="G532" s="1" t="s">
        <v>2934</v>
      </c>
      <c r="H532" s="1" t="n">
        <v>1424243</v>
      </c>
      <c r="I532" s="1" t="n">
        <v>1</v>
      </c>
      <c r="J532" s="1" t="s">
        <v>2911</v>
      </c>
      <c r="K532" s="66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35</v>
      </c>
      <c r="D533" s="1" t="s">
        <v>2999</v>
      </c>
      <c r="E533" s="16" t="n">
        <v>46220</v>
      </c>
      <c r="F533" s="16" t="n">
        <v>46219</v>
      </c>
      <c r="G533" s="1" t="s">
        <v>844</v>
      </c>
      <c r="H533" s="1" t="n">
        <v>1410623</v>
      </c>
      <c r="I533" s="1" t="n">
        <v>11</v>
      </c>
      <c r="J533" s="1" t="s">
        <v>2911</v>
      </c>
      <c r="K533" s="66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408</v>
      </c>
      <c r="D534" s="1" t="s">
        <v>2980</v>
      </c>
      <c r="E534" s="16" t="n">
        <v>46220</v>
      </c>
      <c r="F534" s="16" t="n">
        <v>46219</v>
      </c>
      <c r="G534" s="1" t="s">
        <v>335</v>
      </c>
      <c r="H534" s="1" t="n">
        <v>1410354</v>
      </c>
      <c r="I534" s="1" t="n">
        <v>11</v>
      </c>
      <c r="J534" s="1" t="s">
        <v>2911</v>
      </c>
      <c r="K534" s="66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685</v>
      </c>
      <c r="D535" s="1" t="s">
        <v>2910</v>
      </c>
      <c r="E535" s="16" t="n">
        <v>46220</v>
      </c>
      <c r="F535" s="16" t="n">
        <v>46218</v>
      </c>
      <c r="G535" s="1" t="s">
        <v>149</v>
      </c>
      <c r="H535" s="1" t="n">
        <v>1411917</v>
      </c>
      <c r="I535" s="1" t="n">
        <v>11</v>
      </c>
      <c r="J535" s="1" t="s">
        <v>2911</v>
      </c>
      <c r="K535" s="66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488</v>
      </c>
      <c r="D536" s="1" t="s">
        <v>2910</v>
      </c>
      <c r="E536" s="16" t="n">
        <v>46220</v>
      </c>
      <c r="F536" s="16" t="n">
        <v>46218</v>
      </c>
      <c r="G536" s="1" t="s">
        <v>149</v>
      </c>
      <c r="H536" s="1" t="n">
        <v>1411923</v>
      </c>
      <c r="I536" s="1" t="n">
        <v>11</v>
      </c>
      <c r="J536" s="1" t="s">
        <v>2911</v>
      </c>
      <c r="K536" s="66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35</v>
      </c>
      <c r="D537" s="1" t="s">
        <v>2917</v>
      </c>
      <c r="E537" s="16" t="n">
        <v>46220</v>
      </c>
      <c r="F537" s="16" t="n">
        <v>46220</v>
      </c>
      <c r="G537" s="1" t="s">
        <v>157</v>
      </c>
      <c r="H537" s="1" t="n">
        <v>1411812</v>
      </c>
      <c r="I537" s="1" t="n">
        <v>11</v>
      </c>
      <c r="J537" s="1" t="s">
        <v>2911</v>
      </c>
      <c r="K537" s="66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310</v>
      </c>
      <c r="D538" s="1" t="s">
        <v>2924</v>
      </c>
      <c r="E538" s="16" t="n">
        <v>46220</v>
      </c>
      <c r="F538" s="16" t="n">
        <v>46219</v>
      </c>
      <c r="G538" s="1" t="s">
        <v>440</v>
      </c>
      <c r="H538" s="1" t="n">
        <v>1411960</v>
      </c>
      <c r="I538" s="1" t="n">
        <v>11</v>
      </c>
      <c r="J538" s="1" t="s">
        <v>2911</v>
      </c>
      <c r="K538" s="66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35</v>
      </c>
      <c r="D539" s="1" t="s">
        <v>3026</v>
      </c>
      <c r="E539" s="16" t="n">
        <v>46220</v>
      </c>
      <c r="F539" s="16" t="n">
        <v>46219</v>
      </c>
      <c r="G539" s="1" t="s">
        <v>1786</v>
      </c>
      <c r="H539" s="1" t="n">
        <v>1411954</v>
      </c>
      <c r="I539" s="1" t="n">
        <v>11</v>
      </c>
      <c r="J539" s="1" t="s">
        <v>2911</v>
      </c>
      <c r="K539" s="66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35</v>
      </c>
      <c r="D540" s="1" t="s">
        <v>2915</v>
      </c>
      <c r="E540" s="16" t="n">
        <v>46220</v>
      </c>
      <c r="F540" s="16" t="n">
        <v>46220</v>
      </c>
      <c r="G540" s="1" t="s">
        <v>99</v>
      </c>
      <c r="H540" s="1" t="n">
        <v>1410416</v>
      </c>
      <c r="I540" s="1" t="n">
        <v>6</v>
      </c>
      <c r="J540" s="1" t="s">
        <v>2911</v>
      </c>
      <c r="K540" s="66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35</v>
      </c>
      <c r="D541" s="1" t="s">
        <v>2915</v>
      </c>
      <c r="E541" s="16" t="n">
        <v>46220</v>
      </c>
      <c r="F541" s="16" t="n">
        <v>46220</v>
      </c>
      <c r="G541" s="1" t="s">
        <v>99</v>
      </c>
      <c r="H541" s="1" t="n">
        <v>1411637</v>
      </c>
      <c r="I541" s="1" t="n">
        <v>6</v>
      </c>
      <c r="J541" s="1" t="s">
        <v>2911</v>
      </c>
      <c r="K541" s="66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35</v>
      </c>
      <c r="D542" s="1" t="s">
        <v>3027</v>
      </c>
      <c r="E542" s="16" t="n">
        <v>46220</v>
      </c>
      <c r="F542" s="16" t="n">
        <v>46216</v>
      </c>
      <c r="G542" s="1" t="s">
        <v>1697</v>
      </c>
      <c r="H542" s="1" t="n">
        <v>1411970</v>
      </c>
      <c r="I542" s="1" t="n">
        <v>11</v>
      </c>
      <c r="J542" s="1" t="s">
        <v>2911</v>
      </c>
      <c r="K542" s="66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35</v>
      </c>
      <c r="D543" s="1" t="s">
        <v>2933</v>
      </c>
      <c r="E543" s="16" t="n">
        <v>46221</v>
      </c>
      <c r="F543" s="16" t="n">
        <v>46221</v>
      </c>
      <c r="G543" s="1" t="s">
        <v>2934</v>
      </c>
      <c r="H543" s="1" t="n">
        <v>1423876</v>
      </c>
      <c r="I543" s="1" t="n">
        <v>1</v>
      </c>
      <c r="J543" s="1" t="s">
        <v>2911</v>
      </c>
      <c r="K543" s="66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2922</v>
      </c>
      <c r="E544" s="16" t="n">
        <v>46221</v>
      </c>
      <c r="F544" s="16" t="n">
        <v>46217</v>
      </c>
      <c r="G544" s="1" t="s">
        <v>95</v>
      </c>
      <c r="H544" s="1" t="n">
        <v>1414659</v>
      </c>
      <c r="I544" s="1" t="n">
        <v>11</v>
      </c>
      <c r="J544" s="1" t="s">
        <v>2911</v>
      </c>
      <c r="K544" s="66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2922</v>
      </c>
      <c r="E545" s="16" t="n">
        <v>46221</v>
      </c>
      <c r="F545" s="16" t="n">
        <v>46220</v>
      </c>
      <c r="G545" s="1" t="s">
        <v>95</v>
      </c>
      <c r="H545" s="1" t="n">
        <v>1414729</v>
      </c>
      <c r="I545" s="1" t="n">
        <v>11</v>
      </c>
      <c r="J545" s="1" t="s">
        <v>2911</v>
      </c>
      <c r="K545" s="66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2942</v>
      </c>
      <c r="D546" s="1" t="s">
        <v>2943</v>
      </c>
      <c r="E546" s="16" t="n">
        <v>46221</v>
      </c>
      <c r="F546" s="16" t="n">
        <v>46212</v>
      </c>
      <c r="G546" s="1" t="s">
        <v>392</v>
      </c>
      <c r="H546" s="1" t="n">
        <v>1414878</v>
      </c>
      <c r="I546" s="1" t="n">
        <v>11</v>
      </c>
      <c r="J546" s="1" t="s">
        <v>2911</v>
      </c>
      <c r="K546" s="66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2965</v>
      </c>
      <c r="D547" s="1" t="s">
        <v>3028</v>
      </c>
      <c r="E547" s="16" t="n">
        <v>46221</v>
      </c>
      <c r="F547" s="16" t="n">
        <v>46216</v>
      </c>
      <c r="G547" s="1" t="s">
        <v>1781</v>
      </c>
      <c r="H547" s="1" t="n">
        <v>1414805</v>
      </c>
      <c r="I547" s="1" t="n">
        <v>11</v>
      </c>
      <c r="J547" s="1" t="s">
        <v>2911</v>
      </c>
      <c r="K547" s="66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3029</v>
      </c>
      <c r="D548" s="1" t="s">
        <v>3030</v>
      </c>
      <c r="E548" s="16" t="n">
        <v>46221</v>
      </c>
      <c r="F548" s="16" t="n">
        <v>46221</v>
      </c>
      <c r="G548" s="1" t="s">
        <v>1808</v>
      </c>
      <c r="H548" s="1" t="n">
        <v>1415953</v>
      </c>
      <c r="I548" s="1" t="n">
        <v>11</v>
      </c>
      <c r="J548" s="1" t="s">
        <v>2911</v>
      </c>
      <c r="K548" s="66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2915</v>
      </c>
      <c r="E549" s="16" t="n">
        <v>46221</v>
      </c>
      <c r="F549" s="16" t="n">
        <v>46221</v>
      </c>
      <c r="G549" s="1" t="s">
        <v>99</v>
      </c>
      <c r="H549" s="1" t="n">
        <v>1414511</v>
      </c>
      <c r="I549" s="1" t="n">
        <v>6</v>
      </c>
      <c r="J549" s="1" t="s">
        <v>2911</v>
      </c>
      <c r="K549" s="66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35</v>
      </c>
      <c r="D550" s="1" t="s">
        <v>2915</v>
      </c>
      <c r="E550" s="16" t="n">
        <v>46221</v>
      </c>
      <c r="F550" s="16" t="n">
        <v>46221</v>
      </c>
      <c r="G550" s="1" t="s">
        <v>99</v>
      </c>
      <c r="H550" s="1" t="n">
        <v>1414758</v>
      </c>
      <c r="I550" s="1" t="n">
        <v>6</v>
      </c>
      <c r="J550" s="1" t="s">
        <v>2911</v>
      </c>
      <c r="K550" s="66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35</v>
      </c>
      <c r="D551" s="1" t="s">
        <v>2931</v>
      </c>
      <c r="E551" s="16" t="n">
        <v>46221</v>
      </c>
      <c r="F551" s="16" t="n">
        <v>46220</v>
      </c>
      <c r="G551" s="1" t="s">
        <v>147</v>
      </c>
      <c r="H551" s="1" t="n">
        <v>1414568</v>
      </c>
      <c r="I551" s="1" t="n">
        <v>11</v>
      </c>
      <c r="J551" s="1" t="s">
        <v>2911</v>
      </c>
      <c r="K551" s="66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35</v>
      </c>
      <c r="D552" s="1" t="s">
        <v>2916</v>
      </c>
      <c r="E552" s="16" t="n">
        <v>46223</v>
      </c>
      <c r="F552" s="16" t="n">
        <v>46223</v>
      </c>
      <c r="G552" s="1" t="s">
        <v>139</v>
      </c>
      <c r="H552" s="1" t="n">
        <v>1427384</v>
      </c>
      <c r="I552" s="1" t="n">
        <v>1</v>
      </c>
      <c r="J552" s="1" t="s">
        <v>2911</v>
      </c>
      <c r="K552" s="66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35</v>
      </c>
      <c r="D553" s="1" t="s">
        <v>2950</v>
      </c>
      <c r="E553" s="16" t="n">
        <v>46223</v>
      </c>
      <c r="F553" s="16" t="n">
        <v>46220</v>
      </c>
      <c r="G553" s="1" t="s">
        <v>162</v>
      </c>
      <c r="H553" s="1" t="n">
        <v>1424588</v>
      </c>
      <c r="I553" s="1" t="n">
        <v>11</v>
      </c>
      <c r="J553" s="1" t="s">
        <v>2911</v>
      </c>
      <c r="K553" s="66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35</v>
      </c>
      <c r="D554" s="1" t="s">
        <v>2969</v>
      </c>
      <c r="E554" s="16" t="n">
        <v>46223</v>
      </c>
      <c r="F554" s="16" t="n">
        <v>46221</v>
      </c>
      <c r="G554" s="1" t="s">
        <v>344</v>
      </c>
      <c r="H554" s="1" t="n">
        <v>1424585</v>
      </c>
      <c r="I554" s="1" t="n">
        <v>11</v>
      </c>
      <c r="J554" s="1" t="s">
        <v>2911</v>
      </c>
      <c r="K554" s="66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2965</v>
      </c>
      <c r="D555" s="1" t="s">
        <v>3002</v>
      </c>
      <c r="E555" s="16" t="n">
        <v>46223</v>
      </c>
      <c r="F555" s="16" t="n">
        <v>46219</v>
      </c>
      <c r="G555" s="1" t="s">
        <v>1244</v>
      </c>
      <c r="H555" s="1" t="n">
        <v>1424662</v>
      </c>
      <c r="I555" s="1" t="n">
        <v>11</v>
      </c>
      <c r="J555" s="1" t="s">
        <v>2911</v>
      </c>
      <c r="K555" s="66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2965</v>
      </c>
      <c r="D556" s="1" t="s">
        <v>3002</v>
      </c>
      <c r="E556" s="16" t="n">
        <v>46223</v>
      </c>
      <c r="F556" s="16" t="n">
        <v>46220</v>
      </c>
      <c r="G556" s="1" t="s">
        <v>1244</v>
      </c>
      <c r="H556" s="1" t="n">
        <v>1424578</v>
      </c>
      <c r="I556" s="1" t="n">
        <v>11</v>
      </c>
      <c r="J556" s="1" t="s">
        <v>2911</v>
      </c>
      <c r="K556" s="66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35</v>
      </c>
      <c r="D557" s="1" t="s">
        <v>2959</v>
      </c>
      <c r="E557" s="16" t="n">
        <v>46223</v>
      </c>
      <c r="F557" s="16" t="n">
        <v>46216</v>
      </c>
      <c r="G557" s="1" t="s">
        <v>69</v>
      </c>
      <c r="H557" s="1" t="n">
        <v>1424596</v>
      </c>
      <c r="I557" s="1" t="n">
        <v>11</v>
      </c>
      <c r="J557" s="1" t="s">
        <v>2911</v>
      </c>
      <c r="K557" s="66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35</v>
      </c>
      <c r="D558" s="1" t="s">
        <v>2992</v>
      </c>
      <c r="E558" s="16" t="n">
        <v>46223</v>
      </c>
      <c r="F558" s="16" t="n">
        <v>46212</v>
      </c>
      <c r="G558" s="1" t="s">
        <v>321</v>
      </c>
      <c r="H558" s="1" t="n">
        <v>1424941</v>
      </c>
      <c r="I558" s="1" t="n">
        <v>11</v>
      </c>
      <c r="J558" s="1" t="s">
        <v>2911</v>
      </c>
      <c r="K558" s="66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35</v>
      </c>
      <c r="D559" s="1" t="s">
        <v>2915</v>
      </c>
      <c r="E559" s="16" t="n">
        <v>46223</v>
      </c>
      <c r="F559" s="16" t="n">
        <v>46223</v>
      </c>
      <c r="G559" s="1" t="s">
        <v>99</v>
      </c>
      <c r="H559" s="1" t="n">
        <v>1424514</v>
      </c>
      <c r="I559" s="1" t="n">
        <v>6</v>
      </c>
      <c r="J559" s="1" t="s">
        <v>2911</v>
      </c>
      <c r="K559" s="66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35</v>
      </c>
      <c r="D560" s="1" t="s">
        <v>2915</v>
      </c>
      <c r="E560" s="16" t="n">
        <v>46223</v>
      </c>
      <c r="F560" s="16" t="n">
        <v>46223</v>
      </c>
      <c r="G560" s="1" t="s">
        <v>99</v>
      </c>
      <c r="H560" s="1" t="n">
        <v>1424519</v>
      </c>
      <c r="I560" s="1" t="n">
        <v>6</v>
      </c>
      <c r="J560" s="1" t="s">
        <v>2911</v>
      </c>
      <c r="K560" s="66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35</v>
      </c>
      <c r="D561" s="1" t="s">
        <v>3031</v>
      </c>
      <c r="E561" s="16" t="n">
        <v>46223</v>
      </c>
      <c r="F561" s="16" t="n">
        <v>46216</v>
      </c>
      <c r="G561" s="1" t="s">
        <v>1655</v>
      </c>
      <c r="H561" s="1" t="n">
        <v>1424885</v>
      </c>
      <c r="I561" s="1" t="n">
        <v>11</v>
      </c>
      <c r="J561" s="1" t="s">
        <v>2911</v>
      </c>
      <c r="K561" s="66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685</v>
      </c>
      <c r="D562" s="1" t="s">
        <v>2910</v>
      </c>
      <c r="E562" s="16" t="n">
        <v>46224</v>
      </c>
      <c r="F562" s="16" t="n">
        <v>46223</v>
      </c>
      <c r="G562" s="1" t="s">
        <v>149</v>
      </c>
      <c r="H562" s="1" t="n">
        <v>1427598</v>
      </c>
      <c r="I562" s="1" t="n">
        <v>11</v>
      </c>
      <c r="J562" s="1" t="s">
        <v>2911</v>
      </c>
      <c r="K562" s="66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488</v>
      </c>
      <c r="D563" s="1" t="s">
        <v>2910</v>
      </c>
      <c r="E563" s="16" t="n">
        <v>46224</v>
      </c>
      <c r="F563" s="16" t="n">
        <v>46223</v>
      </c>
      <c r="G563" s="1" t="s">
        <v>149</v>
      </c>
      <c r="H563" s="1" t="n">
        <v>1427584</v>
      </c>
      <c r="I563" s="1" t="n">
        <v>11</v>
      </c>
      <c r="J563" s="1" t="s">
        <v>2911</v>
      </c>
      <c r="K563" s="66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35</v>
      </c>
      <c r="D564" s="1" t="s">
        <v>2922</v>
      </c>
      <c r="E564" s="16" t="n">
        <v>46224</v>
      </c>
      <c r="F564" s="16" t="n">
        <v>46223</v>
      </c>
      <c r="G564" s="1" t="s">
        <v>95</v>
      </c>
      <c r="H564" s="1" t="n">
        <v>1427494</v>
      </c>
      <c r="I564" s="1" t="n">
        <v>11</v>
      </c>
      <c r="J564" s="1" t="s">
        <v>2911</v>
      </c>
      <c r="K564" s="66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35</v>
      </c>
      <c r="D565" s="1" t="s">
        <v>2994</v>
      </c>
      <c r="E565" s="16" t="n">
        <v>46224</v>
      </c>
      <c r="F565" s="16" t="n">
        <v>46224</v>
      </c>
      <c r="G565" s="1" t="s">
        <v>412</v>
      </c>
      <c r="H565" s="1" t="n">
        <v>1427793</v>
      </c>
      <c r="I565" s="1" t="n">
        <v>11</v>
      </c>
      <c r="J565" s="1" t="s">
        <v>2911</v>
      </c>
      <c r="K565" s="66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35</v>
      </c>
      <c r="D566" s="1" t="s">
        <v>2915</v>
      </c>
      <c r="E566" s="16" t="n">
        <v>46224</v>
      </c>
      <c r="F566" s="16" t="n">
        <v>46224</v>
      </c>
      <c r="G566" s="1" t="s">
        <v>99</v>
      </c>
      <c r="H566" s="1" t="n">
        <v>1427540</v>
      </c>
      <c r="I566" s="1" t="n">
        <v>6</v>
      </c>
      <c r="J566" s="1" t="s">
        <v>2911</v>
      </c>
      <c r="K566" s="66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35</v>
      </c>
      <c r="D567" s="1" t="s">
        <v>2915</v>
      </c>
      <c r="E567" s="16" t="n">
        <v>46224</v>
      </c>
      <c r="F567" s="16" t="n">
        <v>46224</v>
      </c>
      <c r="G567" s="1" t="s">
        <v>99</v>
      </c>
      <c r="H567" s="1" t="n">
        <v>1427553</v>
      </c>
      <c r="I567" s="1" t="n">
        <v>6</v>
      </c>
      <c r="J567" s="1" t="s">
        <v>2911</v>
      </c>
      <c r="K567" s="66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35</v>
      </c>
      <c r="D568" s="1" t="s">
        <v>2915</v>
      </c>
      <c r="E568" s="16" t="n">
        <v>46224</v>
      </c>
      <c r="F568" s="16" t="n">
        <v>46224</v>
      </c>
      <c r="G568" s="1" t="s">
        <v>99</v>
      </c>
      <c r="H568" s="1" t="n">
        <v>1428430</v>
      </c>
      <c r="I568" s="1" t="n">
        <v>6</v>
      </c>
      <c r="J568" s="1" t="s">
        <v>2911</v>
      </c>
      <c r="K568" s="66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35</v>
      </c>
      <c r="D569" s="1" t="s">
        <v>2915</v>
      </c>
      <c r="E569" s="16" t="n">
        <v>46224</v>
      </c>
      <c r="F569" s="16" t="n">
        <v>46224</v>
      </c>
      <c r="G569" s="1" t="s">
        <v>99</v>
      </c>
      <c r="H569" s="1" t="n">
        <v>1428532</v>
      </c>
      <c r="I569" s="1" t="n">
        <v>6</v>
      </c>
      <c r="J569" s="1" t="s">
        <v>2911</v>
      </c>
      <c r="K569" s="66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189</v>
      </c>
      <c r="D570" s="1" t="s">
        <v>2935</v>
      </c>
      <c r="E570" s="16" t="n">
        <v>46225</v>
      </c>
      <c r="F570" s="16" t="n">
        <v>46224</v>
      </c>
      <c r="G570" s="1" t="s">
        <v>216</v>
      </c>
      <c r="H570" s="1" t="n">
        <v>1434433</v>
      </c>
      <c r="I570" s="1" t="n">
        <v>11</v>
      </c>
      <c r="J570" s="1" t="s">
        <v>2911</v>
      </c>
      <c r="K570" s="66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35</v>
      </c>
      <c r="D571" s="1" t="s">
        <v>2986</v>
      </c>
      <c r="E571" s="16" t="n">
        <v>46225</v>
      </c>
      <c r="F571" s="16" t="n">
        <v>46224</v>
      </c>
      <c r="G571" s="1" t="s">
        <v>313</v>
      </c>
      <c r="H571" s="1" t="n">
        <v>1434455</v>
      </c>
      <c r="I571" s="1" t="n">
        <v>11</v>
      </c>
      <c r="J571" s="1" t="s">
        <v>2911</v>
      </c>
      <c r="K571" s="66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35</v>
      </c>
      <c r="D572" s="1" t="s">
        <v>2978</v>
      </c>
      <c r="E572" s="16" t="n">
        <v>46225</v>
      </c>
      <c r="F572" s="16" t="n">
        <v>46225</v>
      </c>
      <c r="G572" s="1" t="s">
        <v>214</v>
      </c>
      <c r="H572" s="1" t="n">
        <v>1434422</v>
      </c>
      <c r="I572" s="1" t="n">
        <v>11</v>
      </c>
      <c r="J572" s="1" t="s">
        <v>2911</v>
      </c>
      <c r="K572" s="66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35</v>
      </c>
      <c r="D573" s="1" t="s">
        <v>2917</v>
      </c>
      <c r="E573" s="16" t="n">
        <v>46225</v>
      </c>
      <c r="F573" s="16" t="n">
        <v>46224</v>
      </c>
      <c r="G573" s="1" t="s">
        <v>157</v>
      </c>
      <c r="H573" s="1" t="n">
        <v>1434157</v>
      </c>
      <c r="I573" s="1" t="n">
        <v>11</v>
      </c>
      <c r="J573" s="1" t="s">
        <v>2911</v>
      </c>
      <c r="K573" s="66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3029</v>
      </c>
      <c r="D574" s="1" t="s">
        <v>3030</v>
      </c>
      <c r="E574" s="16" t="n">
        <v>46225</v>
      </c>
      <c r="F574" s="16" t="n">
        <v>46224</v>
      </c>
      <c r="G574" s="1" t="s">
        <v>1808</v>
      </c>
      <c r="H574" s="1" t="n">
        <v>1434491</v>
      </c>
      <c r="I574" s="1" t="n">
        <v>11</v>
      </c>
      <c r="J574" s="1" t="s">
        <v>2911</v>
      </c>
      <c r="K574" s="66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35</v>
      </c>
      <c r="D575" s="1" t="s">
        <v>2952</v>
      </c>
      <c r="E575" s="16" t="n">
        <v>46225</v>
      </c>
      <c r="F575" s="16" t="n">
        <v>46224</v>
      </c>
      <c r="G575" s="1" t="s">
        <v>454</v>
      </c>
      <c r="H575" s="1" t="n">
        <v>1434550</v>
      </c>
      <c r="I575" s="1" t="n">
        <v>11</v>
      </c>
      <c r="J575" s="1" t="s">
        <v>2911</v>
      </c>
      <c r="K575" s="66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35</v>
      </c>
      <c r="D576" s="1" t="s">
        <v>2948</v>
      </c>
      <c r="E576" s="16" t="n">
        <v>46225</v>
      </c>
      <c r="F576" s="16" t="n">
        <v>46225</v>
      </c>
      <c r="G576" s="1" t="s">
        <v>521</v>
      </c>
      <c r="H576" s="1" t="n">
        <v>1435893</v>
      </c>
      <c r="I576" s="1" t="n">
        <v>11</v>
      </c>
      <c r="J576" s="1" t="s">
        <v>2911</v>
      </c>
      <c r="K576" s="66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35</v>
      </c>
      <c r="D577" s="1" t="s">
        <v>2953</v>
      </c>
      <c r="E577" s="16" t="n">
        <v>46225</v>
      </c>
      <c r="F577" s="16" t="n">
        <v>46225</v>
      </c>
      <c r="G577" s="1" t="s">
        <v>528</v>
      </c>
      <c r="H577" s="1" t="n">
        <v>1435854</v>
      </c>
      <c r="I577" s="1" t="n">
        <v>11</v>
      </c>
      <c r="J577" s="1" t="s">
        <v>2911</v>
      </c>
      <c r="K577" s="66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35</v>
      </c>
      <c r="D578" s="1" t="s">
        <v>2928</v>
      </c>
      <c r="E578" s="16" t="n">
        <v>46225</v>
      </c>
      <c r="F578" s="16" t="n">
        <v>46223</v>
      </c>
      <c r="G578" s="1" t="s">
        <v>87</v>
      </c>
      <c r="H578" s="1" t="n">
        <v>1434600</v>
      </c>
      <c r="I578" s="1" t="n">
        <v>11</v>
      </c>
      <c r="J578" s="1" t="s">
        <v>2911</v>
      </c>
      <c r="K578" s="66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35</v>
      </c>
      <c r="D579" s="1" t="s">
        <v>2994</v>
      </c>
      <c r="E579" s="16" t="n">
        <v>46225</v>
      </c>
      <c r="F579" s="16" t="n">
        <v>46225</v>
      </c>
      <c r="G579" s="1" t="s">
        <v>412</v>
      </c>
      <c r="H579" s="1" t="n">
        <v>1434692</v>
      </c>
      <c r="I579" s="1" t="n">
        <v>11</v>
      </c>
      <c r="J579" s="1" t="s">
        <v>2911</v>
      </c>
      <c r="K579" s="66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35</v>
      </c>
      <c r="D580" s="1" t="s">
        <v>2915</v>
      </c>
      <c r="E580" s="16" t="n">
        <v>46225</v>
      </c>
      <c r="F580" s="16" t="n">
        <v>46225</v>
      </c>
      <c r="G580" s="1" t="s">
        <v>99</v>
      </c>
      <c r="H580" s="1" t="n">
        <v>1434141</v>
      </c>
      <c r="I580" s="1" t="n">
        <v>6</v>
      </c>
      <c r="J580" s="1" t="s">
        <v>2911</v>
      </c>
      <c r="K580" s="66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35</v>
      </c>
      <c r="D581" s="1" t="s">
        <v>2915</v>
      </c>
      <c r="E581" s="16" t="n">
        <v>46225</v>
      </c>
      <c r="F581" s="16" t="n">
        <v>46225</v>
      </c>
      <c r="G581" s="1" t="s">
        <v>99</v>
      </c>
      <c r="H581" s="1" t="n">
        <v>1434171</v>
      </c>
      <c r="I581" s="1" t="n">
        <v>6</v>
      </c>
      <c r="J581" s="1" t="s">
        <v>2911</v>
      </c>
      <c r="K581" s="66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2915</v>
      </c>
      <c r="E582" s="16" t="n">
        <v>46225</v>
      </c>
      <c r="F582" s="16" t="n">
        <v>46225</v>
      </c>
      <c r="G582" s="1" t="s">
        <v>99</v>
      </c>
      <c r="H582" s="1" t="n">
        <v>1434672</v>
      </c>
      <c r="I582" s="1" t="n">
        <v>6</v>
      </c>
      <c r="J582" s="1" t="s">
        <v>2911</v>
      </c>
      <c r="K582" s="66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58</v>
      </c>
      <c r="D583" s="1" t="s">
        <v>2984</v>
      </c>
      <c r="E583" s="16" t="n">
        <v>46225</v>
      </c>
      <c r="F583" s="16" t="n">
        <v>46224</v>
      </c>
      <c r="G583" s="1" t="s">
        <v>220</v>
      </c>
      <c r="H583" s="1" t="n">
        <v>1434537</v>
      </c>
      <c r="I583" s="1" t="n">
        <v>11</v>
      </c>
      <c r="J583" s="1" t="s">
        <v>2911</v>
      </c>
      <c r="K583" s="66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35</v>
      </c>
      <c r="D584" s="1" t="s">
        <v>2931</v>
      </c>
      <c r="E584" s="16" t="n">
        <v>46225</v>
      </c>
      <c r="F584" s="16" t="n">
        <v>46224</v>
      </c>
      <c r="G584" s="1" t="s">
        <v>147</v>
      </c>
      <c r="H584" s="1" t="n">
        <v>1434437</v>
      </c>
      <c r="I584" s="1" t="n">
        <v>11</v>
      </c>
      <c r="J584" s="1" t="s">
        <v>2911</v>
      </c>
      <c r="K584" s="66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2941</v>
      </c>
      <c r="E585" s="16" t="n">
        <v>46225</v>
      </c>
      <c r="F585" s="16" t="n">
        <v>46224</v>
      </c>
      <c r="G585" s="1" t="s">
        <v>241</v>
      </c>
      <c r="H585" s="1" t="n">
        <v>1434477</v>
      </c>
      <c r="I585" s="1" t="n">
        <v>11</v>
      </c>
      <c r="J585" s="1" t="s">
        <v>2911</v>
      </c>
      <c r="K585" s="66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35</v>
      </c>
      <c r="D586" s="1" t="s">
        <v>2936</v>
      </c>
      <c r="E586" s="16" t="n">
        <v>46226</v>
      </c>
      <c r="F586" s="16" t="n">
        <v>46225</v>
      </c>
      <c r="G586" s="1" t="s">
        <v>340</v>
      </c>
      <c r="H586" s="1" t="n">
        <v>1439107</v>
      </c>
      <c r="I586" s="1" t="n">
        <v>11</v>
      </c>
      <c r="J586" s="1" t="s">
        <v>2911</v>
      </c>
      <c r="K586" s="66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35</v>
      </c>
      <c r="D587" s="1" t="s">
        <v>2926</v>
      </c>
      <c r="E587" s="16" t="n">
        <v>46226</v>
      </c>
      <c r="F587" s="16" t="n">
        <v>46224</v>
      </c>
      <c r="G587" s="1" t="s">
        <v>73</v>
      </c>
      <c r="H587" s="1" t="n">
        <v>1439240</v>
      </c>
      <c r="I587" s="1" t="n">
        <v>11</v>
      </c>
      <c r="J587" s="1" t="s">
        <v>2911</v>
      </c>
      <c r="K587" s="66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35</v>
      </c>
      <c r="D588" s="1" t="s">
        <v>2972</v>
      </c>
      <c r="E588" s="16" t="n">
        <v>46226</v>
      </c>
      <c r="F588" s="16" t="n">
        <v>46225</v>
      </c>
      <c r="G588" s="1" t="s">
        <v>80</v>
      </c>
      <c r="H588" s="1" t="n">
        <v>1439176</v>
      </c>
      <c r="I588" s="1" t="n">
        <v>11</v>
      </c>
      <c r="J588" s="1" t="s">
        <v>2911</v>
      </c>
      <c r="K588" s="66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35</v>
      </c>
      <c r="D589" s="1" t="s">
        <v>2928</v>
      </c>
      <c r="E589" s="16" t="n">
        <v>46226</v>
      </c>
      <c r="F589" s="16" t="n">
        <v>46223</v>
      </c>
      <c r="G589" s="1" t="s">
        <v>87</v>
      </c>
      <c r="H589" s="1" t="n">
        <v>1439112</v>
      </c>
      <c r="I589" s="1" t="n">
        <v>11</v>
      </c>
      <c r="J589" s="1" t="s">
        <v>2911</v>
      </c>
      <c r="K589" s="66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35</v>
      </c>
      <c r="D590" s="1" t="s">
        <v>2929</v>
      </c>
      <c r="E590" s="16" t="n">
        <v>46226</v>
      </c>
      <c r="F590" s="16" t="n">
        <v>46225</v>
      </c>
      <c r="G590" s="1" t="s">
        <v>207</v>
      </c>
      <c r="H590" s="1" t="n">
        <v>1439096</v>
      </c>
      <c r="I590" s="1" t="n">
        <v>11</v>
      </c>
      <c r="J590" s="1" t="s">
        <v>2911</v>
      </c>
      <c r="K590" s="66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35</v>
      </c>
      <c r="D591" s="1" t="s">
        <v>2915</v>
      </c>
      <c r="E591" s="16" t="n">
        <v>46226</v>
      </c>
      <c r="F591" s="16" t="n">
        <v>46226</v>
      </c>
      <c r="G591" s="1" t="s">
        <v>99</v>
      </c>
      <c r="H591" s="1" t="n">
        <v>1438893</v>
      </c>
      <c r="I591" s="1" t="n">
        <v>6</v>
      </c>
      <c r="J591" s="1" t="s">
        <v>2911</v>
      </c>
      <c r="K591" s="66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2915</v>
      </c>
      <c r="E592" s="16" t="n">
        <v>46226</v>
      </c>
      <c r="F592" s="16" t="n">
        <v>46226</v>
      </c>
      <c r="G592" s="1" t="s">
        <v>99</v>
      </c>
      <c r="H592" s="1" t="n">
        <v>1439290</v>
      </c>
      <c r="I592" s="1" t="n">
        <v>6</v>
      </c>
      <c r="J592" s="1" t="s">
        <v>2911</v>
      </c>
      <c r="K592" s="66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35</v>
      </c>
      <c r="D593" s="1" t="s">
        <v>2915</v>
      </c>
      <c r="E593" s="16" t="n">
        <v>46226</v>
      </c>
      <c r="F593" s="16" t="n">
        <v>46226</v>
      </c>
      <c r="G593" s="1" t="s">
        <v>99</v>
      </c>
      <c r="H593" s="1" t="n">
        <v>1439345</v>
      </c>
      <c r="I593" s="1" t="n">
        <v>6</v>
      </c>
      <c r="J593" s="1" t="s">
        <v>2911</v>
      </c>
      <c r="K593" s="66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35</v>
      </c>
      <c r="D594" s="1" t="s">
        <v>2932</v>
      </c>
      <c r="E594" s="16" t="n">
        <v>46226</v>
      </c>
      <c r="F594" s="16" t="n">
        <v>46224</v>
      </c>
      <c r="G594" s="1" t="s">
        <v>152</v>
      </c>
      <c r="H594" s="1" t="n">
        <v>1438994</v>
      </c>
      <c r="I594" s="1" t="n">
        <v>11</v>
      </c>
      <c r="J594" s="1" t="s">
        <v>2911</v>
      </c>
      <c r="K594" s="66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35</v>
      </c>
      <c r="D595" s="1" t="s">
        <v>2958</v>
      </c>
      <c r="E595" s="16" t="n">
        <v>46227</v>
      </c>
      <c r="F595" s="16" t="n">
        <v>46226</v>
      </c>
      <c r="G595" s="1" t="s">
        <v>602</v>
      </c>
      <c r="H595" s="1" t="n">
        <v>1444063</v>
      </c>
      <c r="I595" s="1" t="n">
        <v>11</v>
      </c>
      <c r="J595" s="1" t="s">
        <v>2911</v>
      </c>
      <c r="K595" s="66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2917</v>
      </c>
      <c r="E596" s="16" t="n">
        <v>46227</v>
      </c>
      <c r="F596" s="16" t="n">
        <v>46227</v>
      </c>
      <c r="G596" s="1" t="s">
        <v>157</v>
      </c>
      <c r="H596" s="1" t="n">
        <v>1458293</v>
      </c>
      <c r="I596" s="1" t="n">
        <v>11</v>
      </c>
      <c r="J596" s="1" t="s">
        <v>2911</v>
      </c>
      <c r="K596" s="66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35</v>
      </c>
      <c r="D597" s="1" t="s">
        <v>2937</v>
      </c>
      <c r="E597" s="16" t="n">
        <v>46227</v>
      </c>
      <c r="F597" s="16" t="n">
        <v>46227</v>
      </c>
      <c r="G597" s="1" t="s">
        <v>63</v>
      </c>
      <c r="H597" s="1" t="n">
        <v>1443966</v>
      </c>
      <c r="I597" s="1" t="n">
        <v>11</v>
      </c>
      <c r="J597" s="1" t="s">
        <v>2911</v>
      </c>
      <c r="K597" s="66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2945</v>
      </c>
      <c r="D598" s="1" t="s">
        <v>2946</v>
      </c>
      <c r="E598" s="16" t="n">
        <v>46227</v>
      </c>
      <c r="F598" s="16" t="n">
        <v>46226</v>
      </c>
      <c r="G598" s="1" t="s">
        <v>279</v>
      </c>
      <c r="H598" s="1" t="n">
        <v>1443620</v>
      </c>
      <c r="I598" s="1" t="n">
        <v>11</v>
      </c>
      <c r="J598" s="1" t="s">
        <v>2911</v>
      </c>
      <c r="K598" s="66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35</v>
      </c>
      <c r="D599" s="1" t="s">
        <v>3032</v>
      </c>
      <c r="E599" s="16" t="n">
        <v>46227</v>
      </c>
      <c r="F599" s="16" t="n">
        <v>46226</v>
      </c>
      <c r="G599" s="1" t="s">
        <v>1638</v>
      </c>
      <c r="H599" s="1" t="n">
        <v>1443311</v>
      </c>
      <c r="I599" s="1" t="n">
        <v>11</v>
      </c>
      <c r="J599" s="1" t="s">
        <v>2911</v>
      </c>
      <c r="K599" s="66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35</v>
      </c>
      <c r="D600" s="1" t="s">
        <v>2933</v>
      </c>
      <c r="E600" s="16" t="n">
        <v>46227</v>
      </c>
      <c r="F600" s="16" t="n">
        <v>46227</v>
      </c>
      <c r="G600" s="1" t="s">
        <v>288</v>
      </c>
      <c r="H600" s="1" t="n">
        <v>1443995</v>
      </c>
      <c r="I600" s="1" t="n">
        <v>1</v>
      </c>
      <c r="J600" s="1" t="s">
        <v>2911</v>
      </c>
      <c r="K600" s="66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35</v>
      </c>
      <c r="D601" s="1" t="s">
        <v>2915</v>
      </c>
      <c r="E601" s="16" t="n">
        <v>46227</v>
      </c>
      <c r="F601" s="16" t="n">
        <v>46227</v>
      </c>
      <c r="G601" s="1" t="s">
        <v>99</v>
      </c>
      <c r="H601" s="1" t="n">
        <v>1443567</v>
      </c>
      <c r="I601" s="1" t="n">
        <v>6</v>
      </c>
      <c r="J601" s="1" t="s">
        <v>2911</v>
      </c>
      <c r="K601" s="66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35</v>
      </c>
      <c r="D602" s="1" t="s">
        <v>2915</v>
      </c>
      <c r="E602" s="16" t="n">
        <v>46227</v>
      </c>
      <c r="F602" s="16" t="n">
        <v>46227</v>
      </c>
      <c r="G602" s="1" t="s">
        <v>99</v>
      </c>
      <c r="H602" s="1" t="n">
        <v>1443631</v>
      </c>
      <c r="I602" s="1" t="n">
        <v>6</v>
      </c>
      <c r="J602" s="1" t="s">
        <v>2911</v>
      </c>
      <c r="K602" s="66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35</v>
      </c>
      <c r="D603" s="1" t="s">
        <v>2915</v>
      </c>
      <c r="E603" s="16" t="n">
        <v>46227</v>
      </c>
      <c r="F603" s="16" t="n">
        <v>46227</v>
      </c>
      <c r="G603" s="1" t="s">
        <v>99</v>
      </c>
      <c r="H603" s="1" t="n">
        <v>1443697</v>
      </c>
      <c r="I603" s="1" t="n">
        <v>6</v>
      </c>
      <c r="J603" s="1" t="s">
        <v>2911</v>
      </c>
      <c r="K603" s="66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35</v>
      </c>
      <c r="D604" s="1" t="s">
        <v>2915</v>
      </c>
      <c r="E604" s="16" t="n">
        <v>46227</v>
      </c>
      <c r="F604" s="16" t="n">
        <v>46227</v>
      </c>
      <c r="G604" s="1" t="s">
        <v>99</v>
      </c>
      <c r="H604" s="1" t="n">
        <v>1445099</v>
      </c>
      <c r="I604" s="1" t="n">
        <v>6</v>
      </c>
      <c r="J604" s="1" t="s">
        <v>2911</v>
      </c>
      <c r="K604" s="66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35</v>
      </c>
      <c r="D605" s="1" t="s">
        <v>2916</v>
      </c>
      <c r="E605" s="16" t="n">
        <v>46228</v>
      </c>
      <c r="F605" s="16" t="n">
        <v>46228</v>
      </c>
      <c r="G605" s="1" t="s">
        <v>139</v>
      </c>
      <c r="H605" s="1" t="n">
        <v>1463278</v>
      </c>
      <c r="I605" s="1" t="n">
        <v>1</v>
      </c>
      <c r="J605" s="1" t="s">
        <v>2911</v>
      </c>
      <c r="K605" s="66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408</v>
      </c>
      <c r="D606" s="1" t="s">
        <v>2980</v>
      </c>
      <c r="E606" s="16" t="n">
        <v>46228</v>
      </c>
      <c r="F606" s="16" t="n">
        <v>46228</v>
      </c>
      <c r="G606" s="1" t="s">
        <v>335</v>
      </c>
      <c r="H606" s="1" t="n">
        <v>1449653</v>
      </c>
      <c r="I606" s="1" t="n">
        <v>11</v>
      </c>
      <c r="J606" s="1" t="s">
        <v>2911</v>
      </c>
      <c r="K606" s="66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685</v>
      </c>
      <c r="D607" s="1" t="s">
        <v>2910</v>
      </c>
      <c r="E607" s="16" t="n">
        <v>46228</v>
      </c>
      <c r="F607" s="16" t="n">
        <v>46226</v>
      </c>
      <c r="G607" s="1" t="s">
        <v>149</v>
      </c>
      <c r="H607" s="1" t="n">
        <v>1448634</v>
      </c>
      <c r="I607" s="1" t="n">
        <v>11</v>
      </c>
      <c r="J607" s="1" t="s">
        <v>2911</v>
      </c>
      <c r="K607" s="66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488</v>
      </c>
      <c r="D608" s="1" t="s">
        <v>2910</v>
      </c>
      <c r="E608" s="16" t="n">
        <v>46228</v>
      </c>
      <c r="F608" s="16" t="n">
        <v>46226</v>
      </c>
      <c r="G608" s="1" t="s">
        <v>149</v>
      </c>
      <c r="H608" s="1" t="n">
        <v>1448667</v>
      </c>
      <c r="I608" s="1" t="n">
        <v>11</v>
      </c>
      <c r="J608" s="1" t="s">
        <v>2911</v>
      </c>
      <c r="K608" s="66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35</v>
      </c>
      <c r="D609" s="1" t="s">
        <v>2922</v>
      </c>
      <c r="E609" s="16" t="n">
        <v>46228</v>
      </c>
      <c r="F609" s="16" t="n">
        <v>46227</v>
      </c>
      <c r="G609" s="1" t="s">
        <v>95</v>
      </c>
      <c r="H609" s="1" t="n">
        <v>1448865</v>
      </c>
      <c r="I609" s="1" t="n">
        <v>11</v>
      </c>
      <c r="J609" s="1" t="s">
        <v>2911</v>
      </c>
      <c r="K609" s="66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35</v>
      </c>
      <c r="D610" s="1" t="s">
        <v>2959</v>
      </c>
      <c r="E610" s="16" t="n">
        <v>46228</v>
      </c>
      <c r="F610" s="16" t="n">
        <v>46224</v>
      </c>
      <c r="G610" s="1" t="s">
        <v>69</v>
      </c>
      <c r="H610" s="1" t="n">
        <v>1448593</v>
      </c>
      <c r="I610" s="1" t="n">
        <v>11</v>
      </c>
      <c r="J610" s="1" t="s">
        <v>2911</v>
      </c>
      <c r="K610" s="66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35</v>
      </c>
      <c r="D611" s="1" t="s">
        <v>2955</v>
      </c>
      <c r="E611" s="16" t="n">
        <v>46228</v>
      </c>
      <c r="F611" s="16" t="n">
        <v>46226</v>
      </c>
      <c r="G611" s="1" t="s">
        <v>481</v>
      </c>
      <c r="H611" s="1" t="n">
        <v>1448607</v>
      </c>
      <c r="I611" s="1" t="n">
        <v>11</v>
      </c>
      <c r="J611" s="1" t="s">
        <v>2911</v>
      </c>
      <c r="K611" s="66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35</v>
      </c>
      <c r="D612" s="1" t="s">
        <v>2915</v>
      </c>
      <c r="E612" s="16" t="n">
        <v>46228</v>
      </c>
      <c r="F612" s="16" t="n">
        <v>46228</v>
      </c>
      <c r="G612" s="1" t="s">
        <v>99</v>
      </c>
      <c r="H612" s="1" t="n">
        <v>1448526</v>
      </c>
      <c r="I612" s="1" t="n">
        <v>6</v>
      </c>
      <c r="J612" s="1" t="s">
        <v>2911</v>
      </c>
      <c r="K612" s="66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35</v>
      </c>
      <c r="D613" s="1" t="s">
        <v>2915</v>
      </c>
      <c r="E613" s="16" t="n">
        <v>46228</v>
      </c>
      <c r="F613" s="16" t="n">
        <v>46228</v>
      </c>
      <c r="G613" s="1" t="s">
        <v>99</v>
      </c>
      <c r="H613" s="1" t="n">
        <v>1448555</v>
      </c>
      <c r="I613" s="1" t="n">
        <v>6</v>
      </c>
      <c r="J613" s="1" t="s">
        <v>2911</v>
      </c>
      <c r="K613" s="66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35</v>
      </c>
      <c r="D614" s="1" t="s">
        <v>3033</v>
      </c>
      <c r="E614" s="16" t="n">
        <v>46228</v>
      </c>
      <c r="F614" s="16" t="n">
        <v>46205</v>
      </c>
      <c r="G614" s="1" t="s">
        <v>1666</v>
      </c>
      <c r="H614" s="1" t="n">
        <v>1448727</v>
      </c>
      <c r="I614" s="1" t="n">
        <v>39</v>
      </c>
      <c r="J614" s="1" t="s">
        <v>2911</v>
      </c>
      <c r="K614" s="66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35</v>
      </c>
      <c r="D615" s="1" t="s">
        <v>3034</v>
      </c>
      <c r="E615" s="16" t="n">
        <v>46228</v>
      </c>
      <c r="F615" s="16" t="n">
        <v>46227</v>
      </c>
      <c r="G615" s="1" t="s">
        <v>2342</v>
      </c>
      <c r="H615" s="1" t="n">
        <v>1448714</v>
      </c>
      <c r="I615" s="1" t="n">
        <v>39</v>
      </c>
      <c r="J615" s="1" t="s">
        <v>2911</v>
      </c>
      <c r="K615" s="66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35</v>
      </c>
      <c r="D616" s="1" t="s">
        <v>2931</v>
      </c>
      <c r="E616" s="16" t="n">
        <v>46228</v>
      </c>
      <c r="F616" s="16" t="n">
        <v>46227</v>
      </c>
      <c r="G616" s="1" t="s">
        <v>147</v>
      </c>
      <c r="H616" s="1" t="n">
        <v>1448709</v>
      </c>
      <c r="I616" s="1" t="n">
        <v>11</v>
      </c>
      <c r="J616" s="1" t="s">
        <v>2911</v>
      </c>
      <c r="K616" s="66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2994</v>
      </c>
      <c r="E617" s="16" t="n">
        <v>46230</v>
      </c>
      <c r="F617" s="16" t="n">
        <v>46228</v>
      </c>
      <c r="G617" s="1" t="s">
        <v>412</v>
      </c>
      <c r="H617" s="1" t="n">
        <v>1463460</v>
      </c>
      <c r="I617" s="1" t="n">
        <v>11</v>
      </c>
      <c r="J617" s="1" t="s">
        <v>2911</v>
      </c>
      <c r="K617" s="66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35</v>
      </c>
      <c r="D618" s="1" t="s">
        <v>2915</v>
      </c>
      <c r="E618" s="16" t="n">
        <v>46230</v>
      </c>
      <c r="F618" s="16" t="n">
        <v>46230</v>
      </c>
      <c r="G618" s="1" t="s">
        <v>99</v>
      </c>
      <c r="H618" s="1" t="n">
        <v>1458828</v>
      </c>
      <c r="I618" s="1" t="n">
        <v>6</v>
      </c>
      <c r="J618" s="1" t="s">
        <v>2911</v>
      </c>
      <c r="K618" s="66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408</v>
      </c>
      <c r="D619" s="1" t="s">
        <v>2995</v>
      </c>
      <c r="E619" s="16" t="n">
        <v>46230</v>
      </c>
      <c r="F619" s="16" t="n">
        <v>46228</v>
      </c>
      <c r="G619" s="1" t="s">
        <v>2996</v>
      </c>
      <c r="H619" s="1" t="n">
        <v>1458307</v>
      </c>
      <c r="I619" s="1" t="n">
        <v>11</v>
      </c>
      <c r="J619" s="1" t="s">
        <v>2911</v>
      </c>
      <c r="K619" s="66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35</v>
      </c>
      <c r="D620" s="1" t="s">
        <v>2950</v>
      </c>
      <c r="E620" s="16" t="n">
        <v>46231</v>
      </c>
      <c r="F620" s="16" t="n">
        <v>46227</v>
      </c>
      <c r="G620" s="1" t="s">
        <v>162</v>
      </c>
      <c r="H620" s="1" t="n">
        <v>1463684</v>
      </c>
      <c r="I620" s="1" t="n">
        <v>11</v>
      </c>
      <c r="J620" s="1" t="s">
        <v>2911</v>
      </c>
      <c r="K620" s="66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35</v>
      </c>
      <c r="D621" s="1" t="s">
        <v>2950</v>
      </c>
      <c r="E621" s="16" t="n">
        <v>46231</v>
      </c>
      <c r="F621" s="16" t="n">
        <v>46230</v>
      </c>
      <c r="G621" s="1" t="s">
        <v>162</v>
      </c>
      <c r="H621" s="1" t="n">
        <v>1464672</v>
      </c>
      <c r="I621" s="1" t="n">
        <v>11</v>
      </c>
      <c r="J621" s="1" t="s">
        <v>2911</v>
      </c>
      <c r="K621" s="66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2922</v>
      </c>
      <c r="E622" s="16" t="n">
        <v>46231</v>
      </c>
      <c r="F622" s="16" t="n">
        <v>46230</v>
      </c>
      <c r="G622" s="1" t="s">
        <v>95</v>
      </c>
      <c r="H622" s="1" t="n">
        <v>1463531</v>
      </c>
      <c r="I622" s="1" t="n">
        <v>11</v>
      </c>
      <c r="J622" s="1" t="s">
        <v>2911</v>
      </c>
      <c r="K622" s="66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35</v>
      </c>
      <c r="D623" s="1" t="s">
        <v>2937</v>
      </c>
      <c r="E623" s="16" t="n">
        <v>46231</v>
      </c>
      <c r="F623" s="16" t="n">
        <v>46228</v>
      </c>
      <c r="G623" s="1" t="s">
        <v>63</v>
      </c>
      <c r="H623" s="1" t="n">
        <v>1465307</v>
      </c>
      <c r="I623" s="1" t="n">
        <v>11</v>
      </c>
      <c r="J623" s="1" t="s">
        <v>2911</v>
      </c>
      <c r="K623" s="66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35</v>
      </c>
      <c r="D624" s="1" t="s">
        <v>2937</v>
      </c>
      <c r="E624" s="16" t="n">
        <v>46231</v>
      </c>
      <c r="F624" s="16" t="n">
        <v>46228</v>
      </c>
      <c r="G624" s="1" t="s">
        <v>63</v>
      </c>
      <c r="H624" s="1" t="n">
        <v>1463575</v>
      </c>
      <c r="I624" s="1" t="n">
        <v>11</v>
      </c>
      <c r="J624" s="1" t="s">
        <v>2911</v>
      </c>
      <c r="K624" s="66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35</v>
      </c>
      <c r="D625" s="1" t="s">
        <v>3035</v>
      </c>
      <c r="E625" s="16" t="n">
        <v>46231</v>
      </c>
      <c r="F625" s="16" t="n">
        <v>46229</v>
      </c>
      <c r="G625" s="1" t="s">
        <v>648</v>
      </c>
      <c r="H625" s="1" t="n">
        <v>1463584</v>
      </c>
      <c r="I625" s="1" t="n">
        <v>11</v>
      </c>
      <c r="J625" s="1" t="s">
        <v>2911</v>
      </c>
      <c r="K625" s="66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35</v>
      </c>
      <c r="D626" s="1" t="s">
        <v>3032</v>
      </c>
      <c r="E626" s="16" t="n">
        <v>46231</v>
      </c>
      <c r="F626" s="16" t="n">
        <v>46231</v>
      </c>
      <c r="G626" s="1" t="s">
        <v>1638</v>
      </c>
      <c r="H626" s="1" t="n">
        <v>1465420</v>
      </c>
      <c r="I626" s="1" t="n">
        <v>11</v>
      </c>
      <c r="J626" s="1" t="s">
        <v>2911</v>
      </c>
      <c r="K626" s="66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35</v>
      </c>
      <c r="D627" s="1" t="s">
        <v>2915</v>
      </c>
      <c r="E627" s="16" t="n">
        <v>46231</v>
      </c>
      <c r="F627" s="16" t="n">
        <v>46231</v>
      </c>
      <c r="G627" s="1" t="s">
        <v>99</v>
      </c>
      <c r="H627" s="1" t="n">
        <v>1464707</v>
      </c>
      <c r="I627" s="1" t="n">
        <v>6</v>
      </c>
      <c r="J627" s="1" t="s">
        <v>2911</v>
      </c>
      <c r="K627" s="66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35</v>
      </c>
      <c r="D628" s="1" t="s">
        <v>2915</v>
      </c>
      <c r="E628" s="16" t="n">
        <v>46231</v>
      </c>
      <c r="F628" s="16" t="n">
        <v>46231</v>
      </c>
      <c r="G628" s="1" t="s">
        <v>99</v>
      </c>
      <c r="H628" s="1" t="n">
        <v>1464750</v>
      </c>
      <c r="I628" s="1" t="n">
        <v>6</v>
      </c>
      <c r="J628" s="1" t="s">
        <v>2911</v>
      </c>
      <c r="K628" s="66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35</v>
      </c>
      <c r="D629" s="1" t="s">
        <v>2915</v>
      </c>
      <c r="E629" s="16" t="n">
        <v>46231</v>
      </c>
      <c r="F629" s="16" t="n">
        <v>46231</v>
      </c>
      <c r="G629" s="1" t="s">
        <v>99</v>
      </c>
      <c r="H629" s="1" t="n">
        <v>1465112</v>
      </c>
      <c r="I629" s="1" t="n">
        <v>6</v>
      </c>
      <c r="J629" s="1" t="s">
        <v>2911</v>
      </c>
      <c r="K629" s="66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189</v>
      </c>
      <c r="D630" s="1" t="s">
        <v>2985</v>
      </c>
      <c r="E630" s="16" t="n">
        <v>46232</v>
      </c>
      <c r="F630" s="16" t="n">
        <v>46230</v>
      </c>
      <c r="G630" s="1" t="s">
        <v>1054</v>
      </c>
      <c r="H630" s="1" t="n">
        <v>1468123</v>
      </c>
      <c r="I630" s="1" t="n">
        <v>11</v>
      </c>
      <c r="J630" s="1" t="s">
        <v>2911</v>
      </c>
      <c r="K630" s="66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408</v>
      </c>
      <c r="D631" s="1" t="s">
        <v>2980</v>
      </c>
      <c r="E631" s="16" t="n">
        <v>46232</v>
      </c>
      <c r="F631" s="16" t="n">
        <v>46232</v>
      </c>
      <c r="G631" s="1" t="s">
        <v>335</v>
      </c>
      <c r="H631" s="1" t="n">
        <v>1470000</v>
      </c>
      <c r="I631" s="1" t="n">
        <v>11</v>
      </c>
      <c r="J631" s="1" t="s">
        <v>2911</v>
      </c>
      <c r="K631" s="66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189</v>
      </c>
      <c r="D632" s="1" t="s">
        <v>3036</v>
      </c>
      <c r="E632" s="16" t="n">
        <v>46232</v>
      </c>
      <c r="F632" s="16" t="n">
        <v>46229</v>
      </c>
      <c r="G632" s="1" t="s">
        <v>1853</v>
      </c>
      <c r="H632" s="1" t="n">
        <v>1468668</v>
      </c>
      <c r="I632" s="1" t="n">
        <v>11</v>
      </c>
      <c r="J632" s="1" t="s">
        <v>2911</v>
      </c>
      <c r="K632" s="66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35</v>
      </c>
      <c r="D633" s="1" t="s">
        <v>2929</v>
      </c>
      <c r="E633" s="16" t="n">
        <v>46232</v>
      </c>
      <c r="F633" s="16" t="n">
        <v>46231</v>
      </c>
      <c r="G633" s="1" t="s">
        <v>207</v>
      </c>
      <c r="H633" s="1" t="n">
        <v>1468639</v>
      </c>
      <c r="I633" s="1" t="n">
        <v>11</v>
      </c>
      <c r="J633" s="1" t="s">
        <v>2911</v>
      </c>
      <c r="K633" s="66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35</v>
      </c>
      <c r="D634" s="1" t="s">
        <v>2929</v>
      </c>
      <c r="E634" s="16" t="n">
        <v>46232</v>
      </c>
      <c r="F634" s="16" t="n">
        <v>46232</v>
      </c>
      <c r="G634" s="1" t="s">
        <v>207</v>
      </c>
      <c r="H634" s="1" t="n">
        <v>1469527</v>
      </c>
      <c r="I634" s="1" t="n">
        <v>11</v>
      </c>
      <c r="J634" s="1" t="s">
        <v>2911</v>
      </c>
      <c r="K634" s="66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2915</v>
      </c>
      <c r="E635" s="16" t="n">
        <v>46232</v>
      </c>
      <c r="F635" s="16" t="n">
        <v>46232</v>
      </c>
      <c r="G635" s="1" t="s">
        <v>99</v>
      </c>
      <c r="H635" s="1" t="n">
        <v>1468153</v>
      </c>
      <c r="I635" s="1" t="n">
        <v>6</v>
      </c>
      <c r="J635" s="1" t="s">
        <v>2911</v>
      </c>
      <c r="K635" s="66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35</v>
      </c>
      <c r="D636" s="1" t="s">
        <v>2999</v>
      </c>
      <c r="E636" s="16" t="n">
        <v>46233</v>
      </c>
      <c r="F636" s="16" t="n">
        <v>46232</v>
      </c>
      <c r="G636" s="1" t="s">
        <v>844</v>
      </c>
      <c r="H636" s="1" t="n">
        <v>1473290</v>
      </c>
      <c r="I636" s="1" t="n">
        <v>11</v>
      </c>
      <c r="J636" s="1" t="s">
        <v>2911</v>
      </c>
      <c r="K636" s="66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189</v>
      </c>
      <c r="D637" s="1" t="s">
        <v>2935</v>
      </c>
      <c r="E637" s="16" t="n">
        <v>46233</v>
      </c>
      <c r="F637" s="16" t="n">
        <v>46231</v>
      </c>
      <c r="G637" s="1" t="s">
        <v>216</v>
      </c>
      <c r="H637" s="1" t="n">
        <v>1472869</v>
      </c>
      <c r="I637" s="1" t="n">
        <v>11</v>
      </c>
      <c r="J637" s="1" t="s">
        <v>2911</v>
      </c>
      <c r="K637" s="66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35</v>
      </c>
      <c r="D638" s="1" t="s">
        <v>2936</v>
      </c>
      <c r="E638" s="16" t="n">
        <v>46233</v>
      </c>
      <c r="F638" s="16" t="n">
        <v>46232</v>
      </c>
      <c r="G638" s="1" t="s">
        <v>340</v>
      </c>
      <c r="H638" s="1" t="n">
        <v>1472954</v>
      </c>
      <c r="I638" s="1" t="n">
        <v>11</v>
      </c>
      <c r="J638" s="1" t="s">
        <v>2911</v>
      </c>
      <c r="K638" s="66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35</v>
      </c>
      <c r="D639" s="1" t="s">
        <v>2922</v>
      </c>
      <c r="E639" s="16" t="n">
        <v>46233</v>
      </c>
      <c r="F639" s="16" t="n">
        <v>46231</v>
      </c>
      <c r="G639" s="1" t="s">
        <v>95</v>
      </c>
      <c r="H639" s="1" t="n">
        <v>1473945</v>
      </c>
      <c r="I639" s="1" t="n">
        <v>11</v>
      </c>
      <c r="J639" s="1" t="s">
        <v>2911</v>
      </c>
      <c r="K639" s="66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35</v>
      </c>
      <c r="D640" s="1" t="s">
        <v>2923</v>
      </c>
      <c r="E640" s="16" t="n">
        <v>46233</v>
      </c>
      <c r="F640" s="16" t="n">
        <v>46231</v>
      </c>
      <c r="G640" s="1" t="s">
        <v>519</v>
      </c>
      <c r="H640" s="1" t="n">
        <v>1473829</v>
      </c>
      <c r="I640" s="1" t="n">
        <v>11</v>
      </c>
      <c r="J640" s="1" t="s">
        <v>2911</v>
      </c>
      <c r="K640" s="66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35</v>
      </c>
      <c r="D641" s="1" t="s">
        <v>2970</v>
      </c>
      <c r="E641" s="16" t="n">
        <v>46233</v>
      </c>
      <c r="F641" s="16" t="n">
        <v>46232</v>
      </c>
      <c r="G641" s="1" t="s">
        <v>191</v>
      </c>
      <c r="H641" s="1" t="n">
        <v>1473099</v>
      </c>
      <c r="I641" s="1" t="n">
        <v>39</v>
      </c>
      <c r="J641" s="1" t="s">
        <v>2911</v>
      </c>
      <c r="K641" s="66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310</v>
      </c>
      <c r="D642" s="1" t="s">
        <v>2952</v>
      </c>
      <c r="E642" s="16" t="n">
        <v>46233</v>
      </c>
      <c r="F642" s="16" t="n">
        <v>46233</v>
      </c>
      <c r="G642" s="1" t="s">
        <v>454</v>
      </c>
      <c r="H642" s="1" t="n">
        <v>1474210</v>
      </c>
      <c r="I642" s="1" t="n">
        <v>11</v>
      </c>
      <c r="J642" s="1" t="s">
        <v>2911</v>
      </c>
      <c r="K642" s="66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35</v>
      </c>
      <c r="D643" s="1" t="s">
        <v>2952</v>
      </c>
      <c r="E643" s="16" t="n">
        <v>46233</v>
      </c>
      <c r="F643" s="16" t="n">
        <v>46233</v>
      </c>
      <c r="G643" s="1" t="s">
        <v>454</v>
      </c>
      <c r="H643" s="1" t="n">
        <v>1474202</v>
      </c>
      <c r="I643" s="1" t="n">
        <v>11</v>
      </c>
      <c r="J643" s="1" t="s">
        <v>2911</v>
      </c>
      <c r="K643" s="66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35</v>
      </c>
      <c r="D644" s="1" t="s">
        <v>2991</v>
      </c>
      <c r="E644" s="16" t="n">
        <v>46233</v>
      </c>
      <c r="F644" s="16" t="n">
        <v>46232</v>
      </c>
      <c r="G644" s="1" t="s">
        <v>1240</v>
      </c>
      <c r="H644" s="1" t="n">
        <v>1472897</v>
      </c>
      <c r="I644" s="1" t="n">
        <v>11</v>
      </c>
      <c r="J644" s="1" t="s">
        <v>2911</v>
      </c>
      <c r="K644" s="66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35</v>
      </c>
      <c r="D645" s="1" t="s">
        <v>3037</v>
      </c>
      <c r="E645" s="16" t="n">
        <v>46233</v>
      </c>
      <c r="F645" s="16" t="n">
        <v>46231</v>
      </c>
      <c r="G645" s="1" t="s">
        <v>2149</v>
      </c>
      <c r="H645" s="1" t="n">
        <v>1473107</v>
      </c>
      <c r="I645" s="1" t="n">
        <v>39</v>
      </c>
      <c r="J645" s="1" t="s">
        <v>2911</v>
      </c>
      <c r="K645" s="66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35</v>
      </c>
      <c r="D646" s="1" t="s">
        <v>2928</v>
      </c>
      <c r="E646" s="16" t="n">
        <v>46233</v>
      </c>
      <c r="F646" s="16" t="n">
        <v>46231</v>
      </c>
      <c r="G646" s="1" t="s">
        <v>87</v>
      </c>
      <c r="H646" s="1" t="n">
        <v>1472944</v>
      </c>
      <c r="I646" s="1" t="n">
        <v>11</v>
      </c>
      <c r="J646" s="1" t="s">
        <v>2911</v>
      </c>
      <c r="K646" s="66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35</v>
      </c>
      <c r="D647" s="1" t="s">
        <v>2994</v>
      </c>
      <c r="E647" s="16" t="n">
        <v>46233</v>
      </c>
      <c r="F647" s="16" t="n">
        <v>46233</v>
      </c>
      <c r="G647" s="1" t="s">
        <v>412</v>
      </c>
      <c r="H647" s="1" t="n">
        <v>1474012</v>
      </c>
      <c r="I647" s="1" t="n">
        <v>11</v>
      </c>
      <c r="J647" s="1" t="s">
        <v>2911</v>
      </c>
      <c r="K647" s="66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35</v>
      </c>
      <c r="D648" s="1" t="s">
        <v>2915</v>
      </c>
      <c r="E648" s="16" t="n">
        <v>46233</v>
      </c>
      <c r="F648" s="16" t="n">
        <v>46233</v>
      </c>
      <c r="G648" s="1" t="s">
        <v>99</v>
      </c>
      <c r="H648" s="1" t="n">
        <v>1473118</v>
      </c>
      <c r="I648" s="1" t="n">
        <v>6</v>
      </c>
      <c r="J648" s="1" t="s">
        <v>2911</v>
      </c>
      <c r="K648" s="66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35</v>
      </c>
      <c r="D649" s="1" t="s">
        <v>2915</v>
      </c>
      <c r="E649" s="16" t="n">
        <v>46233</v>
      </c>
      <c r="F649" s="16" t="n">
        <v>46233</v>
      </c>
      <c r="G649" s="1" t="s">
        <v>99</v>
      </c>
      <c r="H649" s="1" t="n">
        <v>1473140</v>
      </c>
      <c r="I649" s="1" t="n">
        <v>6</v>
      </c>
      <c r="J649" s="1" t="s">
        <v>2911</v>
      </c>
      <c r="K649" s="66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35</v>
      </c>
      <c r="D650" s="1" t="s">
        <v>2915</v>
      </c>
      <c r="E650" s="16" t="n">
        <v>46233</v>
      </c>
      <c r="F650" s="16" t="n">
        <v>46233</v>
      </c>
      <c r="G650" s="1" t="s">
        <v>99</v>
      </c>
      <c r="H650" s="1" t="n">
        <v>1473157</v>
      </c>
      <c r="I650" s="1" t="n">
        <v>6</v>
      </c>
      <c r="J650" s="1" t="s">
        <v>2911</v>
      </c>
      <c r="K650" s="66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310</v>
      </c>
      <c r="D651" s="1" t="s">
        <v>2983</v>
      </c>
      <c r="E651" s="16" t="n">
        <v>46233</v>
      </c>
      <c r="F651" s="16" t="n">
        <v>46231</v>
      </c>
      <c r="G651" s="1" t="s">
        <v>332</v>
      </c>
      <c r="H651" s="1" t="n">
        <v>1473017</v>
      </c>
      <c r="I651" s="1" t="n">
        <v>11</v>
      </c>
      <c r="J651" s="1" t="s">
        <v>2911</v>
      </c>
      <c r="K651" s="66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35</v>
      </c>
      <c r="D652" s="1" t="s">
        <v>2931</v>
      </c>
      <c r="E652" s="16" t="n">
        <v>46233</v>
      </c>
      <c r="F652" s="16" t="n">
        <v>46231</v>
      </c>
      <c r="G652" s="1" t="s">
        <v>147</v>
      </c>
      <c r="H652" s="1" t="n">
        <v>1472860</v>
      </c>
      <c r="I652" s="1" t="n">
        <v>11</v>
      </c>
      <c r="J652" s="1" t="s">
        <v>2911</v>
      </c>
      <c r="K652" s="66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35</v>
      </c>
      <c r="D653" s="1" t="s">
        <v>2932</v>
      </c>
      <c r="E653" s="16" t="n">
        <v>46233</v>
      </c>
      <c r="F653" s="16" t="n">
        <v>46226</v>
      </c>
      <c r="G653" s="1" t="s">
        <v>152</v>
      </c>
      <c r="H653" s="1" t="n">
        <v>1473301</v>
      </c>
      <c r="I653" s="1" t="n">
        <v>11</v>
      </c>
      <c r="J653" s="1" t="s">
        <v>2911</v>
      </c>
      <c r="K653" s="66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35</v>
      </c>
      <c r="D654" s="1" t="s">
        <v>3038</v>
      </c>
      <c r="E654" s="16" t="n">
        <v>46234</v>
      </c>
      <c r="F654" s="16" t="n">
        <v>46231</v>
      </c>
      <c r="G654" s="1" t="s">
        <v>820</v>
      </c>
      <c r="H654" s="1" t="n">
        <v>1482021</v>
      </c>
      <c r="I654" s="1" t="n">
        <v>11</v>
      </c>
      <c r="J654" s="1" t="s">
        <v>2911</v>
      </c>
      <c r="K654" s="66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685</v>
      </c>
      <c r="D655" s="1" t="s">
        <v>2910</v>
      </c>
      <c r="E655" s="16" t="n">
        <v>46234</v>
      </c>
      <c r="F655" s="16" t="n">
        <v>46232</v>
      </c>
      <c r="G655" s="1" t="s">
        <v>149</v>
      </c>
      <c r="H655" s="1" t="n">
        <v>1478146</v>
      </c>
      <c r="I655" s="1" t="n">
        <v>11</v>
      </c>
      <c r="J655" s="1" t="s">
        <v>2911</v>
      </c>
      <c r="K655" s="66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488</v>
      </c>
      <c r="D656" s="1" t="s">
        <v>2910</v>
      </c>
      <c r="E656" s="16" t="n">
        <v>46234</v>
      </c>
      <c r="F656" s="16" t="n">
        <v>46232</v>
      </c>
      <c r="G656" s="1" t="s">
        <v>149</v>
      </c>
      <c r="H656" s="1" t="n">
        <v>1478126</v>
      </c>
      <c r="I656" s="1" t="n">
        <v>11</v>
      </c>
      <c r="J656" s="1" t="s">
        <v>2911</v>
      </c>
      <c r="K656" s="66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35</v>
      </c>
      <c r="D657" s="1" t="s">
        <v>2978</v>
      </c>
      <c r="E657" s="16" t="n">
        <v>46234</v>
      </c>
      <c r="F657" s="16" t="n">
        <v>46233</v>
      </c>
      <c r="G657" s="1" t="s">
        <v>214</v>
      </c>
      <c r="H657" s="1" t="n">
        <v>1478774</v>
      </c>
      <c r="I657" s="1" t="n">
        <v>11</v>
      </c>
      <c r="J657" s="1" t="s">
        <v>2911</v>
      </c>
      <c r="K657" s="66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35</v>
      </c>
      <c r="D658" s="1" t="s">
        <v>2917</v>
      </c>
      <c r="E658" s="16" t="n">
        <v>46234</v>
      </c>
      <c r="F658" s="16" t="n">
        <v>46234</v>
      </c>
      <c r="G658" s="1" t="s">
        <v>157</v>
      </c>
      <c r="H658" s="1" t="n">
        <v>1492716</v>
      </c>
      <c r="I658" s="1" t="n">
        <v>11</v>
      </c>
      <c r="J658" s="1" t="s">
        <v>2911</v>
      </c>
      <c r="K658" s="66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189</v>
      </c>
      <c r="D659" s="1" t="s">
        <v>2944</v>
      </c>
      <c r="E659" s="16" t="n">
        <v>46234</v>
      </c>
      <c r="F659" s="16" t="n">
        <v>46231</v>
      </c>
      <c r="G659" s="1" t="s">
        <v>702</v>
      </c>
      <c r="H659" s="1" t="n">
        <v>1477812</v>
      </c>
      <c r="I659" s="1" t="n">
        <v>39</v>
      </c>
      <c r="J659" s="1" t="s">
        <v>2911</v>
      </c>
      <c r="K659" s="66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35</v>
      </c>
      <c r="D660" s="1" t="s">
        <v>2937</v>
      </c>
      <c r="E660" s="16" t="n">
        <v>46234</v>
      </c>
      <c r="F660" s="16" t="n">
        <v>46233</v>
      </c>
      <c r="G660" s="1" t="s">
        <v>63</v>
      </c>
      <c r="H660" s="1" t="n">
        <v>1482463</v>
      </c>
      <c r="I660" s="1" t="n">
        <v>11</v>
      </c>
      <c r="J660" s="1" t="s">
        <v>2911</v>
      </c>
      <c r="K660" s="66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310</v>
      </c>
      <c r="D661" s="1" t="s">
        <v>2924</v>
      </c>
      <c r="E661" s="16" t="n">
        <v>46234</v>
      </c>
      <c r="F661" s="16" t="n">
        <v>46233</v>
      </c>
      <c r="G661" s="1" t="s">
        <v>440</v>
      </c>
      <c r="H661" s="1" t="n">
        <v>1478677</v>
      </c>
      <c r="I661" s="1" t="n">
        <v>11</v>
      </c>
      <c r="J661" s="1" t="s">
        <v>2911</v>
      </c>
      <c r="K661" s="66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2945</v>
      </c>
      <c r="D662" s="1" t="s">
        <v>2946</v>
      </c>
      <c r="E662" s="16" t="n">
        <v>46234</v>
      </c>
      <c r="F662" s="16" t="n">
        <v>46233</v>
      </c>
      <c r="G662" s="1" t="s">
        <v>279</v>
      </c>
      <c r="H662" s="1" t="n">
        <v>1477825</v>
      </c>
      <c r="I662" s="1" t="n">
        <v>11</v>
      </c>
      <c r="J662" s="1" t="s">
        <v>2911</v>
      </c>
      <c r="K662" s="66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35</v>
      </c>
      <c r="D663" s="1" t="s">
        <v>2948</v>
      </c>
      <c r="E663" s="16" t="n">
        <v>46234</v>
      </c>
      <c r="F663" s="16" t="n">
        <v>46234</v>
      </c>
      <c r="G663" s="1" t="s">
        <v>521</v>
      </c>
      <c r="H663" s="1" t="n">
        <v>1478713</v>
      </c>
      <c r="I663" s="1" t="n">
        <v>11</v>
      </c>
      <c r="J663" s="1" t="s">
        <v>2911</v>
      </c>
      <c r="K663" s="66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35</v>
      </c>
      <c r="D664" s="1" t="s">
        <v>2933</v>
      </c>
      <c r="E664" s="16" t="n">
        <v>46234</v>
      </c>
      <c r="F664" s="16" t="n">
        <v>46234</v>
      </c>
      <c r="G664" s="1" t="s">
        <v>288</v>
      </c>
      <c r="H664" s="1" t="n">
        <v>1481673</v>
      </c>
      <c r="I664" s="1" t="n">
        <v>1</v>
      </c>
      <c r="J664" s="1" t="s">
        <v>2911</v>
      </c>
      <c r="K664" s="66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35</v>
      </c>
      <c r="D665" s="1" t="s">
        <v>2972</v>
      </c>
      <c r="E665" s="16" t="n">
        <v>46234</v>
      </c>
      <c r="F665" s="16" t="n">
        <v>46232</v>
      </c>
      <c r="G665" s="1" t="s">
        <v>80</v>
      </c>
      <c r="H665" s="1" t="n">
        <v>1477998</v>
      </c>
      <c r="I665" s="1" t="n">
        <v>11</v>
      </c>
      <c r="J665" s="1" t="s">
        <v>2911</v>
      </c>
      <c r="K665" s="66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3039</v>
      </c>
      <c r="D666" s="1" t="s">
        <v>3040</v>
      </c>
      <c r="E666" s="16" t="n">
        <v>46234</v>
      </c>
      <c r="F666" s="16" t="n">
        <v>46233</v>
      </c>
      <c r="G666" s="1" t="s">
        <v>198</v>
      </c>
      <c r="H666" s="1" t="n">
        <v>1477836</v>
      </c>
      <c r="I666" s="1" t="n">
        <v>39</v>
      </c>
      <c r="J666" s="1" t="s">
        <v>2911</v>
      </c>
      <c r="K666" s="66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35</v>
      </c>
      <c r="D667" s="1" t="s">
        <v>2955</v>
      </c>
      <c r="E667" s="16" t="n">
        <v>46234</v>
      </c>
      <c r="F667" s="16" t="n">
        <v>46230</v>
      </c>
      <c r="G667" s="1" t="s">
        <v>481</v>
      </c>
      <c r="H667" s="1" t="n">
        <v>1477551</v>
      </c>
      <c r="I667" s="1" t="n">
        <v>11</v>
      </c>
      <c r="J667" s="1" t="s">
        <v>2911</v>
      </c>
      <c r="K667" s="66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35</v>
      </c>
      <c r="D668" s="1" t="s">
        <v>2955</v>
      </c>
      <c r="E668" s="16" t="n">
        <v>46234</v>
      </c>
      <c r="F668" s="16" t="n">
        <v>46230</v>
      </c>
      <c r="G668" s="1" t="s">
        <v>481</v>
      </c>
      <c r="H668" s="1" t="n">
        <v>1478791</v>
      </c>
      <c r="I668" s="1" t="n">
        <v>11</v>
      </c>
      <c r="J668" s="1" t="s">
        <v>2911</v>
      </c>
      <c r="K668" s="66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35</v>
      </c>
      <c r="D669" s="1" t="s">
        <v>2955</v>
      </c>
      <c r="E669" s="16" t="n">
        <v>46234</v>
      </c>
      <c r="F669" s="16" t="n">
        <v>46231</v>
      </c>
      <c r="G669" s="1" t="s">
        <v>481</v>
      </c>
      <c r="H669" s="1" t="n">
        <v>1477737</v>
      </c>
      <c r="I669" s="1" t="n">
        <v>11</v>
      </c>
      <c r="J669" s="1" t="s">
        <v>2911</v>
      </c>
      <c r="K669" s="66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35</v>
      </c>
      <c r="D670" s="1" t="s">
        <v>2915</v>
      </c>
      <c r="E670" s="16" t="n">
        <v>46234</v>
      </c>
      <c r="F670" s="16" t="n">
        <v>46234</v>
      </c>
      <c r="G670" s="1" t="s">
        <v>99</v>
      </c>
      <c r="H670" s="1" t="n">
        <v>1478165</v>
      </c>
      <c r="I670" s="1" t="n">
        <v>6</v>
      </c>
      <c r="J670" s="1" t="s">
        <v>2911</v>
      </c>
      <c r="K670" s="66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35</v>
      </c>
      <c r="D671" s="1" t="s">
        <v>2915</v>
      </c>
      <c r="E671" s="16" t="n">
        <v>46234</v>
      </c>
      <c r="F671" s="16" t="n">
        <v>46234</v>
      </c>
      <c r="G671" s="1" t="s">
        <v>99</v>
      </c>
      <c r="H671" s="1" t="n">
        <v>1478173</v>
      </c>
      <c r="I671" s="1" t="n">
        <v>6</v>
      </c>
      <c r="J671" s="1" t="s">
        <v>2911</v>
      </c>
      <c r="K671" s="66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35</v>
      </c>
      <c r="D672" s="1" t="s">
        <v>2915</v>
      </c>
      <c r="E672" s="16" t="n">
        <v>46234</v>
      </c>
      <c r="F672" s="16" t="n">
        <v>46234</v>
      </c>
      <c r="G672" s="1" t="s">
        <v>99</v>
      </c>
      <c r="H672" s="1" t="n">
        <v>1478620</v>
      </c>
      <c r="I672" s="1" t="n">
        <v>6</v>
      </c>
      <c r="J672" s="1" t="s">
        <v>2911</v>
      </c>
      <c r="K672" s="66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310</v>
      </c>
      <c r="D673" s="1" t="s">
        <v>3020</v>
      </c>
      <c r="E673" s="16" t="n">
        <v>46234</v>
      </c>
      <c r="F673" s="16" t="n">
        <v>46232</v>
      </c>
      <c r="G673" s="1" t="s">
        <v>436</v>
      </c>
      <c r="H673" s="1" t="n">
        <v>1477887</v>
      </c>
      <c r="I673" s="1" t="n">
        <v>11</v>
      </c>
      <c r="J673" s="1" t="s">
        <v>2911</v>
      </c>
      <c r="K673" s="66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35</v>
      </c>
      <c r="D674" s="1" t="s">
        <v>2931</v>
      </c>
      <c r="E674" s="16" t="n">
        <v>46234</v>
      </c>
      <c r="F674" s="16" t="n">
        <v>46234</v>
      </c>
      <c r="G674" s="1" t="s">
        <v>147</v>
      </c>
      <c r="H674" s="1" t="n">
        <v>1481658</v>
      </c>
      <c r="I674" s="1" t="n">
        <v>11</v>
      </c>
      <c r="J674" s="1" t="s">
        <v>2911</v>
      </c>
      <c r="K674" s="66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2811</v>
      </c>
      <c r="D675" s="1" t="s">
        <v>2957</v>
      </c>
      <c r="E675" s="16" t="n">
        <v>46234</v>
      </c>
      <c r="F675" s="16" t="n">
        <v>46233</v>
      </c>
      <c r="G675" s="1" t="s">
        <v>273</v>
      </c>
      <c r="H675" s="1" t="n">
        <v>1495113</v>
      </c>
      <c r="I675" s="1" t="n">
        <v>11</v>
      </c>
      <c r="J675" s="1" t="s">
        <v>2911</v>
      </c>
      <c r="K675" s="66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310</v>
      </c>
      <c r="D676" s="1" t="s">
        <v>3007</v>
      </c>
      <c r="E676" s="16" t="n">
        <v>46234</v>
      </c>
      <c r="F676" s="16" t="n">
        <v>46232</v>
      </c>
      <c r="G676" s="1" t="s">
        <v>211</v>
      </c>
      <c r="H676" s="1" t="n">
        <v>1478218</v>
      </c>
      <c r="I676" s="1" t="n">
        <v>11</v>
      </c>
      <c r="J676" s="1" t="s">
        <v>2911</v>
      </c>
      <c r="K676" s="66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35</v>
      </c>
      <c r="D677" s="1" t="s">
        <v>2916</v>
      </c>
      <c r="E677" s="16" t="n">
        <v>46235</v>
      </c>
      <c r="F677" s="16" t="n">
        <v>46235</v>
      </c>
      <c r="G677" s="1" t="s">
        <v>139</v>
      </c>
      <c r="H677" s="1" t="n">
        <v>1492757</v>
      </c>
      <c r="I677" s="1" t="n">
        <v>1</v>
      </c>
      <c r="J677" s="1" t="s">
        <v>2911</v>
      </c>
      <c r="K677" s="66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35</v>
      </c>
      <c r="D678" s="1" t="s">
        <v>2915</v>
      </c>
      <c r="E678" s="16" t="n">
        <v>46235</v>
      </c>
      <c r="F678" s="16" t="n">
        <v>46235</v>
      </c>
      <c r="G678" s="1" t="s">
        <v>99</v>
      </c>
      <c r="H678" s="1" t="n">
        <v>1482174</v>
      </c>
      <c r="I678" s="1" t="n">
        <v>6</v>
      </c>
      <c r="J678" s="1" t="s">
        <v>2911</v>
      </c>
      <c r="K678" s="66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35</v>
      </c>
      <c r="D679" s="1" t="s">
        <v>2915</v>
      </c>
      <c r="E679" s="16" t="n">
        <v>46235</v>
      </c>
      <c r="F679" s="16" t="n">
        <v>46235</v>
      </c>
      <c r="G679" s="1" t="s">
        <v>99</v>
      </c>
      <c r="H679" s="1" t="n">
        <v>1482195</v>
      </c>
      <c r="I679" s="1" t="n">
        <v>6</v>
      </c>
      <c r="J679" s="1" t="s">
        <v>2911</v>
      </c>
      <c r="K679" s="66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35</v>
      </c>
      <c r="D680" s="1" t="s">
        <v>2915</v>
      </c>
      <c r="E680" s="16" t="n">
        <v>46235</v>
      </c>
      <c r="F680" s="16" t="n">
        <v>46235</v>
      </c>
      <c r="G680" s="1" t="s">
        <v>99</v>
      </c>
      <c r="H680" s="1" t="n">
        <v>1482544</v>
      </c>
      <c r="I680" s="1" t="n">
        <v>6</v>
      </c>
      <c r="J680" s="1" t="s">
        <v>2911</v>
      </c>
      <c r="K680" s="66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2925</v>
      </c>
      <c r="E681" s="16" t="n">
        <v>46236</v>
      </c>
      <c r="F681" s="16" t="n">
        <v>46232</v>
      </c>
      <c r="G681" s="1" t="s">
        <v>222</v>
      </c>
      <c r="H681" s="1" t="n">
        <v>1493184</v>
      </c>
      <c r="I681" s="1" t="n">
        <v>1</v>
      </c>
      <c r="J681" s="1" t="s">
        <v>2911</v>
      </c>
      <c r="K681" s="66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35</v>
      </c>
      <c r="D682" s="1" t="s">
        <v>2969</v>
      </c>
      <c r="E682" s="16" t="n">
        <v>46237</v>
      </c>
      <c r="F682" s="16" t="n">
        <v>46235</v>
      </c>
      <c r="G682" s="1" t="s">
        <v>344</v>
      </c>
      <c r="H682" s="1" t="n">
        <v>1493319</v>
      </c>
      <c r="I682" s="1" t="n">
        <v>11</v>
      </c>
      <c r="J682" s="1" t="s">
        <v>2911</v>
      </c>
      <c r="K682" s="66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35</v>
      </c>
      <c r="D683" s="1" t="s">
        <v>2922</v>
      </c>
      <c r="E683" s="16" t="n">
        <v>46237</v>
      </c>
      <c r="F683" s="16" t="n">
        <v>46237</v>
      </c>
      <c r="G683" s="1" t="s">
        <v>95</v>
      </c>
      <c r="H683" s="1" t="n">
        <v>1493653</v>
      </c>
      <c r="I683" s="1" t="n">
        <v>11</v>
      </c>
      <c r="J683" s="1" t="s">
        <v>2911</v>
      </c>
      <c r="K683" s="66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2942</v>
      </c>
      <c r="D684" s="1" t="s">
        <v>2943</v>
      </c>
      <c r="E684" s="16" t="n">
        <v>46237</v>
      </c>
      <c r="F684" s="16" t="n">
        <v>46234</v>
      </c>
      <c r="G684" s="1" t="s">
        <v>392</v>
      </c>
      <c r="H684" s="1" t="n">
        <v>1495681</v>
      </c>
      <c r="I684" s="1" t="n">
        <v>11</v>
      </c>
      <c r="J684" s="1" t="s">
        <v>2911</v>
      </c>
      <c r="K684" s="66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35</v>
      </c>
      <c r="D685" s="1" t="s">
        <v>2937</v>
      </c>
      <c r="E685" s="16" t="n">
        <v>46237</v>
      </c>
      <c r="F685" s="16" t="n">
        <v>46234</v>
      </c>
      <c r="G685" s="1" t="s">
        <v>63</v>
      </c>
      <c r="H685" s="1" t="n">
        <v>1495374</v>
      </c>
      <c r="I685" s="1" t="n">
        <v>11</v>
      </c>
      <c r="J685" s="1" t="s">
        <v>2911</v>
      </c>
      <c r="K685" s="66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35</v>
      </c>
      <c r="D686" s="1" t="s">
        <v>2959</v>
      </c>
      <c r="E686" s="16" t="n">
        <v>46237</v>
      </c>
      <c r="F686" s="16" t="n">
        <v>46233</v>
      </c>
      <c r="G686" s="1" t="s">
        <v>69</v>
      </c>
      <c r="H686" s="1" t="n">
        <v>1495607</v>
      </c>
      <c r="I686" s="1" t="n">
        <v>11</v>
      </c>
      <c r="J686" s="1" t="s">
        <v>2911</v>
      </c>
      <c r="K686" s="66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35</v>
      </c>
      <c r="D687" s="1" t="s">
        <v>3032</v>
      </c>
      <c r="E687" s="16" t="n">
        <v>46237</v>
      </c>
      <c r="F687" s="16" t="n">
        <v>46235</v>
      </c>
      <c r="G687" s="1" t="s">
        <v>1638</v>
      </c>
      <c r="H687" s="1" t="n">
        <v>1492848</v>
      </c>
      <c r="I687" s="1" t="n">
        <v>11</v>
      </c>
      <c r="J687" s="1" t="s">
        <v>2911</v>
      </c>
      <c r="K687" s="66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35</v>
      </c>
      <c r="D688" s="1" t="s">
        <v>2994</v>
      </c>
      <c r="E688" s="16" t="n">
        <v>46237</v>
      </c>
      <c r="F688" s="16" t="n">
        <v>46235</v>
      </c>
      <c r="G688" s="1" t="s">
        <v>412</v>
      </c>
      <c r="H688" s="1" t="n">
        <v>1493583</v>
      </c>
      <c r="I688" s="1" t="n">
        <v>11</v>
      </c>
      <c r="J688" s="1" t="s">
        <v>2911</v>
      </c>
      <c r="K688" s="66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35</v>
      </c>
      <c r="D689" s="1" t="s">
        <v>2915</v>
      </c>
      <c r="E689" s="16" t="n">
        <v>46237</v>
      </c>
      <c r="F689" s="16" t="n">
        <v>46237</v>
      </c>
      <c r="G689" s="1" t="s">
        <v>99</v>
      </c>
      <c r="H689" s="1" t="n">
        <v>1492729</v>
      </c>
      <c r="I689" s="1" t="n">
        <v>6</v>
      </c>
      <c r="J689" s="1" t="s">
        <v>2911</v>
      </c>
      <c r="K689" s="66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35</v>
      </c>
      <c r="D690" s="1" t="s">
        <v>2915</v>
      </c>
      <c r="E690" s="16" t="n">
        <v>46237</v>
      </c>
      <c r="F690" s="16" t="n">
        <v>46237</v>
      </c>
      <c r="G690" s="1" t="s">
        <v>99</v>
      </c>
      <c r="H690" s="1" t="n">
        <v>1492790</v>
      </c>
      <c r="I690" s="1" t="n">
        <v>6</v>
      </c>
      <c r="J690" s="1" t="s">
        <v>2911</v>
      </c>
      <c r="K690" s="66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35</v>
      </c>
      <c r="D691" s="1" t="s">
        <v>2915</v>
      </c>
      <c r="E691" s="16" t="n">
        <v>46237</v>
      </c>
      <c r="F691" s="16" t="n">
        <v>46237</v>
      </c>
      <c r="G691" s="1" t="s">
        <v>99</v>
      </c>
      <c r="H691" s="1" t="n">
        <v>1493149</v>
      </c>
      <c r="I691" s="1" t="n">
        <v>6</v>
      </c>
      <c r="J691" s="1" t="s">
        <v>2911</v>
      </c>
      <c r="K691" s="66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3041</v>
      </c>
      <c r="D692" s="1" t="s">
        <v>3042</v>
      </c>
      <c r="E692" s="16" t="n">
        <v>46238</v>
      </c>
      <c r="F692" s="16" t="n">
        <v>46237</v>
      </c>
      <c r="G692" s="1" t="s">
        <v>2348</v>
      </c>
      <c r="H692" s="1" t="n">
        <v>1498544</v>
      </c>
      <c r="I692" s="1" t="n">
        <v>39</v>
      </c>
      <c r="J692" s="1" t="s">
        <v>2911</v>
      </c>
      <c r="K692" s="66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310</v>
      </c>
      <c r="D693" s="1" t="s">
        <v>2993</v>
      </c>
      <c r="E693" s="16" t="n">
        <v>46238</v>
      </c>
      <c r="F693" s="16" t="n">
        <v>46238</v>
      </c>
      <c r="G693" s="1" t="s">
        <v>326</v>
      </c>
      <c r="H693" s="1" t="n">
        <v>1499585</v>
      </c>
      <c r="I693" s="1" t="n">
        <v>11</v>
      </c>
      <c r="J693" s="1" t="s">
        <v>2911</v>
      </c>
      <c r="K693" s="66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2917</v>
      </c>
      <c r="E694" s="16" t="n">
        <v>46238</v>
      </c>
      <c r="F694" s="16" t="n">
        <v>46238</v>
      </c>
      <c r="G694" s="1" t="s">
        <v>157</v>
      </c>
      <c r="H694" s="1" t="n">
        <v>1500502</v>
      </c>
      <c r="I694" s="1" t="n">
        <v>11</v>
      </c>
      <c r="J694" s="1" t="s">
        <v>2911</v>
      </c>
      <c r="K694" s="66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35</v>
      </c>
      <c r="D695" s="1" t="s">
        <v>2955</v>
      </c>
      <c r="E695" s="16" t="n">
        <v>46238</v>
      </c>
      <c r="F695" s="16" t="n">
        <v>46233</v>
      </c>
      <c r="G695" s="1" t="s">
        <v>481</v>
      </c>
      <c r="H695" s="1" t="n">
        <v>1498762</v>
      </c>
      <c r="I695" s="1" t="n">
        <v>11</v>
      </c>
      <c r="J695" s="1" t="s">
        <v>2911</v>
      </c>
      <c r="K695" s="66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35</v>
      </c>
      <c r="D696" s="1" t="s">
        <v>2915</v>
      </c>
      <c r="E696" s="16" t="n">
        <v>46238</v>
      </c>
      <c r="F696" s="16" t="n">
        <v>46238</v>
      </c>
      <c r="G696" s="1" t="s">
        <v>99</v>
      </c>
      <c r="H696" s="1" t="n">
        <v>1499322</v>
      </c>
      <c r="I696" s="1" t="n">
        <v>6</v>
      </c>
      <c r="J696" s="1" t="s">
        <v>2911</v>
      </c>
      <c r="K696" s="66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35</v>
      </c>
      <c r="D697" s="1" t="s">
        <v>2915</v>
      </c>
      <c r="E697" s="16" t="n">
        <v>46238</v>
      </c>
      <c r="F697" s="16" t="n">
        <v>46238</v>
      </c>
      <c r="G697" s="1" t="s">
        <v>99</v>
      </c>
      <c r="H697" s="1" t="n">
        <v>1500139</v>
      </c>
      <c r="I697" s="1" t="n">
        <v>6</v>
      </c>
      <c r="J697" s="1" t="s">
        <v>2911</v>
      </c>
      <c r="K697" s="66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35</v>
      </c>
      <c r="D698" s="1" t="s">
        <v>2915</v>
      </c>
      <c r="E698" s="16" t="n">
        <v>46238</v>
      </c>
      <c r="F698" s="16" t="n">
        <v>46238</v>
      </c>
      <c r="G698" s="1" t="s">
        <v>99</v>
      </c>
      <c r="H698" s="1" t="n">
        <v>1500491</v>
      </c>
      <c r="I698" s="1" t="n">
        <v>6</v>
      </c>
      <c r="J698" s="1" t="s">
        <v>2911</v>
      </c>
      <c r="K698" s="66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310</v>
      </c>
      <c r="D699" s="1" t="s">
        <v>2930</v>
      </c>
      <c r="E699" s="16" t="n">
        <v>46238</v>
      </c>
      <c r="F699" s="16" t="n">
        <v>46237</v>
      </c>
      <c r="G699" s="1" t="s">
        <v>140</v>
      </c>
      <c r="H699" s="1" t="n">
        <v>1500474</v>
      </c>
      <c r="I699" s="1" t="n">
        <v>11</v>
      </c>
      <c r="J699" s="1" t="s">
        <v>2911</v>
      </c>
      <c r="K699" s="66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35</v>
      </c>
      <c r="D700" s="1" t="s">
        <v>3043</v>
      </c>
      <c r="E700" s="16" t="n">
        <v>46238</v>
      </c>
      <c r="F700" s="16" t="n">
        <v>46237</v>
      </c>
      <c r="G700" s="1" t="s">
        <v>2214</v>
      </c>
      <c r="H700" s="1" t="n">
        <v>1500409</v>
      </c>
      <c r="I700" s="1" t="n">
        <v>11</v>
      </c>
      <c r="J700" s="1" t="s">
        <v>2911</v>
      </c>
      <c r="K700" s="66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35</v>
      </c>
      <c r="D701" s="1" t="s">
        <v>3005</v>
      </c>
      <c r="E701" s="16" t="n">
        <v>46239</v>
      </c>
      <c r="F701" s="16" t="n">
        <v>46238</v>
      </c>
      <c r="G701" s="1" t="s">
        <v>204</v>
      </c>
      <c r="H701" s="1" t="n">
        <v>1503543</v>
      </c>
      <c r="I701" s="1" t="n">
        <v>11</v>
      </c>
      <c r="J701" s="1" t="s">
        <v>2911</v>
      </c>
      <c r="K701" s="66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189</v>
      </c>
      <c r="D702" s="1" t="s">
        <v>2935</v>
      </c>
      <c r="E702" s="16" t="n">
        <v>46239</v>
      </c>
      <c r="F702" s="16" t="n">
        <v>46238</v>
      </c>
      <c r="G702" s="1" t="s">
        <v>216</v>
      </c>
      <c r="H702" s="1" t="n">
        <v>1504810</v>
      </c>
      <c r="I702" s="1" t="n">
        <v>11</v>
      </c>
      <c r="J702" s="1" t="s">
        <v>2911</v>
      </c>
      <c r="K702" s="66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488</v>
      </c>
      <c r="D703" s="1" t="s">
        <v>2910</v>
      </c>
      <c r="E703" s="16" t="n">
        <v>46239</v>
      </c>
      <c r="F703" s="16" t="n">
        <v>46237</v>
      </c>
      <c r="G703" s="1" t="s">
        <v>149</v>
      </c>
      <c r="H703" s="1" t="n">
        <v>1504252</v>
      </c>
      <c r="I703" s="1" t="n">
        <v>11</v>
      </c>
      <c r="J703" s="1" t="s">
        <v>2911</v>
      </c>
      <c r="K703" s="66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35</v>
      </c>
      <c r="D704" s="1" t="s">
        <v>2978</v>
      </c>
      <c r="E704" s="16" t="n">
        <v>46239</v>
      </c>
      <c r="F704" s="16" t="n">
        <v>46239</v>
      </c>
      <c r="G704" s="1" t="s">
        <v>214</v>
      </c>
      <c r="H704" s="1" t="n">
        <v>1504665</v>
      </c>
      <c r="I704" s="1" t="n">
        <v>11</v>
      </c>
      <c r="J704" s="1" t="s">
        <v>2911</v>
      </c>
      <c r="K704" s="66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35</v>
      </c>
      <c r="D705" s="1" t="s">
        <v>2922</v>
      </c>
      <c r="E705" s="16" t="n">
        <v>46239</v>
      </c>
      <c r="F705" s="16" t="n">
        <v>46238</v>
      </c>
      <c r="G705" s="1" t="s">
        <v>95</v>
      </c>
      <c r="H705" s="1" t="n">
        <v>1503390</v>
      </c>
      <c r="I705" s="1" t="n">
        <v>11</v>
      </c>
      <c r="J705" s="1" t="s">
        <v>2911</v>
      </c>
      <c r="K705" s="66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35</v>
      </c>
      <c r="D706" s="1" t="s">
        <v>2937</v>
      </c>
      <c r="E706" s="16" t="n">
        <v>46239</v>
      </c>
      <c r="F706" s="16" t="n">
        <v>46234</v>
      </c>
      <c r="G706" s="1" t="s">
        <v>63</v>
      </c>
      <c r="H706" s="1" t="n">
        <v>1504644</v>
      </c>
      <c r="I706" s="1" t="n">
        <v>11</v>
      </c>
      <c r="J706" s="1" t="s">
        <v>2911</v>
      </c>
      <c r="K706" s="66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35</v>
      </c>
      <c r="D707" s="1" t="s">
        <v>3044</v>
      </c>
      <c r="E707" s="16" t="n">
        <v>46239</v>
      </c>
      <c r="F707" s="16" t="n">
        <v>46239</v>
      </c>
      <c r="G707" s="1" t="s">
        <v>2063</v>
      </c>
      <c r="H707" s="1" t="n">
        <v>1504783</v>
      </c>
      <c r="I707" s="1" t="n">
        <v>11</v>
      </c>
      <c r="J707" s="1" t="s">
        <v>2911</v>
      </c>
      <c r="K707" s="66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35</v>
      </c>
      <c r="D708" s="1" t="s">
        <v>3045</v>
      </c>
      <c r="E708" s="16" t="n">
        <v>46239</v>
      </c>
      <c r="F708" s="16" t="n">
        <v>46237</v>
      </c>
      <c r="G708" s="1" t="s">
        <v>328</v>
      </c>
      <c r="H708" s="1" t="n">
        <v>1503445</v>
      </c>
      <c r="I708" s="1" t="n">
        <v>11</v>
      </c>
      <c r="J708" s="1" t="s">
        <v>2911</v>
      </c>
      <c r="K708" s="66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35</v>
      </c>
      <c r="D709" s="1" t="s">
        <v>3032</v>
      </c>
      <c r="E709" s="16" t="n">
        <v>46239</v>
      </c>
      <c r="F709" s="16" t="n">
        <v>46238</v>
      </c>
      <c r="G709" s="1" t="s">
        <v>1638</v>
      </c>
      <c r="H709" s="1" t="n">
        <v>1503220</v>
      </c>
      <c r="I709" s="1" t="n">
        <v>11</v>
      </c>
      <c r="J709" s="1" t="s">
        <v>2911</v>
      </c>
      <c r="K709" s="66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35</v>
      </c>
      <c r="D710" s="1" t="s">
        <v>2928</v>
      </c>
      <c r="E710" s="16" t="n">
        <v>46239</v>
      </c>
      <c r="F710" s="16" t="n">
        <v>46234</v>
      </c>
      <c r="G710" s="1" t="s">
        <v>87</v>
      </c>
      <c r="H710" s="1" t="n">
        <v>1504751</v>
      </c>
      <c r="I710" s="1" t="n">
        <v>11</v>
      </c>
      <c r="J710" s="1" t="s">
        <v>2911</v>
      </c>
      <c r="K710" s="66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35</v>
      </c>
      <c r="D711" s="1" t="s">
        <v>2929</v>
      </c>
      <c r="E711" s="16" t="n">
        <v>46239</v>
      </c>
      <c r="F711" s="16" t="n">
        <v>46239</v>
      </c>
      <c r="G711" s="1" t="s">
        <v>207</v>
      </c>
      <c r="H711" s="1" t="n">
        <v>1504755</v>
      </c>
      <c r="I711" s="1" t="n">
        <v>11</v>
      </c>
      <c r="J711" s="1" t="s">
        <v>2911</v>
      </c>
      <c r="K711" s="66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35</v>
      </c>
      <c r="D712" s="1" t="s">
        <v>2929</v>
      </c>
      <c r="E712" s="16" t="n">
        <v>46239</v>
      </c>
      <c r="F712" s="16" t="n">
        <v>46239</v>
      </c>
      <c r="G712" s="1" t="s">
        <v>207</v>
      </c>
      <c r="H712" s="1" t="n">
        <v>1504724</v>
      </c>
      <c r="I712" s="1" t="n">
        <v>11</v>
      </c>
      <c r="J712" s="1" t="s">
        <v>2911</v>
      </c>
      <c r="K712" s="66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2915</v>
      </c>
      <c r="E713" s="16" t="n">
        <v>46239</v>
      </c>
      <c r="F713" s="16" t="n">
        <v>46239</v>
      </c>
      <c r="G713" s="1" t="s">
        <v>99</v>
      </c>
      <c r="H713" s="1" t="n">
        <v>1503410</v>
      </c>
      <c r="I713" s="1" t="n">
        <v>6</v>
      </c>
      <c r="J713" s="1" t="s">
        <v>2911</v>
      </c>
      <c r="K713" s="66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35</v>
      </c>
      <c r="D714" s="1" t="s">
        <v>2915</v>
      </c>
      <c r="E714" s="16" t="n">
        <v>46239</v>
      </c>
      <c r="F714" s="16" t="n">
        <v>46239</v>
      </c>
      <c r="G714" s="1" t="s">
        <v>99</v>
      </c>
      <c r="H714" s="1" t="n">
        <v>1504610</v>
      </c>
      <c r="I714" s="1" t="n">
        <v>6</v>
      </c>
      <c r="J714" s="1" t="s">
        <v>2911</v>
      </c>
      <c r="K714" s="66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58</v>
      </c>
      <c r="D715" s="1" t="s">
        <v>2984</v>
      </c>
      <c r="E715" s="16" t="n">
        <v>46239</v>
      </c>
      <c r="F715" s="16" t="n">
        <v>46238</v>
      </c>
      <c r="G715" s="1" t="s">
        <v>220</v>
      </c>
      <c r="H715" s="1" t="n">
        <v>1504260</v>
      </c>
      <c r="I715" s="1" t="n">
        <v>11</v>
      </c>
      <c r="J715" s="1" t="s">
        <v>2911</v>
      </c>
      <c r="K715" s="66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35</v>
      </c>
      <c r="D716" s="1" t="s">
        <v>2931</v>
      </c>
      <c r="E716" s="16" t="n">
        <v>46239</v>
      </c>
      <c r="F716" s="16" t="n">
        <v>46238</v>
      </c>
      <c r="G716" s="1" t="s">
        <v>147</v>
      </c>
      <c r="H716" s="1" t="n">
        <v>1503230</v>
      </c>
      <c r="I716" s="1" t="n">
        <v>11</v>
      </c>
      <c r="J716" s="1" t="s">
        <v>2911</v>
      </c>
      <c r="K716" s="66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35</v>
      </c>
      <c r="D717" s="1" t="s">
        <v>2932</v>
      </c>
      <c r="E717" s="16" t="n">
        <v>46239</v>
      </c>
      <c r="F717" s="16" t="n">
        <v>46238</v>
      </c>
      <c r="G717" s="1" t="s">
        <v>152</v>
      </c>
      <c r="H717" s="1" t="n">
        <v>1504826</v>
      </c>
      <c r="I717" s="1" t="n">
        <v>11</v>
      </c>
      <c r="J717" s="1" t="s">
        <v>2911</v>
      </c>
      <c r="K717" s="66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35</v>
      </c>
      <c r="D718" s="1" t="s">
        <v>2932</v>
      </c>
      <c r="E718" s="16" t="n">
        <v>46239</v>
      </c>
      <c r="F718" s="16" t="n">
        <v>46238</v>
      </c>
      <c r="G718" s="1" t="s">
        <v>152</v>
      </c>
      <c r="H718" s="1" t="n">
        <v>1504916</v>
      </c>
      <c r="I718" s="1" t="n">
        <v>11</v>
      </c>
      <c r="J718" s="1" t="s">
        <v>2911</v>
      </c>
      <c r="K718" s="66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2974</v>
      </c>
      <c r="E719" s="16" t="n">
        <v>46239</v>
      </c>
      <c r="F719" s="16" t="n">
        <v>46238</v>
      </c>
      <c r="G719" s="1" t="s">
        <v>766</v>
      </c>
      <c r="H719" s="1" t="n">
        <v>1504697</v>
      </c>
      <c r="I719" s="1" t="n">
        <v>11</v>
      </c>
      <c r="J719" s="1" t="s">
        <v>2911</v>
      </c>
      <c r="K719" s="66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35</v>
      </c>
      <c r="D720" s="1" t="s">
        <v>2936</v>
      </c>
      <c r="E720" s="16" t="n">
        <v>46240</v>
      </c>
      <c r="F720" s="16" t="n">
        <v>46239</v>
      </c>
      <c r="G720" s="1" t="s">
        <v>340</v>
      </c>
      <c r="H720" s="1" t="n">
        <v>1509906</v>
      </c>
      <c r="I720" s="1" t="n">
        <v>11</v>
      </c>
      <c r="J720" s="1" t="s">
        <v>2911</v>
      </c>
      <c r="K720" s="66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35</v>
      </c>
      <c r="D721" s="1" t="s">
        <v>2922</v>
      </c>
      <c r="E721" s="16" t="n">
        <v>46240</v>
      </c>
      <c r="F721" s="16" t="n">
        <v>46239</v>
      </c>
      <c r="G721" s="1" t="s">
        <v>95</v>
      </c>
      <c r="H721" s="1" t="n">
        <v>1507910</v>
      </c>
      <c r="I721" s="1" t="n">
        <v>11</v>
      </c>
      <c r="J721" s="1" t="s">
        <v>2911</v>
      </c>
      <c r="K721" s="66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35</v>
      </c>
      <c r="D722" s="1" t="s">
        <v>2937</v>
      </c>
      <c r="E722" s="16" t="n">
        <v>46240</v>
      </c>
      <c r="F722" s="16" t="n">
        <v>46234</v>
      </c>
      <c r="G722" s="1" t="s">
        <v>63</v>
      </c>
      <c r="H722" s="1" t="n">
        <v>1509875</v>
      </c>
      <c r="I722" s="1" t="n">
        <v>11</v>
      </c>
      <c r="J722" s="1" t="s">
        <v>2911</v>
      </c>
      <c r="K722" s="66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2947</v>
      </c>
      <c r="E723" s="16" t="n">
        <v>46240</v>
      </c>
      <c r="F723" s="16" t="n">
        <v>46239</v>
      </c>
      <c r="G723" s="1" t="s">
        <v>330</v>
      </c>
      <c r="H723" s="1" t="n">
        <v>1509935</v>
      </c>
      <c r="I723" s="1" t="n">
        <v>11</v>
      </c>
      <c r="J723" s="1" t="s">
        <v>2911</v>
      </c>
      <c r="K723" s="66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35</v>
      </c>
      <c r="D724" s="1" t="s">
        <v>2947</v>
      </c>
      <c r="E724" s="16" t="n">
        <v>46240</v>
      </c>
      <c r="F724" s="16" t="n">
        <v>46239</v>
      </c>
      <c r="G724" s="1" t="s">
        <v>330</v>
      </c>
      <c r="H724" s="1" t="n">
        <v>1508193</v>
      </c>
      <c r="I724" s="1" t="n">
        <v>11</v>
      </c>
      <c r="J724" s="1" t="s">
        <v>2911</v>
      </c>
      <c r="K724" s="66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35</v>
      </c>
      <c r="D725" s="1" t="s">
        <v>2988</v>
      </c>
      <c r="E725" s="16" t="n">
        <v>46240</v>
      </c>
      <c r="F725" s="16" t="n">
        <v>46239</v>
      </c>
      <c r="G725" s="1" t="s">
        <v>1052</v>
      </c>
      <c r="H725" s="1" t="n">
        <v>1509731</v>
      </c>
      <c r="I725" s="1" t="n">
        <v>11</v>
      </c>
      <c r="J725" s="1" t="s">
        <v>2911</v>
      </c>
      <c r="K725" s="66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35</v>
      </c>
      <c r="D726" s="1" t="s">
        <v>2928</v>
      </c>
      <c r="E726" s="16" t="n">
        <v>46240</v>
      </c>
      <c r="F726" s="16" t="n">
        <v>46237</v>
      </c>
      <c r="G726" s="1" t="s">
        <v>87</v>
      </c>
      <c r="H726" s="1" t="n">
        <v>1507970</v>
      </c>
      <c r="I726" s="1" t="n">
        <v>11</v>
      </c>
      <c r="J726" s="1" t="s">
        <v>2911</v>
      </c>
      <c r="K726" s="66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310</v>
      </c>
      <c r="D727" s="1" t="s">
        <v>3010</v>
      </c>
      <c r="E727" s="16" t="n">
        <v>46240</v>
      </c>
      <c r="F727" s="16" t="n">
        <v>46239</v>
      </c>
      <c r="G727" s="1" t="s">
        <v>202</v>
      </c>
      <c r="H727" s="1" t="n">
        <v>1509768</v>
      </c>
      <c r="I727" s="1" t="n">
        <v>11</v>
      </c>
      <c r="J727" s="1" t="s">
        <v>2911</v>
      </c>
      <c r="K727" s="66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35</v>
      </c>
      <c r="D728" s="1" t="s">
        <v>2915</v>
      </c>
      <c r="E728" s="16" t="n">
        <v>46240</v>
      </c>
      <c r="F728" s="16" t="n">
        <v>46240</v>
      </c>
      <c r="G728" s="1" t="s">
        <v>99</v>
      </c>
      <c r="H728" s="1" t="n">
        <v>1507944</v>
      </c>
      <c r="I728" s="1" t="n">
        <v>6</v>
      </c>
      <c r="J728" s="1" t="s">
        <v>2911</v>
      </c>
      <c r="K728" s="66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35</v>
      </c>
      <c r="D729" s="1" t="s">
        <v>2915</v>
      </c>
      <c r="E729" s="16" t="n">
        <v>46240</v>
      </c>
      <c r="F729" s="16" t="n">
        <v>46240</v>
      </c>
      <c r="G729" s="1" t="s">
        <v>99</v>
      </c>
      <c r="H729" s="1" t="n">
        <v>1509300</v>
      </c>
      <c r="I729" s="1" t="n">
        <v>6</v>
      </c>
      <c r="J729" s="1" t="s">
        <v>2911</v>
      </c>
      <c r="K729" s="66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35</v>
      </c>
      <c r="D730" s="1" t="s">
        <v>2941</v>
      </c>
      <c r="E730" s="16" t="n">
        <v>46240</v>
      </c>
      <c r="F730" s="16" t="n">
        <v>46240</v>
      </c>
      <c r="G730" s="1" t="s">
        <v>241</v>
      </c>
      <c r="H730" s="1" t="n">
        <v>1509918</v>
      </c>
      <c r="I730" s="1" t="n">
        <v>11</v>
      </c>
      <c r="J730" s="1" t="s">
        <v>2911</v>
      </c>
      <c r="K730" s="66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2920</v>
      </c>
      <c r="E731" s="16" t="n">
        <v>46241</v>
      </c>
      <c r="F731" s="16" t="n">
        <v>46239</v>
      </c>
      <c r="G731" s="1" t="s">
        <v>317</v>
      </c>
      <c r="H731" s="1" t="n">
        <v>1512786</v>
      </c>
      <c r="I731" s="1" t="n">
        <v>11</v>
      </c>
      <c r="J731" s="1" t="s">
        <v>2911</v>
      </c>
      <c r="K731" s="66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685</v>
      </c>
      <c r="D732" s="1" t="s">
        <v>2910</v>
      </c>
      <c r="E732" s="16" t="n">
        <v>46241</v>
      </c>
      <c r="F732" s="16" t="n">
        <v>46237</v>
      </c>
      <c r="G732" s="1" t="s">
        <v>149</v>
      </c>
      <c r="H732" s="1" t="n">
        <v>1513334</v>
      </c>
      <c r="I732" s="1" t="n">
        <v>11</v>
      </c>
      <c r="J732" s="1" t="s">
        <v>2911</v>
      </c>
      <c r="K732" s="66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488</v>
      </c>
      <c r="D733" s="1" t="s">
        <v>2910</v>
      </c>
      <c r="E733" s="16" t="n">
        <v>46241</v>
      </c>
      <c r="F733" s="16" t="n">
        <v>46237</v>
      </c>
      <c r="G733" s="1" t="s">
        <v>149</v>
      </c>
      <c r="H733" s="1" t="n">
        <v>1513316</v>
      </c>
      <c r="I733" s="1" t="n">
        <v>11</v>
      </c>
      <c r="J733" s="1" t="s">
        <v>2911</v>
      </c>
      <c r="K733" s="66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35</v>
      </c>
      <c r="D734" s="1" t="s">
        <v>2968</v>
      </c>
      <c r="E734" s="16" t="n">
        <v>46241</v>
      </c>
      <c r="F734" s="16" t="n">
        <v>46239</v>
      </c>
      <c r="G734" s="1" t="s">
        <v>194</v>
      </c>
      <c r="H734" s="1" t="n">
        <v>1513044</v>
      </c>
      <c r="I734" s="1" t="n">
        <v>11</v>
      </c>
      <c r="J734" s="1" t="s">
        <v>2911</v>
      </c>
      <c r="K734" s="66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35</v>
      </c>
      <c r="D735" s="1" t="s">
        <v>2969</v>
      </c>
      <c r="E735" s="16" t="n">
        <v>46241</v>
      </c>
      <c r="F735" s="16" t="n">
        <v>46241</v>
      </c>
      <c r="G735" s="1" t="s">
        <v>344</v>
      </c>
      <c r="H735" s="1" t="n">
        <v>1513580</v>
      </c>
      <c r="I735" s="1" t="n">
        <v>11</v>
      </c>
      <c r="J735" s="1" t="s">
        <v>2911</v>
      </c>
      <c r="K735" s="66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35</v>
      </c>
      <c r="D736" s="1" t="s">
        <v>2922</v>
      </c>
      <c r="E736" s="16" t="n">
        <v>46241</v>
      </c>
      <c r="F736" s="16" t="n">
        <v>46240</v>
      </c>
      <c r="G736" s="1" t="s">
        <v>95</v>
      </c>
      <c r="H736" s="1" t="n">
        <v>1513497</v>
      </c>
      <c r="I736" s="1" t="n">
        <v>11</v>
      </c>
      <c r="J736" s="1" t="s">
        <v>2911</v>
      </c>
      <c r="K736" s="66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35</v>
      </c>
      <c r="D737" s="1" t="s">
        <v>2922</v>
      </c>
      <c r="E737" s="16" t="n">
        <v>46241</v>
      </c>
      <c r="F737" s="16" t="n">
        <v>46241</v>
      </c>
      <c r="G737" s="1" t="s">
        <v>95</v>
      </c>
      <c r="H737" s="1" t="n">
        <v>1514543</v>
      </c>
      <c r="I737" s="1" t="n">
        <v>11</v>
      </c>
      <c r="J737" s="1" t="s">
        <v>2911</v>
      </c>
      <c r="K737" s="66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2945</v>
      </c>
      <c r="D738" s="1" t="s">
        <v>2946</v>
      </c>
      <c r="E738" s="16" t="n">
        <v>46241</v>
      </c>
      <c r="F738" s="16" t="n">
        <v>46240</v>
      </c>
      <c r="G738" s="1" t="s">
        <v>279</v>
      </c>
      <c r="H738" s="1" t="n">
        <v>1512692</v>
      </c>
      <c r="I738" s="1" t="n">
        <v>11</v>
      </c>
      <c r="J738" s="1" t="s">
        <v>2911</v>
      </c>
      <c r="K738" s="66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310</v>
      </c>
      <c r="D739" s="1" t="s">
        <v>3013</v>
      </c>
      <c r="E739" s="16" t="n">
        <v>46241</v>
      </c>
      <c r="F739" s="16" t="n">
        <v>46238</v>
      </c>
      <c r="G739" s="1" t="s">
        <v>1693</v>
      </c>
      <c r="H739" s="1" t="n">
        <v>1513402</v>
      </c>
      <c r="I739" s="1" t="n">
        <v>11</v>
      </c>
      <c r="J739" s="1" t="s">
        <v>2911</v>
      </c>
      <c r="K739" s="66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35</v>
      </c>
      <c r="D740" s="1" t="s">
        <v>2933</v>
      </c>
      <c r="E740" s="16" t="n">
        <v>46241</v>
      </c>
      <c r="F740" s="16" t="n">
        <v>46241</v>
      </c>
      <c r="G740" s="1" t="s">
        <v>288</v>
      </c>
      <c r="H740" s="1" t="n">
        <v>1518028</v>
      </c>
      <c r="I740" s="1" t="n">
        <v>1</v>
      </c>
      <c r="J740" s="1" t="s">
        <v>2911</v>
      </c>
      <c r="K740" s="66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35</v>
      </c>
      <c r="D741" s="1" t="s">
        <v>2972</v>
      </c>
      <c r="E741" s="16" t="n">
        <v>46241</v>
      </c>
      <c r="F741" s="16" t="n">
        <v>46239</v>
      </c>
      <c r="G741" s="1" t="s">
        <v>80</v>
      </c>
      <c r="H741" s="1" t="n">
        <v>1512636</v>
      </c>
      <c r="I741" s="1" t="n">
        <v>11</v>
      </c>
      <c r="J741" s="1" t="s">
        <v>2911</v>
      </c>
      <c r="K741" s="66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35</v>
      </c>
      <c r="D742" s="1" t="s">
        <v>2915</v>
      </c>
      <c r="E742" s="16" t="n">
        <v>46241</v>
      </c>
      <c r="F742" s="16" t="n">
        <v>46241</v>
      </c>
      <c r="G742" s="1" t="s">
        <v>99</v>
      </c>
      <c r="H742" s="1" t="n">
        <v>1513176</v>
      </c>
      <c r="I742" s="1" t="n">
        <v>6</v>
      </c>
      <c r="J742" s="1" t="s">
        <v>2911</v>
      </c>
      <c r="K742" s="66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35</v>
      </c>
      <c r="D743" s="1" t="s">
        <v>2915</v>
      </c>
      <c r="E743" s="16" t="n">
        <v>46241</v>
      </c>
      <c r="F743" s="16" t="n">
        <v>46241</v>
      </c>
      <c r="G743" s="1" t="s">
        <v>99</v>
      </c>
      <c r="H743" s="1" t="n">
        <v>1513572</v>
      </c>
      <c r="I743" s="1" t="n">
        <v>6</v>
      </c>
      <c r="J743" s="1" t="s">
        <v>2911</v>
      </c>
      <c r="K743" s="66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35</v>
      </c>
      <c r="D744" s="1" t="s">
        <v>2915</v>
      </c>
      <c r="E744" s="16" t="n">
        <v>46241</v>
      </c>
      <c r="F744" s="16" t="n">
        <v>46241</v>
      </c>
      <c r="G744" s="1" t="s">
        <v>99</v>
      </c>
      <c r="H744" s="1" t="n">
        <v>1514452</v>
      </c>
      <c r="I744" s="1" t="n">
        <v>6</v>
      </c>
      <c r="J744" s="1" t="s">
        <v>2911</v>
      </c>
      <c r="K744" s="66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189</v>
      </c>
      <c r="D745" s="1" t="s">
        <v>2979</v>
      </c>
      <c r="E745" s="16" t="n">
        <v>46241</v>
      </c>
      <c r="F745" s="16" t="n">
        <v>46240</v>
      </c>
      <c r="G745" s="1" t="s">
        <v>897</v>
      </c>
      <c r="H745" s="1" t="n">
        <v>1513585</v>
      </c>
      <c r="I745" s="1" t="n">
        <v>11</v>
      </c>
      <c r="J745" s="1" t="s">
        <v>2911</v>
      </c>
      <c r="K745" s="66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35</v>
      </c>
      <c r="D746" s="1" t="s">
        <v>2916</v>
      </c>
      <c r="E746" s="16" t="n">
        <v>46242</v>
      </c>
      <c r="F746" s="16" t="n">
        <v>46242</v>
      </c>
      <c r="G746" s="1" t="s">
        <v>139</v>
      </c>
      <c r="H746" s="1" t="n">
        <v>1537157</v>
      </c>
      <c r="I746" s="1" t="n">
        <v>1</v>
      </c>
      <c r="J746" s="1" t="s">
        <v>2911</v>
      </c>
      <c r="K746" s="66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35</v>
      </c>
      <c r="D747" s="1" t="s">
        <v>3046</v>
      </c>
      <c r="E747" s="16" t="n">
        <v>46242</v>
      </c>
      <c r="F747" s="16" t="n">
        <v>46234</v>
      </c>
      <c r="G747" s="1" t="s">
        <v>200</v>
      </c>
      <c r="H747" s="1" t="n">
        <v>1517566</v>
      </c>
      <c r="I747" s="1" t="n">
        <v>11</v>
      </c>
      <c r="J747" s="1" t="s">
        <v>2911</v>
      </c>
      <c r="K747" s="66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35</v>
      </c>
      <c r="D748" s="1" t="s">
        <v>2915</v>
      </c>
      <c r="E748" s="16" t="n">
        <v>46242</v>
      </c>
      <c r="F748" s="16" t="n">
        <v>46242</v>
      </c>
      <c r="G748" s="1" t="s">
        <v>99</v>
      </c>
      <c r="H748" s="1" t="n">
        <v>1517825</v>
      </c>
      <c r="I748" s="1" t="n">
        <v>6</v>
      </c>
      <c r="J748" s="1" t="s">
        <v>2911</v>
      </c>
      <c r="K748" s="66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2915</v>
      </c>
      <c r="E749" s="16" t="n">
        <v>46242</v>
      </c>
      <c r="F749" s="16" t="n">
        <v>46242</v>
      </c>
      <c r="G749" s="1" t="s">
        <v>99</v>
      </c>
      <c r="H749" s="1" t="n">
        <v>1518069</v>
      </c>
      <c r="I749" s="1" t="n">
        <v>6</v>
      </c>
      <c r="J749" s="1" t="s">
        <v>2911</v>
      </c>
      <c r="K749" s="66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35</v>
      </c>
      <c r="D750" s="1" t="s">
        <v>2915</v>
      </c>
      <c r="E750" s="16" t="n">
        <v>46242</v>
      </c>
      <c r="F750" s="16" t="n">
        <v>46242</v>
      </c>
      <c r="G750" s="1" t="s">
        <v>99</v>
      </c>
      <c r="H750" s="1" t="n">
        <v>1518495</v>
      </c>
      <c r="I750" s="1" t="n">
        <v>6</v>
      </c>
      <c r="J750" s="1" t="s">
        <v>2911</v>
      </c>
      <c r="K750" s="66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35</v>
      </c>
      <c r="D751" s="1" t="s">
        <v>2931</v>
      </c>
      <c r="E751" s="16" t="n">
        <v>46242</v>
      </c>
      <c r="F751" s="16" t="n">
        <v>46241</v>
      </c>
      <c r="G751" s="1" t="s">
        <v>147</v>
      </c>
      <c r="H751" s="1" t="n">
        <v>1517746</v>
      </c>
      <c r="I751" s="1" t="n">
        <v>11</v>
      </c>
      <c r="J751" s="1" t="s">
        <v>2911</v>
      </c>
      <c r="K751" s="66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35</v>
      </c>
      <c r="D752" s="1" t="s">
        <v>2950</v>
      </c>
      <c r="E752" s="16" t="n">
        <v>46244</v>
      </c>
      <c r="F752" s="16" t="n">
        <v>46241</v>
      </c>
      <c r="G752" s="1" t="s">
        <v>162</v>
      </c>
      <c r="H752" s="1" t="n">
        <v>1528925</v>
      </c>
      <c r="I752" s="1" t="n">
        <v>11</v>
      </c>
      <c r="J752" s="1" t="s">
        <v>2911</v>
      </c>
      <c r="K752" s="66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35</v>
      </c>
      <c r="D753" s="1" t="s">
        <v>2922</v>
      </c>
      <c r="E753" s="16" t="n">
        <v>46244</v>
      </c>
      <c r="F753" s="16" t="n">
        <v>46244</v>
      </c>
      <c r="G753" s="1" t="s">
        <v>95</v>
      </c>
      <c r="H753" s="1" t="n">
        <v>1530224</v>
      </c>
      <c r="I753" s="1" t="n">
        <v>11</v>
      </c>
      <c r="J753" s="1" t="s">
        <v>2911</v>
      </c>
      <c r="K753" s="66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35</v>
      </c>
      <c r="D754" s="1" t="s">
        <v>3032</v>
      </c>
      <c r="E754" s="16" t="n">
        <v>46244</v>
      </c>
      <c r="F754" s="16" t="n">
        <v>46241</v>
      </c>
      <c r="G754" s="1" t="s">
        <v>1638</v>
      </c>
      <c r="H754" s="1" t="n">
        <v>1528893</v>
      </c>
      <c r="I754" s="1" t="n">
        <v>11</v>
      </c>
      <c r="J754" s="1" t="s">
        <v>2911</v>
      </c>
      <c r="K754" s="66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35</v>
      </c>
      <c r="D755" s="1" t="s">
        <v>2915</v>
      </c>
      <c r="E755" s="16" t="n">
        <v>46244</v>
      </c>
      <c r="F755" s="16" t="n">
        <v>46244</v>
      </c>
      <c r="G755" s="1" t="s">
        <v>99</v>
      </c>
      <c r="H755" s="1" t="n">
        <v>1529106</v>
      </c>
      <c r="I755" s="1" t="n">
        <v>6</v>
      </c>
      <c r="J755" s="1" t="s">
        <v>2911</v>
      </c>
      <c r="K755" s="66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35</v>
      </c>
      <c r="D756" s="1" t="s">
        <v>2915</v>
      </c>
      <c r="E756" s="16" t="n">
        <v>46244</v>
      </c>
      <c r="F756" s="16" t="n">
        <v>46244</v>
      </c>
      <c r="G756" s="1" t="s">
        <v>99</v>
      </c>
      <c r="H756" s="1" t="n">
        <v>1530108</v>
      </c>
      <c r="I756" s="1" t="n">
        <v>6</v>
      </c>
      <c r="J756" s="1" t="s">
        <v>2911</v>
      </c>
      <c r="K756" s="66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35</v>
      </c>
      <c r="D757" s="1" t="s">
        <v>2917</v>
      </c>
      <c r="E757" s="16" t="n">
        <v>46245</v>
      </c>
      <c r="F757" s="16" t="n">
        <v>46245</v>
      </c>
      <c r="G757" s="1" t="s">
        <v>157</v>
      </c>
      <c r="H757" s="1" t="n">
        <v>1532682</v>
      </c>
      <c r="I757" s="1" t="n">
        <v>11</v>
      </c>
      <c r="J757" s="1" t="s">
        <v>2911</v>
      </c>
      <c r="K757" s="66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408</v>
      </c>
      <c r="D758" s="1" t="s">
        <v>2964</v>
      </c>
      <c r="E758" s="16" t="n">
        <v>46245</v>
      </c>
      <c r="F758" s="16" t="n">
        <v>46242</v>
      </c>
      <c r="G758" s="1" t="s">
        <v>941</v>
      </c>
      <c r="H758" s="1" t="n">
        <v>1532019</v>
      </c>
      <c r="I758" s="1" t="n">
        <v>11</v>
      </c>
      <c r="J758" s="1" t="s">
        <v>2911</v>
      </c>
      <c r="K758" s="66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35</v>
      </c>
      <c r="D759" s="1" t="s">
        <v>2994</v>
      </c>
      <c r="E759" s="16" t="n">
        <v>46245</v>
      </c>
      <c r="F759" s="16" t="n">
        <v>46242</v>
      </c>
      <c r="G759" s="1" t="s">
        <v>412</v>
      </c>
      <c r="H759" s="1" t="n">
        <v>1531852</v>
      </c>
      <c r="I759" s="1" t="n">
        <v>11</v>
      </c>
      <c r="J759" s="1" t="s">
        <v>2911</v>
      </c>
      <c r="K759" s="66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35</v>
      </c>
      <c r="D760" s="1" t="s">
        <v>2915</v>
      </c>
      <c r="E760" s="16" t="n">
        <v>46245</v>
      </c>
      <c r="F760" s="16" t="n">
        <v>46245</v>
      </c>
      <c r="G760" s="1" t="s">
        <v>99</v>
      </c>
      <c r="H760" s="1" t="n">
        <v>1531894</v>
      </c>
      <c r="I760" s="1" t="n">
        <v>6</v>
      </c>
      <c r="J760" s="1" t="s">
        <v>2911</v>
      </c>
      <c r="K760" s="66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2915</v>
      </c>
      <c r="E761" s="16" t="n">
        <v>46245</v>
      </c>
      <c r="F761" s="16" t="n">
        <v>46245</v>
      </c>
      <c r="G761" s="1" t="s">
        <v>99</v>
      </c>
      <c r="H761" s="1" t="n">
        <v>1531906</v>
      </c>
      <c r="I761" s="1" t="n">
        <v>6</v>
      </c>
      <c r="J761" s="1" t="s">
        <v>2911</v>
      </c>
      <c r="K761" s="66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35</v>
      </c>
      <c r="D762" s="1" t="s">
        <v>2915</v>
      </c>
      <c r="E762" s="16" t="n">
        <v>46245</v>
      </c>
      <c r="F762" s="16" t="n">
        <v>46245</v>
      </c>
      <c r="G762" s="1" t="s">
        <v>99</v>
      </c>
      <c r="H762" s="1" t="n">
        <v>1532652</v>
      </c>
      <c r="I762" s="1" t="n">
        <v>6</v>
      </c>
      <c r="J762" s="1" t="s">
        <v>2911</v>
      </c>
      <c r="K762" s="66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35</v>
      </c>
      <c r="D763" s="1" t="s">
        <v>2915</v>
      </c>
      <c r="E763" s="16" t="n">
        <v>46245</v>
      </c>
      <c r="F763" s="16" t="n">
        <v>46245</v>
      </c>
      <c r="G763" s="1" t="s">
        <v>99</v>
      </c>
      <c r="H763" s="1" t="n">
        <v>1532675</v>
      </c>
      <c r="I763" s="1" t="n">
        <v>6</v>
      </c>
      <c r="J763" s="1" t="s">
        <v>2911</v>
      </c>
      <c r="K763" s="66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35</v>
      </c>
      <c r="D764" s="1" t="s">
        <v>2916</v>
      </c>
      <c r="E764" s="16" t="n">
        <v>46246</v>
      </c>
      <c r="F764" s="16" t="n">
        <v>46246</v>
      </c>
      <c r="G764" s="1" t="s">
        <v>139</v>
      </c>
      <c r="H764" s="1" t="n">
        <v>1542752</v>
      </c>
      <c r="I764" s="1" t="n">
        <v>1</v>
      </c>
      <c r="J764" s="1" t="s">
        <v>2911</v>
      </c>
      <c r="K764" s="66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35</v>
      </c>
      <c r="D765" s="1" t="s">
        <v>2950</v>
      </c>
      <c r="E765" s="16" t="n">
        <v>46246</v>
      </c>
      <c r="F765" s="16" t="n">
        <v>46245</v>
      </c>
      <c r="G765" s="1" t="s">
        <v>162</v>
      </c>
      <c r="H765" s="1" t="n">
        <v>1537166</v>
      </c>
      <c r="I765" s="1" t="n">
        <v>11</v>
      </c>
      <c r="J765" s="1" t="s">
        <v>2911</v>
      </c>
      <c r="K765" s="66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35</v>
      </c>
      <c r="D766" s="1" t="s">
        <v>2922</v>
      </c>
      <c r="E766" s="16" t="n">
        <v>46246</v>
      </c>
      <c r="F766" s="16" t="n">
        <v>46245</v>
      </c>
      <c r="G766" s="1" t="s">
        <v>95</v>
      </c>
      <c r="H766" s="1" t="n">
        <v>1537245</v>
      </c>
      <c r="I766" s="1" t="n">
        <v>11</v>
      </c>
      <c r="J766" s="1" t="s">
        <v>2911</v>
      </c>
      <c r="K766" s="66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35</v>
      </c>
      <c r="D767" s="1" t="s">
        <v>3032</v>
      </c>
      <c r="E767" s="16" t="n">
        <v>46246</v>
      </c>
      <c r="F767" s="16" t="n">
        <v>46245</v>
      </c>
      <c r="G767" s="1" t="s">
        <v>1638</v>
      </c>
      <c r="H767" s="1" t="n">
        <v>1536888</v>
      </c>
      <c r="I767" s="1" t="n">
        <v>11</v>
      </c>
      <c r="J767" s="1" t="s">
        <v>2911</v>
      </c>
      <c r="K767" s="66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35</v>
      </c>
      <c r="D768" s="1" t="s">
        <v>2948</v>
      </c>
      <c r="E768" s="16" t="n">
        <v>46246</v>
      </c>
      <c r="F768" s="16" t="n">
        <v>46245</v>
      </c>
      <c r="G768" s="1" t="s">
        <v>521</v>
      </c>
      <c r="H768" s="1" t="n">
        <v>1537259</v>
      </c>
      <c r="I768" s="1" t="n">
        <v>11</v>
      </c>
      <c r="J768" s="1" t="s">
        <v>2911</v>
      </c>
      <c r="K768" s="66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35</v>
      </c>
      <c r="D769" s="1" t="s">
        <v>2972</v>
      </c>
      <c r="E769" s="16" t="n">
        <v>46246</v>
      </c>
      <c r="F769" s="16" t="n">
        <v>46245</v>
      </c>
      <c r="G769" s="1" t="s">
        <v>80</v>
      </c>
      <c r="H769" s="1" t="n">
        <v>1537214</v>
      </c>
      <c r="I769" s="1" t="n">
        <v>11</v>
      </c>
      <c r="J769" s="1" t="s">
        <v>2911</v>
      </c>
      <c r="K769" s="66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35</v>
      </c>
      <c r="D770" s="1" t="s">
        <v>2915</v>
      </c>
      <c r="E770" s="16" t="n">
        <v>46246</v>
      </c>
      <c r="F770" s="16" t="n">
        <v>46246</v>
      </c>
      <c r="G770" s="1" t="s">
        <v>99</v>
      </c>
      <c r="H770" s="1" t="n">
        <v>1536866</v>
      </c>
      <c r="I770" s="1" t="n">
        <v>6</v>
      </c>
      <c r="J770" s="1" t="s">
        <v>2911</v>
      </c>
      <c r="K770" s="66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58</v>
      </c>
      <c r="D771" s="1" t="s">
        <v>2984</v>
      </c>
      <c r="E771" s="16" t="n">
        <v>46246</v>
      </c>
      <c r="F771" s="16" t="n">
        <v>46245</v>
      </c>
      <c r="G771" s="1" t="s">
        <v>220</v>
      </c>
      <c r="H771" s="1" t="n">
        <v>1537178</v>
      </c>
      <c r="I771" s="1" t="n">
        <v>11</v>
      </c>
      <c r="J771" s="1" t="s">
        <v>2911</v>
      </c>
      <c r="K771" s="66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35</v>
      </c>
      <c r="D772" s="1" t="s">
        <v>2931</v>
      </c>
      <c r="E772" s="16" t="n">
        <v>46246</v>
      </c>
      <c r="F772" s="16" t="n">
        <v>46245</v>
      </c>
      <c r="G772" s="1" t="s">
        <v>147</v>
      </c>
      <c r="H772" s="1" t="n">
        <v>1537258</v>
      </c>
      <c r="I772" s="1" t="n">
        <v>11</v>
      </c>
      <c r="J772" s="1" t="s">
        <v>2911</v>
      </c>
      <c r="K772" s="66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35</v>
      </c>
      <c r="D773" s="1" t="s">
        <v>2932</v>
      </c>
      <c r="E773" s="16" t="n">
        <v>46246</v>
      </c>
      <c r="F773" s="16" t="n">
        <v>46245</v>
      </c>
      <c r="G773" s="1" t="s">
        <v>152</v>
      </c>
      <c r="H773" s="1" t="n">
        <v>1537346</v>
      </c>
      <c r="I773" s="1" t="n">
        <v>11</v>
      </c>
      <c r="J773" s="1" t="s">
        <v>2911</v>
      </c>
      <c r="K773" s="66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35</v>
      </c>
      <c r="D774" s="1" t="s">
        <v>2932</v>
      </c>
      <c r="E774" s="16" t="n">
        <v>46246</v>
      </c>
      <c r="F774" s="16" t="n">
        <v>46245</v>
      </c>
      <c r="G774" s="1" t="s">
        <v>152</v>
      </c>
      <c r="H774" s="1" t="n">
        <v>1537354</v>
      </c>
      <c r="I774" s="1" t="n">
        <v>11</v>
      </c>
      <c r="J774" s="1" t="s">
        <v>2911</v>
      </c>
      <c r="K774" s="66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35</v>
      </c>
      <c r="D775" s="1" t="s">
        <v>2936</v>
      </c>
      <c r="E775" s="16" t="n">
        <v>46247</v>
      </c>
      <c r="F775" s="16" t="n">
        <v>46246</v>
      </c>
      <c r="G775" s="1" t="s">
        <v>340</v>
      </c>
      <c r="H775" s="1" t="n">
        <v>1543090</v>
      </c>
      <c r="I775" s="1" t="n">
        <v>11</v>
      </c>
      <c r="J775" s="1" t="s">
        <v>2911</v>
      </c>
      <c r="K775" s="66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35</v>
      </c>
      <c r="D776" s="1" t="s">
        <v>2959</v>
      </c>
      <c r="E776" s="16" t="n">
        <v>46247</v>
      </c>
      <c r="F776" s="16" t="n">
        <v>46244</v>
      </c>
      <c r="G776" s="1" t="s">
        <v>69</v>
      </c>
      <c r="H776" s="1" t="n">
        <v>1540574</v>
      </c>
      <c r="I776" s="1" t="n">
        <v>11</v>
      </c>
      <c r="J776" s="1" t="s">
        <v>2911</v>
      </c>
      <c r="K776" s="66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35</v>
      </c>
      <c r="D777" s="1" t="s">
        <v>2959</v>
      </c>
      <c r="E777" s="16" t="n">
        <v>46247</v>
      </c>
      <c r="F777" s="16" t="n">
        <v>46244</v>
      </c>
      <c r="G777" s="1" t="s">
        <v>69</v>
      </c>
      <c r="H777" s="1" t="n">
        <v>1540596</v>
      </c>
      <c r="I777" s="1" t="n">
        <v>11</v>
      </c>
      <c r="J777" s="1" t="s">
        <v>2911</v>
      </c>
      <c r="K777" s="66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35</v>
      </c>
      <c r="D778" s="1" t="s">
        <v>2981</v>
      </c>
      <c r="E778" s="16" t="n">
        <v>46247</v>
      </c>
      <c r="F778" s="16" t="n">
        <v>46244</v>
      </c>
      <c r="G778" s="1" t="s">
        <v>901</v>
      </c>
      <c r="H778" s="1" t="n">
        <v>1540662</v>
      </c>
      <c r="I778" s="1" t="n">
        <v>11</v>
      </c>
      <c r="J778" s="1" t="s">
        <v>2911</v>
      </c>
      <c r="K778" s="66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2924</v>
      </c>
      <c r="E779" s="16" t="n">
        <v>46247</v>
      </c>
      <c r="F779" s="16" t="n">
        <v>46246</v>
      </c>
      <c r="G779" s="1" t="s">
        <v>440</v>
      </c>
      <c r="H779" s="1" t="n">
        <v>1543181</v>
      </c>
      <c r="I779" s="1" t="n">
        <v>11</v>
      </c>
      <c r="J779" s="1" t="s">
        <v>2911</v>
      </c>
      <c r="K779" s="66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35</v>
      </c>
      <c r="D780" s="1" t="s">
        <v>2992</v>
      </c>
      <c r="E780" s="16" t="n">
        <v>46247</v>
      </c>
      <c r="F780" s="16" t="n">
        <v>46241</v>
      </c>
      <c r="G780" s="1" t="s">
        <v>321</v>
      </c>
      <c r="H780" s="1" t="n">
        <v>1543673</v>
      </c>
      <c r="I780" s="1" t="n">
        <v>11</v>
      </c>
      <c r="J780" s="1" t="s">
        <v>2911</v>
      </c>
      <c r="K780" s="66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35</v>
      </c>
      <c r="D781" s="1" t="s">
        <v>2928</v>
      </c>
      <c r="E781" s="16" t="n">
        <v>46247</v>
      </c>
      <c r="F781" s="16" t="n">
        <v>46240</v>
      </c>
      <c r="G781" s="1" t="s">
        <v>87</v>
      </c>
      <c r="H781" s="1" t="n">
        <v>1543250</v>
      </c>
      <c r="I781" s="1" t="n">
        <v>11</v>
      </c>
      <c r="J781" s="1" t="s">
        <v>2911</v>
      </c>
      <c r="K781" s="66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35</v>
      </c>
      <c r="D782" s="1" t="s">
        <v>2929</v>
      </c>
      <c r="E782" s="16" t="n">
        <v>46247</v>
      </c>
      <c r="F782" s="16" t="n">
        <v>46247</v>
      </c>
      <c r="G782" s="1" t="s">
        <v>207</v>
      </c>
      <c r="H782" s="1" t="n">
        <v>1543302</v>
      </c>
      <c r="I782" s="1" t="n">
        <v>11</v>
      </c>
      <c r="J782" s="1" t="s">
        <v>2911</v>
      </c>
      <c r="K782" s="66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35</v>
      </c>
      <c r="D783" s="1" t="s">
        <v>2915</v>
      </c>
      <c r="E783" s="16" t="n">
        <v>46247</v>
      </c>
      <c r="F783" s="16" t="n">
        <v>46247</v>
      </c>
      <c r="G783" s="1" t="s">
        <v>99</v>
      </c>
      <c r="H783" s="1" t="n">
        <v>1540694</v>
      </c>
      <c r="I783" s="1" t="n">
        <v>6</v>
      </c>
      <c r="J783" s="1" t="s">
        <v>2911</v>
      </c>
      <c r="K783" s="66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35</v>
      </c>
      <c r="D784" s="1" t="s">
        <v>2915</v>
      </c>
      <c r="E784" s="16" t="n">
        <v>46247</v>
      </c>
      <c r="F784" s="16" t="n">
        <v>46247</v>
      </c>
      <c r="G784" s="1" t="s">
        <v>99</v>
      </c>
      <c r="H784" s="1" t="n">
        <v>1540703</v>
      </c>
      <c r="I784" s="1" t="n">
        <v>6</v>
      </c>
      <c r="J784" s="1" t="s">
        <v>2911</v>
      </c>
      <c r="K784" s="66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35</v>
      </c>
      <c r="D785" s="1" t="s">
        <v>2915</v>
      </c>
      <c r="E785" s="16" t="n">
        <v>46247</v>
      </c>
      <c r="F785" s="16" t="n">
        <v>46247</v>
      </c>
      <c r="G785" s="1" t="s">
        <v>99</v>
      </c>
      <c r="H785" s="1" t="n">
        <v>1542717</v>
      </c>
      <c r="I785" s="1" t="n">
        <v>6</v>
      </c>
      <c r="J785" s="1" t="s">
        <v>2911</v>
      </c>
      <c r="K785" s="66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310</v>
      </c>
      <c r="D786" s="1" t="s">
        <v>2930</v>
      </c>
      <c r="E786" s="16" t="n">
        <v>46247</v>
      </c>
      <c r="F786" s="16" t="n">
        <v>46246</v>
      </c>
      <c r="G786" s="1" t="s">
        <v>140</v>
      </c>
      <c r="H786" s="1" t="n">
        <v>1543807</v>
      </c>
      <c r="I786" s="1" t="n">
        <v>11</v>
      </c>
      <c r="J786" s="1" t="s">
        <v>2911</v>
      </c>
      <c r="K786" s="66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2975</v>
      </c>
      <c r="E787" s="16" t="n">
        <v>46248</v>
      </c>
      <c r="F787" s="16" t="n">
        <v>46245</v>
      </c>
      <c r="G787" s="1" t="s">
        <v>234</v>
      </c>
      <c r="H787" s="1" t="n">
        <v>1546430</v>
      </c>
      <c r="I787" s="1" t="n">
        <v>11</v>
      </c>
      <c r="J787" s="1" t="s">
        <v>2911</v>
      </c>
      <c r="K787" s="66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35</v>
      </c>
      <c r="D788" s="1" t="s">
        <v>2977</v>
      </c>
      <c r="E788" s="16" t="n">
        <v>46248</v>
      </c>
      <c r="F788" s="16" t="n">
        <v>46245</v>
      </c>
      <c r="G788" s="1" t="s">
        <v>903</v>
      </c>
      <c r="H788" s="1" t="n">
        <v>1547227</v>
      </c>
      <c r="I788" s="1" t="n">
        <v>11</v>
      </c>
      <c r="J788" s="1" t="s">
        <v>2911</v>
      </c>
      <c r="K788" s="66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35</v>
      </c>
      <c r="D789" s="1" t="s">
        <v>2986</v>
      </c>
      <c r="E789" s="16" t="n">
        <v>46248</v>
      </c>
      <c r="F789" s="16" t="n">
        <v>46247</v>
      </c>
      <c r="G789" s="1" t="s">
        <v>313</v>
      </c>
      <c r="H789" s="1" t="n">
        <v>1545702</v>
      </c>
      <c r="I789" s="1" t="n">
        <v>11</v>
      </c>
      <c r="J789" s="1" t="s">
        <v>2911</v>
      </c>
      <c r="K789" s="66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35</v>
      </c>
      <c r="D790" s="1" t="s">
        <v>2969</v>
      </c>
      <c r="E790" s="16" t="n">
        <v>46248</v>
      </c>
      <c r="F790" s="16" t="n">
        <v>46248</v>
      </c>
      <c r="G790" s="1" t="s">
        <v>344</v>
      </c>
      <c r="H790" s="1" t="n">
        <v>1546799</v>
      </c>
      <c r="I790" s="1" t="n">
        <v>11</v>
      </c>
      <c r="J790" s="1" t="s">
        <v>2911</v>
      </c>
      <c r="K790" s="66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35</v>
      </c>
      <c r="D791" s="1" t="s">
        <v>2922</v>
      </c>
      <c r="E791" s="16" t="n">
        <v>46248</v>
      </c>
      <c r="F791" s="16" t="n">
        <v>46247</v>
      </c>
      <c r="G791" s="1" t="s">
        <v>95</v>
      </c>
      <c r="H791" s="1" t="n">
        <v>1545649</v>
      </c>
      <c r="I791" s="1" t="n">
        <v>11</v>
      </c>
      <c r="J791" s="1" t="s">
        <v>2911</v>
      </c>
      <c r="K791" s="66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35</v>
      </c>
      <c r="D792" s="1" t="s">
        <v>2922</v>
      </c>
      <c r="E792" s="16" t="n">
        <v>46248</v>
      </c>
      <c r="F792" s="16" t="n">
        <v>46248</v>
      </c>
      <c r="G792" s="1" t="s">
        <v>95</v>
      </c>
      <c r="H792" s="1" t="n">
        <v>1546721</v>
      </c>
      <c r="I792" s="1" t="n">
        <v>11</v>
      </c>
      <c r="J792" s="1" t="s">
        <v>2911</v>
      </c>
      <c r="K792" s="66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35</v>
      </c>
      <c r="D793" s="1" t="s">
        <v>2917</v>
      </c>
      <c r="E793" s="16" t="n">
        <v>46248</v>
      </c>
      <c r="F793" s="16" t="n">
        <v>46248</v>
      </c>
      <c r="G793" s="1" t="s">
        <v>157</v>
      </c>
      <c r="H793" s="1" t="n">
        <v>1546687</v>
      </c>
      <c r="I793" s="1" t="n">
        <v>11</v>
      </c>
      <c r="J793" s="1" t="s">
        <v>2911</v>
      </c>
      <c r="K793" s="66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2945</v>
      </c>
      <c r="D794" s="1" t="s">
        <v>2946</v>
      </c>
      <c r="E794" s="16" t="n">
        <v>46248</v>
      </c>
      <c r="F794" s="16" t="n">
        <v>46247</v>
      </c>
      <c r="G794" s="1" t="s">
        <v>279</v>
      </c>
      <c r="H794" s="1" t="n">
        <v>1545751</v>
      </c>
      <c r="I794" s="1" t="n">
        <v>11</v>
      </c>
      <c r="J794" s="1" t="s">
        <v>2911</v>
      </c>
      <c r="K794" s="66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189</v>
      </c>
      <c r="D795" s="1" t="s">
        <v>2925</v>
      </c>
      <c r="E795" s="16" t="n">
        <v>46248</v>
      </c>
      <c r="F795" s="16" t="n">
        <v>46246</v>
      </c>
      <c r="G795" s="1" t="s">
        <v>222</v>
      </c>
      <c r="H795" s="1" t="n">
        <v>1551170</v>
      </c>
      <c r="I795" s="1" t="n">
        <v>1</v>
      </c>
      <c r="J795" s="1" t="s">
        <v>2911</v>
      </c>
      <c r="K795" s="66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189</v>
      </c>
      <c r="D796" s="1" t="s">
        <v>2952</v>
      </c>
      <c r="E796" s="16" t="n">
        <v>46248</v>
      </c>
      <c r="F796" s="16" t="n">
        <v>46247</v>
      </c>
      <c r="G796" s="1" t="s">
        <v>454</v>
      </c>
      <c r="H796" s="1" t="n">
        <v>1545796</v>
      </c>
      <c r="I796" s="1" t="n">
        <v>11</v>
      </c>
      <c r="J796" s="1" t="s">
        <v>2911</v>
      </c>
      <c r="K796" s="66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35</v>
      </c>
      <c r="D797" s="1" t="s">
        <v>2933</v>
      </c>
      <c r="E797" s="16" t="n">
        <v>46248</v>
      </c>
      <c r="F797" s="16" t="n">
        <v>46248</v>
      </c>
      <c r="G797" s="1" t="s">
        <v>288</v>
      </c>
      <c r="H797" s="1" t="n">
        <v>1551713</v>
      </c>
      <c r="I797" s="1" t="n">
        <v>1</v>
      </c>
      <c r="J797" s="1" t="s">
        <v>2911</v>
      </c>
      <c r="K797" s="66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35</v>
      </c>
      <c r="D798" s="1" t="s">
        <v>3047</v>
      </c>
      <c r="E798" s="16" t="n">
        <v>46248</v>
      </c>
      <c r="F798" s="16" t="n">
        <v>46247</v>
      </c>
      <c r="G798" s="1" t="s">
        <v>2224</v>
      </c>
      <c r="H798" s="1" t="n">
        <v>1545820</v>
      </c>
      <c r="I798" s="1" t="n">
        <v>11</v>
      </c>
      <c r="J798" s="1" t="s">
        <v>2911</v>
      </c>
      <c r="K798" s="66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35</v>
      </c>
      <c r="D799" s="1" t="s">
        <v>2915</v>
      </c>
      <c r="E799" s="16" t="n">
        <v>46248</v>
      </c>
      <c r="F799" s="16" t="n">
        <v>46248</v>
      </c>
      <c r="G799" s="1" t="s">
        <v>99</v>
      </c>
      <c r="H799" s="1" t="n">
        <v>1545577</v>
      </c>
      <c r="I799" s="1" t="n">
        <v>6</v>
      </c>
      <c r="J799" s="1" t="s">
        <v>2911</v>
      </c>
      <c r="K799" s="66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2915</v>
      </c>
      <c r="E800" s="16" t="n">
        <v>46248</v>
      </c>
      <c r="F800" s="16" t="n">
        <v>46248</v>
      </c>
      <c r="G800" s="1" t="s">
        <v>99</v>
      </c>
      <c r="H800" s="1" t="n">
        <v>1545585</v>
      </c>
      <c r="I800" s="1" t="n">
        <v>6</v>
      </c>
      <c r="J800" s="1" t="s">
        <v>2911</v>
      </c>
      <c r="K800" s="66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35</v>
      </c>
      <c r="D801" s="1" t="s">
        <v>2915</v>
      </c>
      <c r="E801" s="16" t="n">
        <v>46248</v>
      </c>
      <c r="F801" s="16" t="n">
        <v>46248</v>
      </c>
      <c r="G801" s="1" t="s">
        <v>99</v>
      </c>
      <c r="H801" s="1" t="n">
        <v>1545836</v>
      </c>
      <c r="I801" s="1" t="n">
        <v>6</v>
      </c>
      <c r="J801" s="1" t="s">
        <v>2911</v>
      </c>
      <c r="K801" s="66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35</v>
      </c>
      <c r="D802" s="1" t="s">
        <v>2915</v>
      </c>
      <c r="E802" s="16" t="n">
        <v>46248</v>
      </c>
      <c r="F802" s="16" t="n">
        <v>46248</v>
      </c>
      <c r="G802" s="1" t="s">
        <v>99</v>
      </c>
      <c r="H802" s="1" t="n">
        <v>1546217</v>
      </c>
      <c r="I802" s="1" t="n">
        <v>6</v>
      </c>
      <c r="J802" s="1" t="s">
        <v>2911</v>
      </c>
      <c r="K802" s="66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35</v>
      </c>
      <c r="D803" s="1" t="s">
        <v>2915</v>
      </c>
      <c r="E803" s="16" t="n">
        <v>46248</v>
      </c>
      <c r="F803" s="16" t="n">
        <v>46248</v>
      </c>
      <c r="G803" s="1" t="s">
        <v>99</v>
      </c>
      <c r="H803" s="1" t="n">
        <v>1547299</v>
      </c>
      <c r="I803" s="1" t="n">
        <v>6</v>
      </c>
      <c r="J803" s="1" t="s">
        <v>2911</v>
      </c>
      <c r="K803" s="66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35</v>
      </c>
      <c r="D804" s="1" t="s">
        <v>2920</v>
      </c>
      <c r="E804" s="16" t="n">
        <v>46249</v>
      </c>
      <c r="F804" s="16" t="n">
        <v>46247</v>
      </c>
      <c r="G804" s="1" t="s">
        <v>317</v>
      </c>
      <c r="H804" s="1" t="n">
        <v>1551823</v>
      </c>
      <c r="I804" s="1" t="n">
        <v>11</v>
      </c>
      <c r="J804" s="1" t="s">
        <v>2911</v>
      </c>
      <c r="K804" s="66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35</v>
      </c>
      <c r="D805" s="1" t="s">
        <v>2978</v>
      </c>
      <c r="E805" s="16" t="n">
        <v>46249</v>
      </c>
      <c r="F805" s="16" t="n">
        <v>46248</v>
      </c>
      <c r="G805" s="1" t="s">
        <v>214</v>
      </c>
      <c r="H805" s="1" t="n">
        <v>1552217</v>
      </c>
      <c r="I805" s="1" t="n">
        <v>11</v>
      </c>
      <c r="J805" s="1" t="s">
        <v>2911</v>
      </c>
      <c r="K805" s="66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2942</v>
      </c>
      <c r="D806" s="1" t="s">
        <v>2943</v>
      </c>
      <c r="E806" s="16" t="n">
        <v>46249</v>
      </c>
      <c r="F806" s="16" t="n">
        <v>46247</v>
      </c>
      <c r="G806" s="1" t="s">
        <v>392</v>
      </c>
      <c r="H806" s="1" t="n">
        <v>1552097</v>
      </c>
      <c r="I806" s="1" t="n">
        <v>11</v>
      </c>
      <c r="J806" s="1" t="s">
        <v>2911</v>
      </c>
      <c r="K806" s="66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35</v>
      </c>
      <c r="D807" s="1" t="s">
        <v>2926</v>
      </c>
      <c r="E807" s="16" t="n">
        <v>46249</v>
      </c>
      <c r="F807" s="16" t="n">
        <v>46248</v>
      </c>
      <c r="G807" s="1" t="s">
        <v>73</v>
      </c>
      <c r="H807" s="1" t="n">
        <v>1551655</v>
      </c>
      <c r="I807" s="1" t="n">
        <v>11</v>
      </c>
      <c r="J807" s="1" t="s">
        <v>2911</v>
      </c>
      <c r="K807" s="66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2915</v>
      </c>
      <c r="E808" s="16" t="n">
        <v>46249</v>
      </c>
      <c r="F808" s="16" t="n">
        <v>46249</v>
      </c>
      <c r="G808" s="1" t="s">
        <v>99</v>
      </c>
      <c r="H808" s="1" t="n">
        <v>1552235</v>
      </c>
      <c r="I808" s="1" t="n">
        <v>6</v>
      </c>
      <c r="J808" s="1" t="s">
        <v>2911</v>
      </c>
      <c r="K808" s="66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35</v>
      </c>
      <c r="D809" s="1" t="s">
        <v>2931</v>
      </c>
      <c r="E809" s="16" t="n">
        <v>46249</v>
      </c>
      <c r="F809" s="16" t="n">
        <v>46248</v>
      </c>
      <c r="G809" s="1" t="s">
        <v>147</v>
      </c>
      <c r="H809" s="1" t="n">
        <v>1551619</v>
      </c>
      <c r="I809" s="1" t="n">
        <v>11</v>
      </c>
      <c r="J809" s="1" t="s">
        <v>2911</v>
      </c>
      <c r="K809" s="66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35</v>
      </c>
      <c r="D810" s="1" t="s">
        <v>2922</v>
      </c>
      <c r="E810" s="16" t="n">
        <v>46251</v>
      </c>
      <c r="F810" s="16" t="n">
        <v>46249</v>
      </c>
      <c r="G810" s="1" t="s">
        <v>95</v>
      </c>
      <c r="H810" s="1" t="n">
        <v>1562389</v>
      </c>
      <c r="I810" s="1" t="n">
        <v>11</v>
      </c>
      <c r="J810" s="1" t="s">
        <v>2911</v>
      </c>
      <c r="K810" s="66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35</v>
      </c>
      <c r="D811" s="1" t="s">
        <v>2922</v>
      </c>
      <c r="E811" s="16" t="n">
        <v>46251</v>
      </c>
      <c r="F811" s="16" t="n">
        <v>46249</v>
      </c>
      <c r="G811" s="1" t="s">
        <v>95</v>
      </c>
      <c r="H811" s="1" t="n">
        <v>1562344</v>
      </c>
      <c r="I811" s="1" t="n">
        <v>11</v>
      </c>
      <c r="J811" s="1" t="s">
        <v>2911</v>
      </c>
      <c r="K811" s="66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35</v>
      </c>
      <c r="D812" s="1" t="s">
        <v>2922</v>
      </c>
      <c r="E812" s="16" t="n">
        <v>46251</v>
      </c>
      <c r="F812" s="16" t="n">
        <v>46251</v>
      </c>
      <c r="G812" s="1" t="s">
        <v>95</v>
      </c>
      <c r="H812" s="1" t="n">
        <v>1562441</v>
      </c>
      <c r="I812" s="1" t="n">
        <v>11</v>
      </c>
      <c r="J812" s="1" t="s">
        <v>2911</v>
      </c>
      <c r="K812" s="66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35</v>
      </c>
      <c r="D813" s="1" t="s">
        <v>3032</v>
      </c>
      <c r="E813" s="16" t="n">
        <v>46251</v>
      </c>
      <c r="F813" s="16" t="n">
        <v>46249</v>
      </c>
      <c r="G813" s="1" t="s">
        <v>1638</v>
      </c>
      <c r="H813" s="1" t="n">
        <v>1560760</v>
      </c>
      <c r="I813" s="1" t="n">
        <v>11</v>
      </c>
      <c r="J813" s="1" t="s">
        <v>2911</v>
      </c>
      <c r="K813" s="66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2915</v>
      </c>
      <c r="E814" s="16" t="n">
        <v>46251</v>
      </c>
      <c r="F814" s="16" t="n">
        <v>46251</v>
      </c>
      <c r="G814" s="1" t="s">
        <v>99</v>
      </c>
      <c r="H814" s="1" t="n">
        <v>1560742</v>
      </c>
      <c r="I814" s="1" t="n">
        <v>6</v>
      </c>
      <c r="J814" s="1" t="s">
        <v>2911</v>
      </c>
      <c r="K814" s="66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35</v>
      </c>
      <c r="D815" s="1" t="s">
        <v>2915</v>
      </c>
      <c r="E815" s="16" t="n">
        <v>46251</v>
      </c>
      <c r="F815" s="16" t="n">
        <v>46251</v>
      </c>
      <c r="G815" s="1" t="s">
        <v>99</v>
      </c>
      <c r="H815" s="1" t="n">
        <v>1560801</v>
      </c>
      <c r="I815" s="1" t="n">
        <v>6</v>
      </c>
      <c r="J815" s="1" t="s">
        <v>2911</v>
      </c>
      <c r="K815" s="66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35</v>
      </c>
      <c r="D816" s="1" t="s">
        <v>2950</v>
      </c>
      <c r="E816" s="16" t="n">
        <v>46252</v>
      </c>
      <c r="F816" s="16" t="n">
        <v>46251</v>
      </c>
      <c r="G816" s="1" t="s">
        <v>162</v>
      </c>
      <c r="H816" s="1" t="n">
        <v>1568167</v>
      </c>
      <c r="I816" s="1" t="n">
        <v>11</v>
      </c>
      <c r="J816" s="1" t="s">
        <v>2911</v>
      </c>
      <c r="K816" s="66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35</v>
      </c>
      <c r="D817" s="1" t="s">
        <v>2976</v>
      </c>
      <c r="E817" s="16" t="n">
        <v>46252</v>
      </c>
      <c r="F817" s="16" t="n">
        <v>46247</v>
      </c>
      <c r="G817" s="1" t="s">
        <v>1304</v>
      </c>
      <c r="H817" s="1" t="n">
        <v>1568087</v>
      </c>
      <c r="I817" s="1" t="n">
        <v>11</v>
      </c>
      <c r="J817" s="1" t="s">
        <v>2911</v>
      </c>
      <c r="K817" s="66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35</v>
      </c>
      <c r="D818" s="1" t="s">
        <v>2917</v>
      </c>
      <c r="E818" s="16" t="n">
        <v>46252</v>
      </c>
      <c r="F818" s="16" t="n">
        <v>46252</v>
      </c>
      <c r="G818" s="1" t="s">
        <v>157</v>
      </c>
      <c r="H818" s="1" t="n">
        <v>1567599</v>
      </c>
      <c r="I818" s="1" t="n">
        <v>11</v>
      </c>
      <c r="J818" s="1" t="s">
        <v>2911</v>
      </c>
      <c r="K818" s="66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35</v>
      </c>
      <c r="D819" s="1" t="s">
        <v>2937</v>
      </c>
      <c r="E819" s="16" t="n">
        <v>46252</v>
      </c>
      <c r="F819" s="16" t="n">
        <v>46248</v>
      </c>
      <c r="G819" s="1" t="s">
        <v>63</v>
      </c>
      <c r="H819" s="1" t="n">
        <v>1566840</v>
      </c>
      <c r="I819" s="1" t="n">
        <v>11</v>
      </c>
      <c r="J819" s="1" t="s">
        <v>2911</v>
      </c>
      <c r="K819" s="66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2945</v>
      </c>
      <c r="D820" s="1" t="s">
        <v>3016</v>
      </c>
      <c r="E820" s="16" t="n">
        <v>46252</v>
      </c>
      <c r="F820" s="16" t="n">
        <v>46251</v>
      </c>
      <c r="G820" s="1" t="s">
        <v>1256</v>
      </c>
      <c r="H820" s="1" t="n">
        <v>1566528</v>
      </c>
      <c r="I820" s="1" t="n">
        <v>11</v>
      </c>
      <c r="J820" s="1" t="s">
        <v>2911</v>
      </c>
      <c r="K820" s="66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3048</v>
      </c>
      <c r="D821" s="1" t="s">
        <v>3049</v>
      </c>
      <c r="E821" s="16" t="n">
        <v>46252</v>
      </c>
      <c r="F821" s="16" t="n">
        <v>46252</v>
      </c>
      <c r="G821" s="1" t="s">
        <v>2203</v>
      </c>
      <c r="H821" s="1" t="n">
        <v>1567582</v>
      </c>
      <c r="I821" s="1" t="n">
        <v>1</v>
      </c>
      <c r="J821" s="1" t="s">
        <v>2911</v>
      </c>
      <c r="K821" s="66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35</v>
      </c>
      <c r="D822" s="1" t="s">
        <v>2971</v>
      </c>
      <c r="E822" s="16" t="n">
        <v>46252</v>
      </c>
      <c r="F822" s="16" t="n">
        <v>46247</v>
      </c>
      <c r="G822" s="1" t="s">
        <v>281</v>
      </c>
      <c r="H822" s="1" t="n">
        <v>1566029</v>
      </c>
      <c r="I822" s="1" t="n">
        <v>11</v>
      </c>
      <c r="J822" s="1" t="s">
        <v>2911</v>
      </c>
      <c r="K822" s="66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35</v>
      </c>
      <c r="D823" s="1" t="s">
        <v>3047</v>
      </c>
      <c r="E823" s="16" t="n">
        <v>46252</v>
      </c>
      <c r="F823" s="16" t="n">
        <v>46246</v>
      </c>
      <c r="G823" s="1" t="s">
        <v>2224</v>
      </c>
      <c r="H823" s="1" t="n">
        <v>1566897</v>
      </c>
      <c r="I823" s="1" t="n">
        <v>11</v>
      </c>
      <c r="J823" s="1" t="s">
        <v>2911</v>
      </c>
      <c r="K823" s="66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2965</v>
      </c>
      <c r="D824" s="1" t="s">
        <v>2967</v>
      </c>
      <c r="E824" s="16" t="n">
        <v>46252</v>
      </c>
      <c r="F824" s="16" t="n">
        <v>46238</v>
      </c>
      <c r="G824" s="1" t="s">
        <v>198</v>
      </c>
      <c r="H824" s="1" t="n">
        <v>1566204</v>
      </c>
      <c r="I824" s="1" t="n">
        <v>11</v>
      </c>
      <c r="J824" s="1" t="s">
        <v>2911</v>
      </c>
      <c r="K824" s="66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35</v>
      </c>
      <c r="D825" s="1" t="s">
        <v>2955</v>
      </c>
      <c r="E825" s="16" t="n">
        <v>46252</v>
      </c>
      <c r="F825" s="16" t="n">
        <v>46247</v>
      </c>
      <c r="G825" s="1" t="s">
        <v>481</v>
      </c>
      <c r="H825" s="1" t="n">
        <v>1567991</v>
      </c>
      <c r="I825" s="1" t="n">
        <v>11</v>
      </c>
      <c r="J825" s="1" t="s">
        <v>2911</v>
      </c>
      <c r="K825" s="66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35</v>
      </c>
      <c r="D826" s="1" t="s">
        <v>2955</v>
      </c>
      <c r="E826" s="16" t="n">
        <v>46252</v>
      </c>
      <c r="F826" s="16" t="n">
        <v>46251</v>
      </c>
      <c r="G826" s="1" t="s">
        <v>481</v>
      </c>
      <c r="H826" s="1" t="n">
        <v>1566379</v>
      </c>
      <c r="I826" s="1" t="n">
        <v>11</v>
      </c>
      <c r="J826" s="1" t="s">
        <v>2911</v>
      </c>
      <c r="K826" s="66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35</v>
      </c>
      <c r="D827" s="1" t="s">
        <v>2955</v>
      </c>
      <c r="E827" s="16" t="n">
        <v>46252</v>
      </c>
      <c r="F827" s="16" t="n">
        <v>46251</v>
      </c>
      <c r="G827" s="1" t="s">
        <v>481</v>
      </c>
      <c r="H827" s="1" t="n">
        <v>1568019</v>
      </c>
      <c r="I827" s="1" t="n">
        <v>11</v>
      </c>
      <c r="J827" s="1" t="s">
        <v>2911</v>
      </c>
      <c r="K827" s="66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35</v>
      </c>
      <c r="D828" s="1" t="s">
        <v>2929</v>
      </c>
      <c r="E828" s="16" t="n">
        <v>46252</v>
      </c>
      <c r="F828" s="16" t="n">
        <v>46252</v>
      </c>
      <c r="G828" s="1" t="s">
        <v>207</v>
      </c>
      <c r="H828" s="1" t="n">
        <v>1567968</v>
      </c>
      <c r="I828" s="1" t="n">
        <v>11</v>
      </c>
      <c r="J828" s="1" t="s">
        <v>2911</v>
      </c>
      <c r="K828" s="66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310</v>
      </c>
      <c r="D829" s="1" t="s">
        <v>3010</v>
      </c>
      <c r="E829" s="16" t="n">
        <v>46252</v>
      </c>
      <c r="F829" s="16" t="n">
        <v>46248</v>
      </c>
      <c r="G829" s="1" t="s">
        <v>202</v>
      </c>
      <c r="H829" s="1" t="n">
        <v>1566492</v>
      </c>
      <c r="I829" s="1" t="n">
        <v>11</v>
      </c>
      <c r="J829" s="1" t="s">
        <v>2911</v>
      </c>
      <c r="K829" s="66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35</v>
      </c>
      <c r="D830" s="1" t="s">
        <v>2915</v>
      </c>
      <c r="E830" s="16" t="n">
        <v>46252</v>
      </c>
      <c r="F830" s="16" t="n">
        <v>46252</v>
      </c>
      <c r="G830" s="1" t="s">
        <v>99</v>
      </c>
      <c r="H830" s="1" t="n">
        <v>1566572</v>
      </c>
      <c r="I830" s="1" t="n">
        <v>6</v>
      </c>
      <c r="J830" s="1" t="s">
        <v>2911</v>
      </c>
      <c r="K830" s="66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35</v>
      </c>
      <c r="D831" s="1" t="s">
        <v>2915</v>
      </c>
      <c r="E831" s="16" t="n">
        <v>46252</v>
      </c>
      <c r="F831" s="16" t="n">
        <v>46252</v>
      </c>
      <c r="G831" s="1" t="s">
        <v>99</v>
      </c>
      <c r="H831" s="1" t="n">
        <v>1567636</v>
      </c>
      <c r="I831" s="1" t="n">
        <v>6</v>
      </c>
      <c r="J831" s="1" t="s">
        <v>2911</v>
      </c>
      <c r="K831" s="66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35</v>
      </c>
      <c r="D832" s="1" t="s">
        <v>2915</v>
      </c>
      <c r="E832" s="16" t="n">
        <v>46252</v>
      </c>
      <c r="F832" s="16" t="n">
        <v>46252</v>
      </c>
      <c r="G832" s="1" t="s">
        <v>99</v>
      </c>
      <c r="H832" s="1" t="n">
        <v>1567678</v>
      </c>
      <c r="I832" s="1" t="n">
        <v>6</v>
      </c>
      <c r="J832" s="1" t="s">
        <v>2911</v>
      </c>
      <c r="K832" s="66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35</v>
      </c>
      <c r="D833" s="1" t="s">
        <v>3050</v>
      </c>
      <c r="E833" s="16" t="n">
        <v>46252</v>
      </c>
      <c r="F833" s="16" t="n">
        <v>46248</v>
      </c>
      <c r="G833" s="1" t="s">
        <v>2621</v>
      </c>
      <c r="H833" s="1" t="n">
        <v>1567784</v>
      </c>
      <c r="I833" s="1" t="n">
        <v>11</v>
      </c>
      <c r="J833" s="1" t="s">
        <v>2911</v>
      </c>
      <c r="K833" s="66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35</v>
      </c>
      <c r="D834" s="1" t="s">
        <v>2973</v>
      </c>
      <c r="E834" s="16" t="n">
        <v>46252</v>
      </c>
      <c r="F834" s="16" t="n">
        <v>46251</v>
      </c>
      <c r="G834" s="1" t="s">
        <v>319</v>
      </c>
      <c r="H834" s="1" t="n">
        <v>1567749</v>
      </c>
      <c r="I834" s="1" t="n">
        <v>11</v>
      </c>
      <c r="J834" s="1" t="s">
        <v>2911</v>
      </c>
      <c r="K834" s="66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189</v>
      </c>
      <c r="D835" s="1" t="s">
        <v>2935</v>
      </c>
      <c r="E835" s="16" t="n">
        <v>46253</v>
      </c>
      <c r="F835" s="16" t="n">
        <v>46252</v>
      </c>
      <c r="G835" s="1" t="s">
        <v>216</v>
      </c>
      <c r="H835" s="1" t="n">
        <v>1572771</v>
      </c>
      <c r="I835" s="1" t="n">
        <v>11</v>
      </c>
      <c r="J835" s="1" t="s">
        <v>2911</v>
      </c>
      <c r="K835" s="66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35</v>
      </c>
      <c r="D836" s="1" t="s">
        <v>3051</v>
      </c>
      <c r="E836" s="16" t="n">
        <v>46253</v>
      </c>
      <c r="F836" s="16" t="n">
        <v>46252</v>
      </c>
      <c r="G836" s="1" t="s">
        <v>2391</v>
      </c>
      <c r="H836" s="1" t="n">
        <v>1572862</v>
      </c>
      <c r="I836" s="1" t="n">
        <v>11</v>
      </c>
      <c r="J836" s="1" t="s">
        <v>2911</v>
      </c>
      <c r="K836" s="66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3029</v>
      </c>
      <c r="D837" s="1" t="s">
        <v>3030</v>
      </c>
      <c r="E837" s="16" t="n">
        <v>46253</v>
      </c>
      <c r="F837" s="16" t="n">
        <v>46253</v>
      </c>
      <c r="G837" s="1" t="s">
        <v>1808</v>
      </c>
      <c r="H837" s="1" t="n">
        <v>1572950</v>
      </c>
      <c r="I837" s="1" t="n">
        <v>11</v>
      </c>
      <c r="J837" s="1" t="s">
        <v>2911</v>
      </c>
      <c r="K837" s="66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310</v>
      </c>
      <c r="D838" s="1" t="s">
        <v>3022</v>
      </c>
      <c r="E838" s="16" t="n">
        <v>46253</v>
      </c>
      <c r="F838" s="16" t="n">
        <v>46253</v>
      </c>
      <c r="G838" s="1" t="s">
        <v>1459</v>
      </c>
      <c r="H838" s="1" t="n">
        <v>1573201</v>
      </c>
      <c r="I838" s="1" t="n">
        <v>11</v>
      </c>
      <c r="J838" s="1" t="s">
        <v>2911</v>
      </c>
      <c r="K838" s="66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35</v>
      </c>
      <c r="D839" s="1" t="s">
        <v>2994</v>
      </c>
      <c r="E839" s="16" t="n">
        <v>46253</v>
      </c>
      <c r="F839" s="16" t="n">
        <v>46252</v>
      </c>
      <c r="G839" s="1" t="s">
        <v>412</v>
      </c>
      <c r="H839" s="1" t="n">
        <v>1572727</v>
      </c>
      <c r="I839" s="1" t="n">
        <v>11</v>
      </c>
      <c r="J839" s="1" t="s">
        <v>2911</v>
      </c>
      <c r="K839" s="66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35</v>
      </c>
      <c r="D840" s="1" t="s">
        <v>2955</v>
      </c>
      <c r="E840" s="16" t="n">
        <v>46253</v>
      </c>
      <c r="F840" s="16" t="n">
        <v>46252</v>
      </c>
      <c r="G840" s="1" t="s">
        <v>481</v>
      </c>
      <c r="H840" s="1" t="n">
        <v>1572785</v>
      </c>
      <c r="I840" s="1" t="n">
        <v>11</v>
      </c>
      <c r="J840" s="1" t="s">
        <v>2911</v>
      </c>
      <c r="K840" s="66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35</v>
      </c>
      <c r="D841" s="1" t="s">
        <v>2929</v>
      </c>
      <c r="E841" s="16" t="n">
        <v>46253</v>
      </c>
      <c r="F841" s="16" t="n">
        <v>46253</v>
      </c>
      <c r="G841" s="1" t="s">
        <v>207</v>
      </c>
      <c r="H841" s="1" t="n">
        <v>1573212</v>
      </c>
      <c r="I841" s="1" t="n">
        <v>11</v>
      </c>
      <c r="J841" s="1" t="s">
        <v>2911</v>
      </c>
      <c r="K841" s="66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35</v>
      </c>
      <c r="D842" s="1" t="s">
        <v>2915</v>
      </c>
      <c r="E842" s="16" t="n">
        <v>46253</v>
      </c>
      <c r="F842" s="16" t="n">
        <v>46253</v>
      </c>
      <c r="G842" s="1" t="s">
        <v>99</v>
      </c>
      <c r="H842" s="1" t="n">
        <v>1572636</v>
      </c>
      <c r="I842" s="1" t="n">
        <v>6</v>
      </c>
      <c r="J842" s="1" t="s">
        <v>2911</v>
      </c>
      <c r="K842" s="66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2915</v>
      </c>
      <c r="E843" s="16" t="n">
        <v>46253</v>
      </c>
      <c r="F843" s="16" t="n">
        <v>46253</v>
      </c>
      <c r="G843" s="1" t="s">
        <v>99</v>
      </c>
      <c r="H843" s="1" t="n">
        <v>1572665</v>
      </c>
      <c r="I843" s="1" t="n">
        <v>6</v>
      </c>
      <c r="J843" s="1" t="s">
        <v>2911</v>
      </c>
      <c r="K843" s="66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35</v>
      </c>
      <c r="D844" s="1" t="s">
        <v>2932</v>
      </c>
      <c r="E844" s="16" t="n">
        <v>46253</v>
      </c>
      <c r="F844" s="16" t="n">
        <v>46252</v>
      </c>
      <c r="G844" s="1" t="s">
        <v>152</v>
      </c>
      <c r="H844" s="1" t="n">
        <v>1572847</v>
      </c>
      <c r="I844" s="1" t="n">
        <v>11</v>
      </c>
      <c r="J844" s="1" t="s">
        <v>2911</v>
      </c>
      <c r="K844" s="66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35</v>
      </c>
      <c r="D845" s="1" t="s">
        <v>2932</v>
      </c>
      <c r="E845" s="16" t="n">
        <v>46253</v>
      </c>
      <c r="F845" s="16" t="n">
        <v>46252</v>
      </c>
      <c r="G845" s="1" t="s">
        <v>152</v>
      </c>
      <c r="H845" s="1" t="n">
        <v>1572817</v>
      </c>
      <c r="I845" s="1" t="n">
        <v>11</v>
      </c>
      <c r="J845" s="1" t="s">
        <v>2911</v>
      </c>
      <c r="K845" s="66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35</v>
      </c>
      <c r="D846" s="1" t="s">
        <v>2936</v>
      </c>
      <c r="E846" s="16" t="n">
        <v>46254</v>
      </c>
      <c r="F846" s="16" t="n">
        <v>46253</v>
      </c>
      <c r="G846" s="1" t="s">
        <v>340</v>
      </c>
      <c r="H846" s="1" t="n">
        <v>1575828</v>
      </c>
      <c r="I846" s="1" t="n">
        <v>11</v>
      </c>
      <c r="J846" s="1" t="s">
        <v>2911</v>
      </c>
      <c r="K846" s="66" t="n">
        <v>502.41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35</v>
      </c>
      <c r="D847" s="1" t="s">
        <v>2937</v>
      </c>
      <c r="E847" s="16" t="n">
        <v>46254</v>
      </c>
      <c r="F847" s="16" t="n">
        <v>46253</v>
      </c>
      <c r="G847" s="1" t="s">
        <v>63</v>
      </c>
      <c r="H847" s="1" t="n">
        <v>1576508</v>
      </c>
      <c r="I847" s="1" t="n">
        <v>11</v>
      </c>
      <c r="J847" s="1" t="s">
        <v>2911</v>
      </c>
      <c r="K847" s="66" t="n">
        <v>2367.87</v>
      </c>
    </row>
    <row r="848" customFormat="false" ht="15" hidden="false" customHeight="true" outlineLevel="0" collapsed="false">
      <c r="A848" s="1" t="n">
        <v>3</v>
      </c>
      <c r="B848" s="1" t="n">
        <v>3238686</v>
      </c>
      <c r="C848" s="1" t="s">
        <v>35</v>
      </c>
      <c r="D848" s="1" t="s">
        <v>2959</v>
      </c>
      <c r="E848" s="16" t="n">
        <v>46254</v>
      </c>
      <c r="F848" s="16" t="n">
        <v>46251</v>
      </c>
      <c r="G848" s="1" t="s">
        <v>69</v>
      </c>
      <c r="H848" s="1" t="n">
        <v>1575872</v>
      </c>
      <c r="I848" s="1" t="n">
        <v>11</v>
      </c>
      <c r="J848" s="1" t="s">
        <v>2911</v>
      </c>
      <c r="K848" s="66" t="n">
        <v>3688.85</v>
      </c>
    </row>
    <row r="849" customFormat="false" ht="15" hidden="false" customHeight="true" outlineLevel="0" collapsed="false">
      <c r="A849" s="1" t="n">
        <v>3</v>
      </c>
      <c r="B849" s="1" t="n">
        <v>183</v>
      </c>
      <c r="C849" s="1" t="s">
        <v>35</v>
      </c>
      <c r="D849" s="1" t="s">
        <v>3032</v>
      </c>
      <c r="E849" s="16" t="n">
        <v>46254</v>
      </c>
      <c r="F849" s="16" t="n">
        <v>46251</v>
      </c>
      <c r="G849" s="1" t="s">
        <v>1638</v>
      </c>
      <c r="H849" s="1" t="n">
        <v>1575689</v>
      </c>
      <c r="I849" s="1" t="n">
        <v>11</v>
      </c>
      <c r="J849" s="1" t="s">
        <v>2911</v>
      </c>
      <c r="K849" s="66" t="n">
        <v>240</v>
      </c>
    </row>
    <row r="850" customFormat="false" ht="15" hidden="false" customHeight="true" outlineLevel="0" collapsed="false">
      <c r="A850" s="1" t="n">
        <v>3</v>
      </c>
      <c r="B850" s="1" t="n">
        <v>195</v>
      </c>
      <c r="C850" s="1" t="s">
        <v>35</v>
      </c>
      <c r="D850" s="1" t="s">
        <v>3052</v>
      </c>
      <c r="E850" s="16" t="n">
        <v>46254</v>
      </c>
      <c r="F850" s="16" t="n">
        <v>46248</v>
      </c>
      <c r="G850" s="1" t="s">
        <v>2200</v>
      </c>
      <c r="H850" s="1" t="n">
        <v>1576191</v>
      </c>
      <c r="I850" s="1" t="n">
        <v>11</v>
      </c>
      <c r="J850" s="1" t="s">
        <v>2911</v>
      </c>
      <c r="K850" s="66" t="n">
        <v>354</v>
      </c>
    </row>
    <row r="851" customFormat="false" ht="15" hidden="false" customHeight="true" outlineLevel="0" collapsed="false">
      <c r="A851" s="1" t="n">
        <v>3</v>
      </c>
      <c r="B851" s="1" t="n">
        <v>746264</v>
      </c>
      <c r="C851" s="1" t="s">
        <v>2965</v>
      </c>
      <c r="D851" s="1" t="s">
        <v>2967</v>
      </c>
      <c r="E851" s="16" t="n">
        <v>46254</v>
      </c>
      <c r="F851" s="16" t="n">
        <v>46239</v>
      </c>
      <c r="G851" s="1" t="s">
        <v>198</v>
      </c>
      <c r="H851" s="1" t="n">
        <v>1575937</v>
      </c>
      <c r="I851" s="1" t="n">
        <v>11</v>
      </c>
      <c r="J851" s="1" t="s">
        <v>2911</v>
      </c>
      <c r="K851" s="66" t="n">
        <v>274.14</v>
      </c>
    </row>
    <row r="852" customFormat="false" ht="15" hidden="false" customHeight="true" outlineLevel="0" collapsed="false">
      <c r="A852" s="1" t="n">
        <v>3</v>
      </c>
      <c r="B852" s="1" t="n">
        <v>4523</v>
      </c>
      <c r="C852" s="1" t="s">
        <v>35</v>
      </c>
      <c r="D852" s="1" t="s">
        <v>2915</v>
      </c>
      <c r="E852" s="16" t="n">
        <v>46254</v>
      </c>
      <c r="F852" s="16" t="n">
        <v>46254</v>
      </c>
      <c r="G852" s="1" t="s">
        <v>99</v>
      </c>
      <c r="H852" s="1" t="n">
        <v>1575752</v>
      </c>
      <c r="I852" s="1" t="n">
        <v>6</v>
      </c>
      <c r="J852" s="1" t="s">
        <v>2911</v>
      </c>
      <c r="K852" s="66" t="n">
        <v>157</v>
      </c>
    </row>
    <row r="853" customFormat="false" ht="15" hidden="false" customHeight="true" outlineLevel="0" collapsed="false">
      <c r="A853" s="1" t="n">
        <v>3</v>
      </c>
      <c r="B853" s="1" t="n">
        <v>4524</v>
      </c>
      <c r="C853" s="1" t="s">
        <v>35</v>
      </c>
      <c r="D853" s="1" t="s">
        <v>2915</v>
      </c>
      <c r="E853" s="16" t="n">
        <v>46254</v>
      </c>
      <c r="F853" s="16" t="n">
        <v>46254</v>
      </c>
      <c r="G853" s="1" t="s">
        <v>99</v>
      </c>
      <c r="H853" s="1" t="n">
        <v>1575781</v>
      </c>
      <c r="I853" s="1" t="n">
        <v>6</v>
      </c>
      <c r="J853" s="1" t="s">
        <v>2911</v>
      </c>
      <c r="K853" s="66" t="n">
        <v>250</v>
      </c>
    </row>
    <row r="854" customFormat="false" ht="15" hidden="false" customHeight="true" outlineLevel="0" collapsed="false">
      <c r="A854" s="1" t="n">
        <v>3</v>
      </c>
      <c r="B854" s="1" t="n">
        <v>4525</v>
      </c>
      <c r="C854" s="1" t="s">
        <v>35</v>
      </c>
      <c r="D854" s="1" t="s">
        <v>2915</v>
      </c>
      <c r="E854" s="16" t="n">
        <v>46254</v>
      </c>
      <c r="F854" s="16" t="n">
        <v>46254</v>
      </c>
      <c r="G854" s="1" t="s">
        <v>99</v>
      </c>
      <c r="H854" s="1" t="n">
        <v>1575807</v>
      </c>
      <c r="I854" s="1" t="n">
        <v>6</v>
      </c>
      <c r="J854" s="1" t="s">
        <v>2911</v>
      </c>
      <c r="K854" s="66" t="n">
        <v>650</v>
      </c>
    </row>
    <row r="855" customFormat="false" ht="12.75" hidden="false" customHeight="true" outlineLevel="0" collapsed="false">
      <c r="A855" s="1" t="n">
        <v>3</v>
      </c>
      <c r="B855" s="1" t="n">
        <v>4526</v>
      </c>
      <c r="C855" s="1" t="s">
        <v>35</v>
      </c>
      <c r="D855" s="1" t="s">
        <v>2915</v>
      </c>
      <c r="E855" s="16" t="n">
        <v>46254</v>
      </c>
      <c r="F855" s="16" t="n">
        <v>46254</v>
      </c>
      <c r="G855" s="1" t="s">
        <v>99</v>
      </c>
      <c r="H855" s="1" t="n">
        <v>1576169</v>
      </c>
      <c r="I855" s="1" t="n">
        <v>6</v>
      </c>
      <c r="J855" s="1" t="s">
        <v>2911</v>
      </c>
      <c r="K855" s="66" t="n">
        <v>37.38</v>
      </c>
    </row>
    <row r="856" customFormat="false" ht="12.75" hidden="false" customHeight="true" outlineLevel="0" collapsed="false">
      <c r="A856" s="1" t="n">
        <v>3</v>
      </c>
      <c r="B856" s="1" t="n">
        <v>893</v>
      </c>
      <c r="C856" s="1" t="s">
        <v>35</v>
      </c>
      <c r="D856" s="1" t="s">
        <v>2916</v>
      </c>
      <c r="E856" s="16" t="n">
        <v>46255</v>
      </c>
      <c r="F856" s="16" t="n">
        <v>46255</v>
      </c>
      <c r="G856" s="1" t="s">
        <v>139</v>
      </c>
      <c r="H856" s="1" t="n">
        <v>1595506</v>
      </c>
      <c r="I856" s="1" t="n">
        <v>1</v>
      </c>
      <c r="J856" s="1" t="s">
        <v>2911</v>
      </c>
      <c r="K856" s="66" t="n">
        <v>180</v>
      </c>
    </row>
    <row r="857" customFormat="false" ht="12.75" hidden="false" customHeight="true" outlineLevel="0" collapsed="false">
      <c r="A857" s="1" t="n">
        <v>3</v>
      </c>
      <c r="B857" s="1" t="n">
        <v>19986</v>
      </c>
      <c r="C857" s="1" t="s">
        <v>408</v>
      </c>
      <c r="D857" s="1" t="s">
        <v>2980</v>
      </c>
      <c r="E857" s="16" t="n">
        <v>46255</v>
      </c>
      <c r="F857" s="16" t="n">
        <v>46255</v>
      </c>
      <c r="G857" s="1" t="s">
        <v>335</v>
      </c>
      <c r="H857" s="1" t="n">
        <v>1582314</v>
      </c>
      <c r="I857" s="1" t="n">
        <v>11</v>
      </c>
      <c r="J857" s="1" t="s">
        <v>2911</v>
      </c>
      <c r="K857" s="66" t="n">
        <v>5772.24</v>
      </c>
    </row>
    <row r="858" customFormat="false" ht="12.75" hidden="false" customHeight="true" outlineLevel="0" collapsed="false">
      <c r="A858" s="1" t="n">
        <v>3</v>
      </c>
      <c r="B858" s="1" t="n">
        <v>1254613</v>
      </c>
      <c r="C858" s="1" t="s">
        <v>685</v>
      </c>
      <c r="D858" s="1" t="s">
        <v>2910</v>
      </c>
      <c r="E858" s="16" t="n">
        <v>46255</v>
      </c>
      <c r="F858" s="16" t="n">
        <v>46251</v>
      </c>
      <c r="G858" s="1" t="s">
        <v>149</v>
      </c>
      <c r="H858" s="1" t="n">
        <v>1582074</v>
      </c>
      <c r="I858" s="1" t="n">
        <v>11</v>
      </c>
      <c r="J858" s="1" t="s">
        <v>2911</v>
      </c>
      <c r="K858" s="66" t="n">
        <v>229.21</v>
      </c>
    </row>
    <row r="859" customFormat="false" ht="12.75" hidden="false" customHeight="true" outlineLevel="0" collapsed="false">
      <c r="A859" s="1" t="n">
        <v>3</v>
      </c>
      <c r="B859" s="1" t="n">
        <v>865043</v>
      </c>
      <c r="C859" s="1" t="s">
        <v>35</v>
      </c>
      <c r="D859" s="1" t="s">
        <v>2968</v>
      </c>
      <c r="E859" s="16" t="n">
        <v>46255</v>
      </c>
      <c r="F859" s="16" t="n">
        <v>46253</v>
      </c>
      <c r="G859" s="1" t="s">
        <v>194</v>
      </c>
      <c r="H859" s="1" t="n">
        <v>1580350</v>
      </c>
      <c r="I859" s="1" t="n">
        <v>11</v>
      </c>
      <c r="J859" s="1" t="s">
        <v>2911</v>
      </c>
      <c r="K859" s="66" t="n">
        <v>1809.76</v>
      </c>
    </row>
    <row r="860" customFormat="false" ht="12.75" hidden="false" customHeight="true" outlineLevel="0" collapsed="false">
      <c r="A860" s="1" t="n">
        <v>3</v>
      </c>
      <c r="B860" s="1" t="n">
        <v>1441</v>
      </c>
      <c r="C860" s="1" t="s">
        <v>35</v>
      </c>
      <c r="D860" s="1" t="s">
        <v>2969</v>
      </c>
      <c r="E860" s="16" t="n">
        <v>46255</v>
      </c>
      <c r="F860" s="16" t="n">
        <v>46255</v>
      </c>
      <c r="G860" s="1" t="s">
        <v>344</v>
      </c>
      <c r="H860" s="1" t="n">
        <v>1582157</v>
      </c>
      <c r="I860" s="1" t="n">
        <v>11</v>
      </c>
      <c r="J860" s="1" t="s">
        <v>2911</v>
      </c>
      <c r="K860" s="66" t="n">
        <v>885.96</v>
      </c>
    </row>
    <row r="861" customFormat="false" ht="12.75" hidden="false" customHeight="true" outlineLevel="0" collapsed="false">
      <c r="A861" s="1" t="n">
        <v>3</v>
      </c>
      <c r="B861" s="1" t="n">
        <v>175182</v>
      </c>
      <c r="C861" s="1" t="s">
        <v>35</v>
      </c>
      <c r="D861" s="1" t="s">
        <v>2922</v>
      </c>
      <c r="E861" s="16" t="n">
        <v>46255</v>
      </c>
      <c r="F861" s="16" t="n">
        <v>46254</v>
      </c>
      <c r="G861" s="1" t="s">
        <v>95</v>
      </c>
      <c r="H861" s="1" t="n">
        <v>1580485</v>
      </c>
      <c r="I861" s="1" t="n">
        <v>11</v>
      </c>
      <c r="J861" s="1" t="s">
        <v>2911</v>
      </c>
      <c r="K861" s="66" t="n">
        <v>3682.4</v>
      </c>
    </row>
    <row r="862" customFormat="false" ht="12.75" hidden="false" customHeight="true" outlineLevel="0" collapsed="false">
      <c r="A862" s="1" t="n">
        <v>3</v>
      </c>
      <c r="B862" s="1" t="n">
        <v>175219</v>
      </c>
      <c r="C862" s="1" t="s">
        <v>35</v>
      </c>
      <c r="D862" s="1" t="s">
        <v>2922</v>
      </c>
      <c r="E862" s="16" t="n">
        <v>46255</v>
      </c>
      <c r="F862" s="16" t="n">
        <v>46255</v>
      </c>
      <c r="G862" s="1" t="s">
        <v>95</v>
      </c>
      <c r="H862" s="1" t="n">
        <v>1582239</v>
      </c>
      <c r="I862" s="1" t="n">
        <v>11</v>
      </c>
      <c r="J862" s="1" t="s">
        <v>2911</v>
      </c>
      <c r="K862" s="66" t="n">
        <v>680</v>
      </c>
    </row>
    <row r="863" customFormat="false" ht="12.75" hidden="false" customHeight="true" outlineLevel="0" collapsed="false">
      <c r="A863" s="1" t="n">
        <v>3</v>
      </c>
      <c r="B863" s="1" t="n">
        <v>15159</v>
      </c>
      <c r="C863" s="1" t="s">
        <v>35</v>
      </c>
      <c r="D863" s="1" t="s">
        <v>2917</v>
      </c>
      <c r="E863" s="16" t="n">
        <v>46255</v>
      </c>
      <c r="F863" s="16" t="n">
        <v>46255</v>
      </c>
      <c r="G863" s="1" t="s">
        <v>157</v>
      </c>
      <c r="H863" s="1" t="n">
        <v>1581903</v>
      </c>
      <c r="I863" s="1" t="n">
        <v>11</v>
      </c>
      <c r="J863" s="1" t="s">
        <v>2911</v>
      </c>
      <c r="K863" s="66" t="n">
        <v>140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35</v>
      </c>
      <c r="D864" s="1" t="s">
        <v>2933</v>
      </c>
      <c r="E864" s="16" t="n">
        <v>46255</v>
      </c>
      <c r="F864" s="16" t="n">
        <v>46255</v>
      </c>
      <c r="G864" s="1" t="s">
        <v>288</v>
      </c>
      <c r="H864" s="1" t="n">
        <v>1595501</v>
      </c>
      <c r="I864" s="1" t="n">
        <v>1</v>
      </c>
      <c r="J864" s="1" t="s">
        <v>2911</v>
      </c>
      <c r="K864" s="66" t="n">
        <v>884</v>
      </c>
    </row>
    <row r="865" customFormat="false" ht="12.75" hidden="false" customHeight="true" outlineLevel="0" collapsed="false">
      <c r="A865" s="1" t="n">
        <v>3</v>
      </c>
      <c r="B865" s="1" t="n">
        <v>4529</v>
      </c>
      <c r="C865" s="1" t="s">
        <v>35</v>
      </c>
      <c r="D865" s="1" t="s">
        <v>2915</v>
      </c>
      <c r="E865" s="16" t="n">
        <v>46255</v>
      </c>
      <c r="F865" s="16" t="n">
        <v>46255</v>
      </c>
      <c r="G865" s="1" t="s">
        <v>99</v>
      </c>
      <c r="H865" s="1" t="n">
        <v>1581858</v>
      </c>
      <c r="I865" s="1" t="n">
        <v>6</v>
      </c>
      <c r="J865" s="1" t="s">
        <v>2911</v>
      </c>
      <c r="K865" s="66" t="n">
        <v>1678.5</v>
      </c>
    </row>
    <row r="866" customFormat="false" ht="12.75" hidden="false" customHeight="true" outlineLevel="0" collapsed="false">
      <c r="A866" s="1" t="n">
        <v>3</v>
      </c>
      <c r="B866" s="1" t="n">
        <v>4530</v>
      </c>
      <c r="C866" s="1" t="s">
        <v>35</v>
      </c>
      <c r="D866" s="1" t="s">
        <v>2915</v>
      </c>
      <c r="E866" s="16" t="n">
        <v>46255</v>
      </c>
      <c r="F866" s="16" t="n">
        <v>46255</v>
      </c>
      <c r="G866" s="1" t="s">
        <v>99</v>
      </c>
      <c r="H866" s="1" t="n">
        <v>1581919</v>
      </c>
      <c r="I866" s="1" t="n">
        <v>6</v>
      </c>
      <c r="J866" s="1" t="s">
        <v>2911</v>
      </c>
      <c r="K866" s="66" t="n">
        <v>90</v>
      </c>
    </row>
    <row r="867" customFormat="false" ht="12.75" hidden="false" customHeight="true" outlineLevel="0" collapsed="false">
      <c r="A867" s="1" t="n">
        <v>3</v>
      </c>
      <c r="B867" s="1" t="n">
        <v>4531</v>
      </c>
      <c r="C867" s="1" t="s">
        <v>35</v>
      </c>
      <c r="D867" s="1" t="s">
        <v>2915</v>
      </c>
      <c r="E867" s="16" t="n">
        <v>46255</v>
      </c>
      <c r="F867" s="16" t="n">
        <v>46255</v>
      </c>
      <c r="G867" s="1" t="s">
        <v>99</v>
      </c>
      <c r="H867" s="1" t="n">
        <v>1581935</v>
      </c>
      <c r="I867" s="1" t="n">
        <v>6</v>
      </c>
      <c r="J867" s="1" t="s">
        <v>2911</v>
      </c>
      <c r="K867" s="66" t="n">
        <v>47.42</v>
      </c>
    </row>
    <row r="868" customFormat="false" ht="12.75" hidden="false" customHeight="true" outlineLevel="0" collapsed="false">
      <c r="A868" s="1" t="n">
        <v>3</v>
      </c>
      <c r="B868" s="1" t="n">
        <v>4532</v>
      </c>
      <c r="C868" s="1" t="s">
        <v>35</v>
      </c>
      <c r="D868" s="1" t="s">
        <v>2915</v>
      </c>
      <c r="E868" s="16" t="n">
        <v>46255</v>
      </c>
      <c r="F868" s="16" t="n">
        <v>46255</v>
      </c>
      <c r="G868" s="1" t="s">
        <v>99</v>
      </c>
      <c r="H868" s="1" t="n">
        <v>1581945</v>
      </c>
      <c r="I868" s="1" t="n">
        <v>6</v>
      </c>
      <c r="J868" s="1" t="s">
        <v>2911</v>
      </c>
      <c r="K868" s="66" t="n">
        <v>102</v>
      </c>
    </row>
    <row r="869" customFormat="false" ht="12.75" hidden="false" customHeight="true" outlineLevel="0" collapsed="false">
      <c r="A869" s="1" t="n">
        <v>3</v>
      </c>
      <c r="B869" s="1" t="n">
        <v>4533</v>
      </c>
      <c r="C869" s="1" t="s">
        <v>35</v>
      </c>
      <c r="D869" s="1" t="s">
        <v>2915</v>
      </c>
      <c r="E869" s="16" t="n">
        <v>46255</v>
      </c>
      <c r="F869" s="16" t="n">
        <v>46255</v>
      </c>
      <c r="G869" s="1" t="s">
        <v>99</v>
      </c>
      <c r="H869" s="1" t="n">
        <v>1582020</v>
      </c>
      <c r="I869" s="1" t="n">
        <v>6</v>
      </c>
      <c r="J869" s="1" t="s">
        <v>2911</v>
      </c>
      <c r="K869" s="66" t="n">
        <v>300</v>
      </c>
    </row>
    <row r="870" customFormat="false" ht="12.75" hidden="false" customHeight="true" outlineLevel="0" collapsed="false">
      <c r="A870" s="1" t="n">
        <v>3</v>
      </c>
      <c r="B870" s="1" t="n">
        <v>223956</v>
      </c>
      <c r="C870" s="1" t="s">
        <v>310</v>
      </c>
      <c r="D870" s="1" t="s">
        <v>2930</v>
      </c>
      <c r="E870" s="16" t="n">
        <v>46255</v>
      </c>
      <c r="F870" s="16" t="n">
        <v>46253</v>
      </c>
      <c r="G870" s="1" t="s">
        <v>140</v>
      </c>
      <c r="H870" s="1" t="n">
        <v>1580418</v>
      </c>
      <c r="I870" s="1" t="n">
        <v>11</v>
      </c>
      <c r="J870" s="1" t="s">
        <v>2911</v>
      </c>
      <c r="K870" s="66" t="n">
        <v>511.86</v>
      </c>
    </row>
    <row r="871" customFormat="false" ht="12.75" hidden="false" customHeight="true" outlineLevel="0" collapsed="false">
      <c r="A871" s="1" t="n">
        <v>3</v>
      </c>
      <c r="B871" s="1" t="n">
        <v>10923</v>
      </c>
      <c r="C871" s="1" t="s">
        <v>35</v>
      </c>
      <c r="D871" s="1" t="s">
        <v>2941</v>
      </c>
      <c r="E871" s="16" t="n">
        <v>46255</v>
      </c>
      <c r="F871" s="16" t="n">
        <v>46255</v>
      </c>
      <c r="G871" s="1" t="s">
        <v>241</v>
      </c>
      <c r="H871" s="1" t="n">
        <v>1582193</v>
      </c>
      <c r="I871" s="1" t="n">
        <v>11</v>
      </c>
      <c r="J871" s="1" t="s">
        <v>2911</v>
      </c>
      <c r="K871" s="66" t="n">
        <v>228</v>
      </c>
    </row>
    <row r="872" customFormat="false" ht="12.75" hidden="false" customHeight="true" outlineLevel="0" collapsed="false">
      <c r="A872" s="1" t="n">
        <v>3</v>
      </c>
      <c r="B872" s="1" t="n">
        <v>44501</v>
      </c>
      <c r="C872" s="1" t="s">
        <v>58</v>
      </c>
      <c r="D872" s="1" t="s">
        <v>3053</v>
      </c>
      <c r="E872" s="16" t="n">
        <v>46255</v>
      </c>
      <c r="F872" s="16" t="n">
        <v>46254</v>
      </c>
      <c r="G872" s="1" t="s">
        <v>2670</v>
      </c>
      <c r="H872" s="1" t="n">
        <v>1582124</v>
      </c>
      <c r="I872" s="1" t="n">
        <v>11</v>
      </c>
      <c r="J872" s="1" t="s">
        <v>2911</v>
      </c>
      <c r="K872" s="66" t="n">
        <v>1589.93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685</v>
      </c>
      <c r="D873" s="1" t="s">
        <v>2910</v>
      </c>
      <c r="E873" s="16" t="n">
        <v>46256</v>
      </c>
      <c r="F873" s="16" t="n">
        <v>46251</v>
      </c>
      <c r="G873" s="1" t="s">
        <v>149</v>
      </c>
      <c r="H873" s="1" t="n">
        <v>1585401</v>
      </c>
      <c r="I873" s="1" t="n">
        <v>11</v>
      </c>
      <c r="J873" s="1" t="s">
        <v>2911</v>
      </c>
      <c r="K873" s="66" t="n">
        <v>1345.94</v>
      </c>
    </row>
    <row r="874" customFormat="false" ht="12.75" hidden="false" customHeight="true" outlineLevel="0" collapsed="false">
      <c r="A874" s="1" t="n">
        <v>3</v>
      </c>
      <c r="B874" s="1" t="n">
        <v>1995862</v>
      </c>
      <c r="C874" s="1" t="s">
        <v>488</v>
      </c>
      <c r="D874" s="1" t="s">
        <v>2910</v>
      </c>
      <c r="E874" s="16" t="n">
        <v>46256</v>
      </c>
      <c r="F874" s="16" t="n">
        <v>46251</v>
      </c>
      <c r="G874" s="1" t="s">
        <v>149</v>
      </c>
      <c r="H874" s="1" t="n">
        <v>1585362</v>
      </c>
      <c r="I874" s="1" t="n">
        <v>11</v>
      </c>
      <c r="J874" s="1" t="s">
        <v>2911</v>
      </c>
      <c r="K874" s="66" t="n">
        <v>6656.34</v>
      </c>
    </row>
    <row r="875" customFormat="false" ht="12.75" hidden="false" customHeight="true" outlineLevel="0" collapsed="false">
      <c r="A875" s="1" t="n">
        <v>3</v>
      </c>
      <c r="B875" s="1" t="n">
        <v>1622008</v>
      </c>
      <c r="C875" s="1" t="s">
        <v>35</v>
      </c>
      <c r="D875" s="1" t="s">
        <v>2978</v>
      </c>
      <c r="E875" s="16" t="n">
        <v>46256</v>
      </c>
      <c r="F875" s="16" t="n">
        <v>46255</v>
      </c>
      <c r="G875" s="1" t="s">
        <v>214</v>
      </c>
      <c r="H875" s="1" t="n">
        <v>1585537</v>
      </c>
      <c r="I875" s="1" t="n">
        <v>11</v>
      </c>
      <c r="J875" s="1" t="s">
        <v>2911</v>
      </c>
      <c r="K875" s="66" t="n">
        <v>3998.31</v>
      </c>
    </row>
    <row r="876" customFormat="false" ht="12.75" hidden="false" customHeight="true" outlineLevel="0" collapsed="false">
      <c r="A876" s="1" t="n">
        <v>3</v>
      </c>
      <c r="B876" s="1" t="n">
        <v>6022</v>
      </c>
      <c r="C876" s="1" t="s">
        <v>35</v>
      </c>
      <c r="D876" s="1" t="s">
        <v>2948</v>
      </c>
      <c r="E876" s="16" t="n">
        <v>46256</v>
      </c>
      <c r="F876" s="16" t="n">
        <v>46256</v>
      </c>
      <c r="G876" s="1" t="s">
        <v>521</v>
      </c>
      <c r="H876" s="1" t="n">
        <v>1585452</v>
      </c>
      <c r="I876" s="1" t="n">
        <v>11</v>
      </c>
      <c r="J876" s="1" t="s">
        <v>2911</v>
      </c>
      <c r="K876" s="66" t="n">
        <v>711.3</v>
      </c>
    </row>
    <row r="877" customFormat="false" ht="12.75" hidden="false" customHeight="true" outlineLevel="0" collapsed="false">
      <c r="A877" s="1" t="n">
        <v>3</v>
      </c>
      <c r="B877" s="1" t="n">
        <v>136969</v>
      </c>
      <c r="C877" s="1" t="s">
        <v>35</v>
      </c>
      <c r="D877" s="1" t="s">
        <v>2991</v>
      </c>
      <c r="E877" s="16" t="n">
        <v>46256</v>
      </c>
      <c r="F877" s="16" t="n">
        <v>46256</v>
      </c>
      <c r="G877" s="1" t="s">
        <v>1240</v>
      </c>
      <c r="H877" s="1" t="n">
        <v>1585460</v>
      </c>
      <c r="I877" s="1" t="n">
        <v>11</v>
      </c>
      <c r="J877" s="1" t="s">
        <v>2911</v>
      </c>
      <c r="K877" s="66" t="n">
        <v>320.4</v>
      </c>
    </row>
    <row r="878" customFormat="false" ht="12.75" hidden="false" customHeight="true" outlineLevel="0" collapsed="false">
      <c r="A878" s="1" t="n">
        <v>3</v>
      </c>
      <c r="B878" s="1" t="n">
        <v>399135</v>
      </c>
      <c r="C878" s="1" t="s">
        <v>35</v>
      </c>
      <c r="D878" s="1" t="s">
        <v>2926</v>
      </c>
      <c r="E878" s="16" t="n">
        <v>46256</v>
      </c>
      <c r="F878" s="16" t="n">
        <v>46255</v>
      </c>
      <c r="G878" s="1" t="s">
        <v>73</v>
      </c>
      <c r="H878" s="1" t="n">
        <v>1585115</v>
      </c>
      <c r="I878" s="1" t="n">
        <v>11</v>
      </c>
      <c r="J878" s="1" t="s">
        <v>2911</v>
      </c>
      <c r="K878" s="66" t="n">
        <v>3032.86</v>
      </c>
    </row>
    <row r="879" customFormat="false" ht="12.75" hidden="false" customHeight="true" outlineLevel="0" collapsed="false">
      <c r="A879" s="1" t="n">
        <v>3</v>
      </c>
      <c r="B879" s="1" t="n">
        <v>1426372</v>
      </c>
      <c r="C879" s="1" t="s">
        <v>35</v>
      </c>
      <c r="D879" s="1" t="s">
        <v>2928</v>
      </c>
      <c r="E879" s="16" t="n">
        <v>46256</v>
      </c>
      <c r="F879" s="16" t="n">
        <v>46251</v>
      </c>
      <c r="G879" s="1" t="s">
        <v>87</v>
      </c>
      <c r="H879" s="1" t="n">
        <v>1584954</v>
      </c>
      <c r="I879" s="1" t="n">
        <v>11</v>
      </c>
      <c r="J879" s="1" t="s">
        <v>2911</v>
      </c>
      <c r="K879" s="66" t="n">
        <v>1920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35</v>
      </c>
      <c r="D880" s="1" t="s">
        <v>2915</v>
      </c>
      <c r="E880" s="16" t="n">
        <v>46256</v>
      </c>
      <c r="F880" s="16" t="n">
        <v>46256</v>
      </c>
      <c r="G880" s="1" t="s">
        <v>99</v>
      </c>
      <c r="H880" s="1" t="n">
        <v>1585565</v>
      </c>
      <c r="I880" s="1" t="n">
        <v>6</v>
      </c>
      <c r="J880" s="1" t="s">
        <v>2911</v>
      </c>
      <c r="K880" s="66" t="n">
        <v>261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35</v>
      </c>
      <c r="D881" s="1" t="s">
        <v>2915</v>
      </c>
      <c r="E881" s="16" t="n">
        <v>46256</v>
      </c>
      <c r="F881" s="16" t="n">
        <v>46256</v>
      </c>
      <c r="G881" s="1" t="s">
        <v>99</v>
      </c>
      <c r="H881" s="1" t="n">
        <v>1585702</v>
      </c>
      <c r="I881" s="1" t="n">
        <v>6</v>
      </c>
      <c r="J881" s="1" t="s">
        <v>2911</v>
      </c>
      <c r="K881" s="66" t="n">
        <v>125</v>
      </c>
    </row>
    <row r="882" customFormat="false" ht="12.75" hidden="false" customHeight="true" outlineLevel="0" collapsed="false">
      <c r="A882" s="1" t="n">
        <v>3</v>
      </c>
      <c r="B882" s="1" t="n">
        <v>2670</v>
      </c>
      <c r="C882" s="1" t="s">
        <v>35</v>
      </c>
      <c r="D882" s="1" t="s">
        <v>2989</v>
      </c>
      <c r="E882" s="16" t="n">
        <v>46256</v>
      </c>
      <c r="F882" s="16" t="n">
        <v>46256</v>
      </c>
      <c r="G882" s="1" t="s">
        <v>239</v>
      </c>
      <c r="H882" s="1" t="n">
        <v>1585207</v>
      </c>
      <c r="I882" s="1" t="n">
        <v>39</v>
      </c>
      <c r="J882" s="1" t="s">
        <v>2911</v>
      </c>
      <c r="K882" s="66" t="n">
        <v>1614.08</v>
      </c>
    </row>
    <row r="883" customFormat="false" ht="12.75" hidden="false" customHeight="true" outlineLevel="0" collapsed="false">
      <c r="A883" s="1" t="n">
        <v>3</v>
      </c>
      <c r="B883" s="1" t="n">
        <v>570873</v>
      </c>
      <c r="C883" s="1" t="s">
        <v>2811</v>
      </c>
      <c r="D883" s="1" t="s">
        <v>2957</v>
      </c>
      <c r="E883" s="16" t="n">
        <v>46256</v>
      </c>
      <c r="F883" s="16" t="n">
        <v>46253</v>
      </c>
      <c r="G883" s="1" t="s">
        <v>273</v>
      </c>
      <c r="H883" s="1" t="n">
        <v>1584837</v>
      </c>
      <c r="I883" s="1" t="n">
        <v>11</v>
      </c>
      <c r="J883" s="1" t="s">
        <v>2911</v>
      </c>
      <c r="K883" s="66" t="n">
        <v>4507.33</v>
      </c>
    </row>
    <row r="884" customFormat="false" ht="12.75" hidden="false" customHeight="true" outlineLevel="0" collapsed="false">
      <c r="A884" s="1" t="n">
        <v>3</v>
      </c>
      <c r="B884" s="1" t="n">
        <v>614</v>
      </c>
      <c r="C884" s="1" t="s">
        <v>35</v>
      </c>
      <c r="D884" s="1" t="s">
        <v>2950</v>
      </c>
      <c r="E884" s="16" t="n">
        <v>46258</v>
      </c>
      <c r="F884" s="16" t="n">
        <v>46255</v>
      </c>
      <c r="G884" s="1" t="s">
        <v>162</v>
      </c>
      <c r="H884" s="1" t="n">
        <v>1595563</v>
      </c>
      <c r="I884" s="1" t="n">
        <v>11</v>
      </c>
      <c r="J884" s="1" t="s">
        <v>2911</v>
      </c>
      <c r="K884" s="66" t="n">
        <v>240</v>
      </c>
    </row>
    <row r="885" customFormat="false" ht="12.75" hidden="false" customHeight="true" outlineLevel="0" collapsed="false">
      <c r="A885" s="1" t="n">
        <v>3</v>
      </c>
      <c r="B885" s="1" t="n">
        <v>974216</v>
      </c>
      <c r="C885" s="1" t="s">
        <v>2942</v>
      </c>
      <c r="D885" s="1" t="s">
        <v>2943</v>
      </c>
      <c r="E885" s="16" t="n">
        <v>46258</v>
      </c>
      <c r="F885" s="16" t="n">
        <v>46256</v>
      </c>
      <c r="G885" s="1" t="s">
        <v>392</v>
      </c>
      <c r="H885" s="1" t="n">
        <v>1595618</v>
      </c>
      <c r="I885" s="1" t="n">
        <v>11</v>
      </c>
      <c r="J885" s="1" t="s">
        <v>2911</v>
      </c>
      <c r="K885" s="66" t="n">
        <v>830.63</v>
      </c>
    </row>
    <row r="886" customFormat="false" ht="12.75" hidden="false" customHeight="true" outlineLevel="0" collapsed="false">
      <c r="A886" s="1" t="n">
        <v>3</v>
      </c>
      <c r="B886" s="1" t="n">
        <v>974217</v>
      </c>
      <c r="C886" s="1" t="s">
        <v>2942</v>
      </c>
      <c r="D886" s="1" t="s">
        <v>2943</v>
      </c>
      <c r="E886" s="16" t="n">
        <v>46258</v>
      </c>
      <c r="F886" s="16" t="n">
        <v>46256</v>
      </c>
      <c r="G886" s="1" t="s">
        <v>392</v>
      </c>
      <c r="H886" s="1" t="n">
        <v>1595590</v>
      </c>
      <c r="I886" s="1" t="n">
        <v>11</v>
      </c>
      <c r="J886" s="1" t="s">
        <v>2911</v>
      </c>
      <c r="K886" s="66" t="n">
        <v>972.06</v>
      </c>
    </row>
    <row r="887" customFormat="false" ht="12.75" hidden="false" customHeight="true" outlineLevel="0" collapsed="false">
      <c r="A887" s="1" t="n">
        <v>3</v>
      </c>
      <c r="B887" s="1" t="n">
        <v>974218</v>
      </c>
      <c r="C887" s="1" t="s">
        <v>2942</v>
      </c>
      <c r="D887" s="1" t="s">
        <v>2943</v>
      </c>
      <c r="E887" s="16" t="n">
        <v>46258</v>
      </c>
      <c r="F887" s="16" t="n">
        <v>46256</v>
      </c>
      <c r="G887" s="1" t="s">
        <v>392</v>
      </c>
      <c r="H887" s="1" t="n">
        <v>1595627</v>
      </c>
      <c r="I887" s="1" t="n">
        <v>11</v>
      </c>
      <c r="J887" s="1" t="s">
        <v>2911</v>
      </c>
      <c r="K887" s="66" t="n">
        <v>671.58</v>
      </c>
    </row>
    <row r="888" customFormat="false" ht="12.75" hidden="false" customHeight="true" outlineLevel="0" collapsed="false">
      <c r="A888" s="1" t="n">
        <v>3</v>
      </c>
      <c r="B888" s="1" t="n">
        <v>7109</v>
      </c>
      <c r="C888" s="1" t="s">
        <v>35</v>
      </c>
      <c r="D888" s="1" t="s">
        <v>2953</v>
      </c>
      <c r="E888" s="16" t="n">
        <v>46258</v>
      </c>
      <c r="F888" s="16" t="n">
        <v>46256</v>
      </c>
      <c r="G888" s="1" t="s">
        <v>528</v>
      </c>
      <c r="H888" s="1" t="n">
        <v>1595570</v>
      </c>
      <c r="I888" s="1" t="n">
        <v>11</v>
      </c>
      <c r="J888" s="1" t="s">
        <v>2911</v>
      </c>
      <c r="K888" s="66" t="n">
        <v>140</v>
      </c>
    </row>
    <row r="889" customFormat="false" ht="12.75" hidden="false" customHeight="true" outlineLevel="0" collapsed="false">
      <c r="A889" s="1" t="n">
        <v>3</v>
      </c>
      <c r="B889" s="1" t="n">
        <v>1426383</v>
      </c>
      <c r="C889" s="1" t="s">
        <v>35</v>
      </c>
      <c r="D889" s="1" t="s">
        <v>2928</v>
      </c>
      <c r="E889" s="16" t="n">
        <v>46258</v>
      </c>
      <c r="F889" s="16" t="n">
        <v>46251</v>
      </c>
      <c r="G889" s="1" t="s">
        <v>87</v>
      </c>
      <c r="H889" s="1" t="n">
        <v>1595545</v>
      </c>
      <c r="I889" s="1" t="n">
        <v>11</v>
      </c>
      <c r="J889" s="1" t="s">
        <v>2911</v>
      </c>
      <c r="K889" s="66" t="n">
        <v>1277.5</v>
      </c>
    </row>
    <row r="890" customFormat="false" ht="12.75" hidden="false" customHeight="true" outlineLevel="0" collapsed="false">
      <c r="A890" s="1" t="n">
        <v>3</v>
      </c>
      <c r="B890" s="1" t="n">
        <v>15125</v>
      </c>
      <c r="C890" s="1" t="s">
        <v>35</v>
      </c>
      <c r="D890" s="1" t="s">
        <v>2994</v>
      </c>
      <c r="E890" s="16" t="n">
        <v>46258</v>
      </c>
      <c r="F890" s="16" t="n">
        <v>46256</v>
      </c>
      <c r="G890" s="1" t="s">
        <v>412</v>
      </c>
      <c r="H890" s="1" t="n">
        <v>1595775</v>
      </c>
      <c r="I890" s="1" t="n">
        <v>11</v>
      </c>
      <c r="J890" s="1" t="s">
        <v>2911</v>
      </c>
      <c r="K890" s="66" t="n">
        <v>7390.5</v>
      </c>
    </row>
    <row r="891" customFormat="false" ht="12.75" hidden="false" customHeight="true" outlineLevel="0" collapsed="false">
      <c r="A891" s="1" t="n">
        <v>3</v>
      </c>
      <c r="B891" s="1" t="n">
        <v>4536</v>
      </c>
      <c r="C891" s="1" t="s">
        <v>35</v>
      </c>
      <c r="D891" s="1" t="s">
        <v>2915</v>
      </c>
      <c r="E891" s="16" t="n">
        <v>46258</v>
      </c>
      <c r="F891" s="16" t="n">
        <v>46258</v>
      </c>
      <c r="G891" s="1" t="s">
        <v>99</v>
      </c>
      <c r="H891" s="1" t="n">
        <v>1595520</v>
      </c>
      <c r="I891" s="1" t="n">
        <v>6</v>
      </c>
      <c r="J891" s="1" t="s">
        <v>2911</v>
      </c>
      <c r="K891" s="66" t="n">
        <v>67</v>
      </c>
    </row>
    <row r="892" customFormat="false" ht="12.75" hidden="false" customHeight="true" outlineLevel="0" collapsed="false">
      <c r="A892" s="1" t="n">
        <v>3</v>
      </c>
      <c r="B892" s="1" t="n">
        <v>4537</v>
      </c>
      <c r="C892" s="1" t="s">
        <v>35</v>
      </c>
      <c r="D892" s="1" t="s">
        <v>2915</v>
      </c>
      <c r="E892" s="16" t="n">
        <v>46258</v>
      </c>
      <c r="F892" s="16" t="n">
        <v>46258</v>
      </c>
      <c r="G892" s="1" t="s">
        <v>99</v>
      </c>
      <c r="H892" s="1" t="n">
        <v>1595694</v>
      </c>
      <c r="I892" s="1" t="n">
        <v>6</v>
      </c>
      <c r="J892" s="1" t="s">
        <v>2911</v>
      </c>
      <c r="K892" s="66" t="n">
        <v>1710</v>
      </c>
    </row>
    <row r="893" customFormat="false" ht="12.75" hidden="false" customHeight="true" outlineLevel="0" collapsed="false">
      <c r="A893" s="1" t="n">
        <v>3</v>
      </c>
      <c r="B893" s="1" t="n">
        <v>70351</v>
      </c>
      <c r="C893" s="1" t="s">
        <v>310</v>
      </c>
      <c r="D893" s="1" t="s">
        <v>3054</v>
      </c>
      <c r="E893" s="16" t="n">
        <v>46259</v>
      </c>
      <c r="F893" s="16" t="n">
        <v>46253</v>
      </c>
      <c r="G893" s="1" t="s">
        <v>2533</v>
      </c>
      <c r="H893" s="1" t="n">
        <v>1598817</v>
      </c>
      <c r="I893" s="1" t="n">
        <v>11</v>
      </c>
      <c r="J893" s="1" t="s">
        <v>2911</v>
      </c>
      <c r="K893" s="66" t="n">
        <v>695.94</v>
      </c>
    </row>
    <row r="894" customFormat="false" ht="12.75" hidden="false" customHeight="true" outlineLevel="0" collapsed="false">
      <c r="A894" s="1" t="n">
        <v>3</v>
      </c>
      <c r="B894" s="1" t="n">
        <v>14605</v>
      </c>
      <c r="C894" s="1" t="s">
        <v>189</v>
      </c>
      <c r="D894" s="1" t="s">
        <v>2935</v>
      </c>
      <c r="E894" s="16" t="n">
        <v>46259</v>
      </c>
      <c r="F894" s="16" t="n">
        <v>46255</v>
      </c>
      <c r="G894" s="1" t="s">
        <v>216</v>
      </c>
      <c r="H894" s="1" t="n">
        <v>1600799</v>
      </c>
      <c r="I894" s="1" t="n">
        <v>11</v>
      </c>
      <c r="J894" s="1" t="s">
        <v>2911</v>
      </c>
      <c r="K894" s="66" t="n">
        <v>120.85</v>
      </c>
    </row>
    <row r="895" customFormat="false" ht="12.75" hidden="false" customHeight="true" outlineLevel="0" collapsed="false">
      <c r="A895" s="1" t="n">
        <v>3</v>
      </c>
      <c r="B895" s="1" t="n">
        <v>1925262</v>
      </c>
      <c r="C895" s="1" t="s">
        <v>35</v>
      </c>
      <c r="D895" s="1" t="s">
        <v>2951</v>
      </c>
      <c r="E895" s="16" t="n">
        <v>46259</v>
      </c>
      <c r="F895" s="16" t="n">
        <v>46258</v>
      </c>
      <c r="G895" s="1" t="s">
        <v>381</v>
      </c>
      <c r="H895" s="1" t="n">
        <v>1600277</v>
      </c>
      <c r="I895" s="1" t="n">
        <v>11</v>
      </c>
      <c r="J895" s="1" t="s">
        <v>2911</v>
      </c>
      <c r="K895" s="66" t="n">
        <v>942.69</v>
      </c>
    </row>
    <row r="896" customFormat="false" ht="12.75" hidden="false" customHeight="true" outlineLevel="0" collapsed="false">
      <c r="A896" s="1" t="n">
        <v>3</v>
      </c>
      <c r="B896" s="1" t="n">
        <v>1262446</v>
      </c>
      <c r="C896" s="1" t="s">
        <v>685</v>
      </c>
      <c r="D896" s="1" t="s">
        <v>2910</v>
      </c>
      <c r="E896" s="16" t="n">
        <v>46259</v>
      </c>
      <c r="F896" s="16" t="n">
        <v>46255</v>
      </c>
      <c r="G896" s="1" t="s">
        <v>149</v>
      </c>
      <c r="H896" s="1" t="n">
        <v>1600451</v>
      </c>
      <c r="I896" s="1" t="n">
        <v>11</v>
      </c>
      <c r="J896" s="1" t="s">
        <v>2911</v>
      </c>
      <c r="K896" s="66" t="n">
        <v>653.29</v>
      </c>
    </row>
    <row r="897" customFormat="false" ht="12.75" hidden="false" customHeight="true" outlineLevel="0" collapsed="false">
      <c r="A897" s="1" t="n">
        <v>3</v>
      </c>
      <c r="B897" s="1" t="n">
        <v>1262447</v>
      </c>
      <c r="C897" s="1" t="s">
        <v>685</v>
      </c>
      <c r="D897" s="1" t="s">
        <v>2910</v>
      </c>
      <c r="E897" s="16" t="n">
        <v>46259</v>
      </c>
      <c r="F897" s="16" t="n">
        <v>46255</v>
      </c>
      <c r="G897" s="1" t="s">
        <v>149</v>
      </c>
      <c r="H897" s="1" t="n">
        <v>1600438</v>
      </c>
      <c r="I897" s="1" t="n">
        <v>11</v>
      </c>
      <c r="J897" s="1" t="s">
        <v>2911</v>
      </c>
      <c r="K897" s="66" t="n">
        <v>1976.08</v>
      </c>
    </row>
    <row r="898" customFormat="false" ht="12.75" hidden="false" customHeight="true" outlineLevel="0" collapsed="false">
      <c r="A898" s="1" t="n">
        <v>3</v>
      </c>
      <c r="B898" s="1" t="n">
        <v>2005905</v>
      </c>
      <c r="C898" s="1" t="s">
        <v>488</v>
      </c>
      <c r="D898" s="1" t="s">
        <v>2910</v>
      </c>
      <c r="E898" s="16" t="n">
        <v>46259</v>
      </c>
      <c r="F898" s="16" t="n">
        <v>46255</v>
      </c>
      <c r="G898" s="1" t="s">
        <v>149</v>
      </c>
      <c r="H898" s="1" t="n">
        <v>1600429</v>
      </c>
      <c r="I898" s="1" t="n">
        <v>11</v>
      </c>
      <c r="J898" s="1" t="s">
        <v>2911</v>
      </c>
      <c r="K898" s="66" t="n">
        <v>4351.96</v>
      </c>
    </row>
    <row r="899" customFormat="false" ht="12.75" hidden="false" customHeight="true" outlineLevel="0" collapsed="false">
      <c r="A899" s="1" t="n">
        <v>3</v>
      </c>
      <c r="B899" s="1" t="n">
        <v>2006202</v>
      </c>
      <c r="C899" s="1" t="s">
        <v>488</v>
      </c>
      <c r="D899" s="1" t="s">
        <v>2910</v>
      </c>
      <c r="E899" s="16" t="n">
        <v>46259</v>
      </c>
      <c r="F899" s="16" t="n">
        <v>46255</v>
      </c>
      <c r="G899" s="1" t="s">
        <v>149</v>
      </c>
      <c r="H899" s="1" t="n">
        <v>1600460</v>
      </c>
      <c r="I899" s="1" t="n">
        <v>11</v>
      </c>
      <c r="J899" s="1" t="s">
        <v>2911</v>
      </c>
      <c r="K899" s="66" t="n">
        <v>567.1</v>
      </c>
    </row>
    <row r="900" customFormat="false" ht="12.75" hidden="false" customHeight="true" outlineLevel="0" collapsed="false">
      <c r="A900" s="1" t="n">
        <v>3</v>
      </c>
      <c r="B900" s="1" t="n">
        <v>175357</v>
      </c>
      <c r="C900" s="1" t="s">
        <v>35</v>
      </c>
      <c r="D900" s="1" t="s">
        <v>2922</v>
      </c>
      <c r="E900" s="16" t="n">
        <v>46259</v>
      </c>
      <c r="F900" s="16" t="n">
        <v>46258</v>
      </c>
      <c r="G900" s="1" t="s">
        <v>95</v>
      </c>
      <c r="H900" s="1" t="n">
        <v>1598875</v>
      </c>
      <c r="I900" s="1" t="n">
        <v>11</v>
      </c>
      <c r="J900" s="1" t="s">
        <v>2911</v>
      </c>
      <c r="K900" s="66" t="n">
        <v>1485.8</v>
      </c>
    </row>
    <row r="901" customFormat="false" ht="12.75" hidden="false" customHeight="true" outlineLevel="0" collapsed="false">
      <c r="A901" s="1" t="n">
        <v>3</v>
      </c>
      <c r="B901" s="1" t="n">
        <v>15174</v>
      </c>
      <c r="C901" s="1" t="s">
        <v>35</v>
      </c>
      <c r="D901" s="1" t="s">
        <v>2917</v>
      </c>
      <c r="E901" s="16" t="n">
        <v>46259</v>
      </c>
      <c r="F901" s="16" t="n">
        <v>46259</v>
      </c>
      <c r="G901" s="1" t="s">
        <v>157</v>
      </c>
      <c r="H901" s="1" t="n">
        <v>1600209</v>
      </c>
      <c r="I901" s="1" t="n">
        <v>11</v>
      </c>
      <c r="J901" s="1" t="s">
        <v>2911</v>
      </c>
      <c r="K901" s="66" t="n">
        <v>320</v>
      </c>
    </row>
    <row r="902" customFormat="false" ht="12.75" hidden="false" customHeight="true" outlineLevel="0" collapsed="false">
      <c r="A902" s="1" t="n">
        <v>3</v>
      </c>
      <c r="B902" s="1" t="n">
        <v>2561</v>
      </c>
      <c r="C902" s="1" t="s">
        <v>2965</v>
      </c>
      <c r="D902" s="1" t="s">
        <v>3028</v>
      </c>
      <c r="E902" s="16" t="n">
        <v>46259</v>
      </c>
      <c r="F902" s="16" t="n">
        <v>46254</v>
      </c>
      <c r="G902" s="1" t="s">
        <v>1781</v>
      </c>
      <c r="H902" s="1" t="n">
        <v>1600693</v>
      </c>
      <c r="I902" s="1" t="n">
        <v>11</v>
      </c>
      <c r="J902" s="1" t="s">
        <v>2911</v>
      </c>
      <c r="K902" s="66" t="n">
        <v>253.92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35</v>
      </c>
      <c r="D903" s="1" t="s">
        <v>3032</v>
      </c>
      <c r="E903" s="16" t="n">
        <v>46259</v>
      </c>
      <c r="F903" s="16" t="n">
        <v>46258</v>
      </c>
      <c r="G903" s="1" t="s">
        <v>1638</v>
      </c>
      <c r="H903" s="1" t="n">
        <v>1598646</v>
      </c>
      <c r="I903" s="1" t="n">
        <v>11</v>
      </c>
      <c r="J903" s="1" t="s">
        <v>2911</v>
      </c>
      <c r="K903" s="66" t="n">
        <v>180</v>
      </c>
    </row>
    <row r="904" customFormat="false" ht="12.75" hidden="false" customHeight="true" outlineLevel="0" collapsed="false">
      <c r="A904" s="1" t="n">
        <v>3</v>
      </c>
      <c r="B904" s="1" t="n">
        <v>7744</v>
      </c>
      <c r="C904" s="1" t="s">
        <v>35</v>
      </c>
      <c r="D904" s="1" t="s">
        <v>3055</v>
      </c>
      <c r="E904" s="16" t="n">
        <v>46259</v>
      </c>
      <c r="F904" s="16" t="n">
        <v>46256</v>
      </c>
      <c r="G904" s="1" t="s">
        <v>2508</v>
      </c>
      <c r="H904" s="1" t="n">
        <v>1599032</v>
      </c>
      <c r="I904" s="1" t="n">
        <v>11</v>
      </c>
      <c r="J904" s="1" t="s">
        <v>2911</v>
      </c>
      <c r="K904" s="66" t="n">
        <v>107.96</v>
      </c>
    </row>
    <row r="905" customFormat="false" ht="12.75" hidden="false" customHeight="true" outlineLevel="0" collapsed="false">
      <c r="A905" s="1" t="n">
        <v>3</v>
      </c>
      <c r="B905" s="1" t="n">
        <v>46430</v>
      </c>
      <c r="C905" s="1" t="s">
        <v>3039</v>
      </c>
      <c r="D905" s="1" t="s">
        <v>3040</v>
      </c>
      <c r="E905" s="16" t="n">
        <v>46259</v>
      </c>
      <c r="F905" s="16" t="n">
        <v>46258</v>
      </c>
      <c r="G905" s="1" t="s">
        <v>198</v>
      </c>
      <c r="H905" s="1" t="n">
        <v>1598735</v>
      </c>
      <c r="I905" s="1" t="n">
        <v>39</v>
      </c>
      <c r="J905" s="1" t="s">
        <v>2911</v>
      </c>
      <c r="K905" s="66" t="n">
        <v>229.86</v>
      </c>
    </row>
    <row r="906" customFormat="false" ht="12.75" hidden="false" customHeight="true" outlineLevel="0" collapsed="false">
      <c r="A906" s="1" t="n">
        <v>3</v>
      </c>
      <c r="B906" s="1" t="n">
        <v>46431</v>
      </c>
      <c r="C906" s="1" t="s">
        <v>3039</v>
      </c>
      <c r="D906" s="1" t="s">
        <v>3040</v>
      </c>
      <c r="E906" s="16" t="n">
        <v>46259</v>
      </c>
      <c r="F906" s="16" t="n">
        <v>46258</v>
      </c>
      <c r="G906" s="1" t="s">
        <v>198</v>
      </c>
      <c r="H906" s="1" t="n">
        <v>1600604</v>
      </c>
      <c r="I906" s="1" t="n">
        <v>11</v>
      </c>
      <c r="J906" s="1" t="s">
        <v>2911</v>
      </c>
      <c r="K906" s="66" t="n">
        <v>272.81</v>
      </c>
    </row>
    <row r="907" customFormat="false" ht="12.75" hidden="false" customHeight="true" outlineLevel="0" collapsed="false">
      <c r="A907" s="1" t="n">
        <v>3</v>
      </c>
      <c r="B907" s="1" t="n">
        <v>4542</v>
      </c>
      <c r="C907" s="1" t="s">
        <v>35</v>
      </c>
      <c r="D907" s="1" t="s">
        <v>2915</v>
      </c>
      <c r="E907" s="16" t="n">
        <v>46259</v>
      </c>
      <c r="F907" s="16" t="n">
        <v>46259</v>
      </c>
      <c r="G907" s="1" t="s">
        <v>99</v>
      </c>
      <c r="H907" s="1" t="n">
        <v>1598903</v>
      </c>
      <c r="I907" s="1" t="n">
        <v>6</v>
      </c>
      <c r="J907" s="1" t="s">
        <v>2911</v>
      </c>
      <c r="K907" s="66" t="n">
        <v>125</v>
      </c>
    </row>
    <row r="908" customFormat="false" ht="12.75" hidden="false" customHeight="true" outlineLevel="0" collapsed="false">
      <c r="A908" s="1" t="n">
        <v>3</v>
      </c>
      <c r="B908" s="1" t="n">
        <v>4543</v>
      </c>
      <c r="C908" s="1" t="s">
        <v>35</v>
      </c>
      <c r="D908" s="1" t="s">
        <v>2915</v>
      </c>
      <c r="E908" s="16" t="n">
        <v>46259</v>
      </c>
      <c r="F908" s="16" t="n">
        <v>46259</v>
      </c>
      <c r="G908" s="1" t="s">
        <v>99</v>
      </c>
      <c r="H908" s="1" t="n">
        <v>1598955</v>
      </c>
      <c r="I908" s="1" t="n">
        <v>6</v>
      </c>
      <c r="J908" s="1" t="s">
        <v>2911</v>
      </c>
      <c r="K908" s="66" t="n">
        <v>100</v>
      </c>
    </row>
    <row r="909" customFormat="false" ht="12.75" hidden="false" customHeight="true" outlineLevel="0" collapsed="false">
      <c r="A909" s="1" t="n">
        <v>3</v>
      </c>
      <c r="B909" s="1" t="n">
        <v>4544</v>
      </c>
      <c r="C909" s="1" t="s">
        <v>35</v>
      </c>
      <c r="D909" s="1" t="s">
        <v>2915</v>
      </c>
      <c r="E909" s="16" t="n">
        <v>46259</v>
      </c>
      <c r="F909" s="16" t="n">
        <v>46259</v>
      </c>
      <c r="G909" s="1" t="s">
        <v>99</v>
      </c>
      <c r="H909" s="1" t="n">
        <v>1600128</v>
      </c>
      <c r="I909" s="1" t="n">
        <v>6</v>
      </c>
      <c r="J909" s="1" t="s">
        <v>2911</v>
      </c>
      <c r="K909" s="66" t="n">
        <v>300</v>
      </c>
    </row>
    <row r="910" customFormat="false" ht="12.75" hidden="false" customHeight="true" outlineLevel="0" collapsed="false">
      <c r="A910" s="1" t="n">
        <v>3</v>
      </c>
      <c r="B910" s="1" t="n">
        <v>4545</v>
      </c>
      <c r="C910" s="1" t="s">
        <v>35</v>
      </c>
      <c r="D910" s="1" t="s">
        <v>2915</v>
      </c>
      <c r="E910" s="16" t="n">
        <v>46259</v>
      </c>
      <c r="F910" s="16" t="n">
        <v>46259</v>
      </c>
      <c r="G910" s="1" t="s">
        <v>99</v>
      </c>
      <c r="H910" s="1" t="n">
        <v>1600171</v>
      </c>
      <c r="I910" s="1" t="n">
        <v>6</v>
      </c>
      <c r="J910" s="1" t="s">
        <v>2911</v>
      </c>
      <c r="K910" s="66" t="n">
        <v>1640.5</v>
      </c>
    </row>
    <row r="911" customFormat="false" ht="12.75" hidden="false" customHeight="true" outlineLevel="0" collapsed="false">
      <c r="A911" s="1" t="n">
        <v>3</v>
      </c>
      <c r="B911" s="1" t="n">
        <v>12955</v>
      </c>
      <c r="C911" s="1" t="s">
        <v>35</v>
      </c>
      <c r="D911" s="1" t="s">
        <v>3024</v>
      </c>
      <c r="E911" s="16" t="n">
        <v>46259</v>
      </c>
      <c r="F911" s="16" t="n">
        <v>46254</v>
      </c>
      <c r="G911" s="1" t="s">
        <v>3025</v>
      </c>
      <c r="H911" s="1" t="n">
        <v>1598934</v>
      </c>
      <c r="I911" s="1" t="n">
        <v>11</v>
      </c>
      <c r="J911" s="1" t="s">
        <v>2911</v>
      </c>
      <c r="K911" s="66" t="n">
        <v>453.6</v>
      </c>
    </row>
    <row r="912" customFormat="false" ht="12.75" hidden="false" customHeight="true" outlineLevel="0" collapsed="false">
      <c r="A912" s="1" t="n">
        <v>3</v>
      </c>
      <c r="B912" s="1" t="n">
        <v>1358</v>
      </c>
      <c r="C912" s="1" t="s">
        <v>35</v>
      </c>
      <c r="D912" s="1" t="s">
        <v>3031</v>
      </c>
      <c r="E912" s="16" t="n">
        <v>46259</v>
      </c>
      <c r="F912" s="16" t="n">
        <v>46254</v>
      </c>
      <c r="G912" s="1" t="s">
        <v>1655</v>
      </c>
      <c r="H912" s="1" t="n">
        <v>1600723</v>
      </c>
      <c r="I912" s="1" t="n">
        <v>11</v>
      </c>
      <c r="J912" s="1" t="s">
        <v>2911</v>
      </c>
      <c r="K912" s="66" t="n">
        <v>306.67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35</v>
      </c>
      <c r="D913" s="1" t="s">
        <v>2922</v>
      </c>
      <c r="E913" s="16" t="n">
        <v>46260</v>
      </c>
      <c r="F913" s="16" t="n">
        <v>46259</v>
      </c>
      <c r="G913" s="1" t="s">
        <v>95</v>
      </c>
      <c r="H913" s="1" t="n">
        <v>1603882</v>
      </c>
      <c r="I913" s="1" t="n">
        <v>11</v>
      </c>
      <c r="J913" s="1" t="s">
        <v>2911</v>
      </c>
      <c r="K913" s="66" t="n">
        <v>5288.4</v>
      </c>
    </row>
    <row r="914" customFormat="false" ht="12.75" hidden="false" customHeight="true" outlineLevel="0" collapsed="false">
      <c r="A914" s="1" t="n">
        <v>3</v>
      </c>
      <c r="B914" s="1" t="n">
        <v>57306</v>
      </c>
      <c r="C914" s="1" t="s">
        <v>35</v>
      </c>
      <c r="D914" s="1" t="s">
        <v>2960</v>
      </c>
      <c r="E914" s="16" t="n">
        <v>46260</v>
      </c>
      <c r="F914" s="16" t="n">
        <v>46259</v>
      </c>
      <c r="G914" s="1" t="s">
        <v>761</v>
      </c>
      <c r="H914" s="1" t="n">
        <v>1603712</v>
      </c>
      <c r="I914" s="1" t="n">
        <v>11</v>
      </c>
      <c r="J914" s="1" t="s">
        <v>2911</v>
      </c>
      <c r="K914" s="66" t="n">
        <v>342.12</v>
      </c>
    </row>
    <row r="915" customFormat="false" ht="12.75" hidden="false" customHeight="true" outlineLevel="0" collapsed="false">
      <c r="A915" s="1" t="n">
        <v>3</v>
      </c>
      <c r="B915" s="1" t="n">
        <v>4546</v>
      </c>
      <c r="C915" s="1" t="s">
        <v>35</v>
      </c>
      <c r="D915" s="1" t="s">
        <v>2915</v>
      </c>
      <c r="E915" s="16" t="n">
        <v>46260</v>
      </c>
      <c r="F915" s="16" t="n">
        <v>46260</v>
      </c>
      <c r="G915" s="1" t="s">
        <v>99</v>
      </c>
      <c r="H915" s="1" t="n">
        <v>1603764</v>
      </c>
      <c r="I915" s="1" t="n">
        <v>6</v>
      </c>
      <c r="J915" s="1" t="s">
        <v>2911</v>
      </c>
      <c r="K915" s="66" t="n">
        <v>250</v>
      </c>
    </row>
    <row r="916" customFormat="false" ht="12.75" hidden="false" customHeight="true" outlineLevel="0" collapsed="false">
      <c r="A916" s="1" t="n">
        <v>3</v>
      </c>
      <c r="B916" s="1" t="n">
        <v>4547</v>
      </c>
      <c r="C916" s="1" t="s">
        <v>35</v>
      </c>
      <c r="D916" s="1" t="s">
        <v>2915</v>
      </c>
      <c r="E916" s="16" t="n">
        <v>46260</v>
      </c>
      <c r="F916" s="16" t="n">
        <v>46260</v>
      </c>
      <c r="G916" s="1" t="s">
        <v>99</v>
      </c>
      <c r="H916" s="1" t="n">
        <v>1605564</v>
      </c>
      <c r="I916" s="1" t="n">
        <v>6</v>
      </c>
      <c r="J916" s="1" t="s">
        <v>2911</v>
      </c>
      <c r="K916" s="66" t="n">
        <v>100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58</v>
      </c>
      <c r="D917" s="1" t="s">
        <v>2984</v>
      </c>
      <c r="E917" s="16" t="n">
        <v>46260</v>
      </c>
      <c r="F917" s="16" t="n">
        <v>46259</v>
      </c>
      <c r="G917" s="1" t="s">
        <v>220</v>
      </c>
      <c r="H917" s="1" t="n">
        <v>1603735</v>
      </c>
      <c r="I917" s="1" t="n">
        <v>11</v>
      </c>
      <c r="J917" s="1" t="s">
        <v>2911</v>
      </c>
      <c r="K917" s="66" t="n">
        <v>654</v>
      </c>
    </row>
    <row r="918" customFormat="false" ht="12.75" hidden="false" customHeight="true" outlineLevel="0" collapsed="false">
      <c r="A918" s="1" t="n">
        <v>3</v>
      </c>
      <c r="B918" s="1" t="n">
        <v>1268918</v>
      </c>
      <c r="C918" s="1" t="s">
        <v>685</v>
      </c>
      <c r="D918" s="1" t="s">
        <v>2910</v>
      </c>
      <c r="E918" s="16" t="n">
        <v>46261</v>
      </c>
      <c r="F918" s="16" t="n">
        <v>46260</v>
      </c>
      <c r="G918" s="1" t="s">
        <v>149</v>
      </c>
      <c r="H918" s="1" t="n">
        <v>1609215</v>
      </c>
      <c r="I918" s="1" t="n">
        <v>11</v>
      </c>
      <c r="J918" s="1" t="s">
        <v>2911</v>
      </c>
      <c r="K918" s="66" t="n">
        <v>50.39</v>
      </c>
    </row>
    <row r="919" customFormat="false" ht="12.75" hidden="false" customHeight="true" outlineLevel="0" collapsed="false">
      <c r="A919" s="1" t="n">
        <v>3</v>
      </c>
      <c r="B919" s="1" t="n">
        <v>1268920</v>
      </c>
      <c r="C919" s="1" t="s">
        <v>685</v>
      </c>
      <c r="D919" s="1" t="s">
        <v>2910</v>
      </c>
      <c r="E919" s="16" t="n">
        <v>46261</v>
      </c>
      <c r="F919" s="16" t="n">
        <v>46260</v>
      </c>
      <c r="G919" s="1" t="s">
        <v>149</v>
      </c>
      <c r="H919" s="1" t="n">
        <v>1609198</v>
      </c>
      <c r="I919" s="1" t="n">
        <v>11</v>
      </c>
      <c r="J919" s="1" t="s">
        <v>2911</v>
      </c>
      <c r="K919" s="66" t="n">
        <v>2473.12</v>
      </c>
    </row>
    <row r="920" customFormat="false" ht="12.75" hidden="false" customHeight="true" outlineLevel="0" collapsed="false">
      <c r="A920" s="1" t="n">
        <v>3</v>
      </c>
      <c r="B920" s="1" t="n">
        <v>2013514</v>
      </c>
      <c r="C920" s="1" t="s">
        <v>488</v>
      </c>
      <c r="D920" s="1" t="s">
        <v>2910</v>
      </c>
      <c r="E920" s="16" t="n">
        <v>46261</v>
      </c>
      <c r="F920" s="16" t="n">
        <v>46260</v>
      </c>
      <c r="G920" s="1" t="s">
        <v>149</v>
      </c>
      <c r="H920" s="1" t="n">
        <v>1609191</v>
      </c>
      <c r="I920" s="1" t="n">
        <v>11</v>
      </c>
      <c r="J920" s="1" t="s">
        <v>2911</v>
      </c>
      <c r="K920" s="66" t="n">
        <v>3474.87</v>
      </c>
    </row>
    <row r="921" customFormat="false" ht="12.75" hidden="false" customHeight="true" outlineLevel="0" collapsed="false">
      <c r="A921" s="1" t="n">
        <v>3</v>
      </c>
      <c r="B921" s="1" t="n">
        <v>1038859</v>
      </c>
      <c r="C921" s="1" t="s">
        <v>35</v>
      </c>
      <c r="D921" s="1" t="s">
        <v>2936</v>
      </c>
      <c r="E921" s="16" t="n">
        <v>46261</v>
      </c>
      <c r="F921" s="16" t="n">
        <v>46260</v>
      </c>
      <c r="G921" s="1" t="s">
        <v>340</v>
      </c>
      <c r="H921" s="1" t="n">
        <v>1608731</v>
      </c>
      <c r="I921" s="1" t="n">
        <v>11</v>
      </c>
      <c r="J921" s="1" t="s">
        <v>2911</v>
      </c>
      <c r="K921" s="66" t="n">
        <v>718.72</v>
      </c>
    </row>
    <row r="922" customFormat="false" ht="12.75" hidden="false" customHeight="true" outlineLevel="0" collapsed="false">
      <c r="A922" s="1" t="n">
        <v>3</v>
      </c>
      <c r="B922" s="1" t="n">
        <v>8769</v>
      </c>
      <c r="C922" s="1" t="s">
        <v>35</v>
      </c>
      <c r="D922" s="1" t="s">
        <v>2970</v>
      </c>
      <c r="E922" s="16" t="n">
        <v>46261</v>
      </c>
      <c r="F922" s="16" t="n">
        <v>46260</v>
      </c>
      <c r="G922" s="1" t="s">
        <v>191</v>
      </c>
      <c r="H922" s="1" t="n">
        <v>1608635</v>
      </c>
      <c r="I922" s="1" t="n">
        <v>39</v>
      </c>
      <c r="J922" s="1" t="s">
        <v>2911</v>
      </c>
      <c r="K922" s="66" t="n">
        <v>3347.6</v>
      </c>
    </row>
    <row r="923" customFormat="false" ht="12.75" hidden="false" customHeight="true" outlineLevel="0" collapsed="false">
      <c r="A923" s="1" t="n">
        <v>3</v>
      </c>
      <c r="B923" s="1" t="n">
        <v>8770</v>
      </c>
      <c r="C923" s="1" t="s">
        <v>35</v>
      </c>
      <c r="D923" s="1" t="s">
        <v>2970</v>
      </c>
      <c r="E923" s="16" t="n">
        <v>46261</v>
      </c>
      <c r="F923" s="16" t="n">
        <v>46260</v>
      </c>
      <c r="G923" s="1" t="s">
        <v>191</v>
      </c>
      <c r="H923" s="1" t="n">
        <v>1608568</v>
      </c>
      <c r="I923" s="1" t="n">
        <v>11</v>
      </c>
      <c r="J923" s="1" t="s">
        <v>2911</v>
      </c>
      <c r="K923" s="66" t="n">
        <v>5840.1</v>
      </c>
    </row>
    <row r="924" customFormat="false" ht="12.75" hidden="false" customHeight="true" outlineLevel="0" collapsed="false">
      <c r="A924" s="1" t="n">
        <v>3</v>
      </c>
      <c r="B924" s="1" t="n">
        <v>28760</v>
      </c>
      <c r="C924" s="1" t="s">
        <v>310</v>
      </c>
      <c r="D924" s="1" t="s">
        <v>2924</v>
      </c>
      <c r="E924" s="16" t="n">
        <v>46261</v>
      </c>
      <c r="F924" s="16" t="n">
        <v>46260</v>
      </c>
      <c r="G924" s="1" t="s">
        <v>440</v>
      </c>
      <c r="H924" s="1" t="n">
        <v>1608686</v>
      </c>
      <c r="I924" s="1" t="n">
        <v>11</v>
      </c>
      <c r="J924" s="1" t="s">
        <v>2911</v>
      </c>
      <c r="K924" s="66" t="n">
        <v>1346.32</v>
      </c>
    </row>
    <row r="925" customFormat="false" ht="12.75" hidden="false" customHeight="true" outlineLevel="0" collapsed="false">
      <c r="A925" s="1" t="n">
        <v>3</v>
      </c>
      <c r="B925" s="1" t="n">
        <v>533</v>
      </c>
      <c r="C925" s="1" t="s">
        <v>189</v>
      </c>
      <c r="D925" s="1" t="s">
        <v>2925</v>
      </c>
      <c r="E925" s="16" t="n">
        <v>46261</v>
      </c>
      <c r="F925" s="16" t="n">
        <v>46261</v>
      </c>
      <c r="G925" s="1" t="s">
        <v>222</v>
      </c>
      <c r="H925" s="1" t="n">
        <v>1609309</v>
      </c>
      <c r="I925" s="1" t="n">
        <v>11</v>
      </c>
      <c r="J925" s="1" t="s">
        <v>2911</v>
      </c>
      <c r="K925" s="66" t="n">
        <v>459.3</v>
      </c>
    </row>
    <row r="926" customFormat="false" ht="12.75" hidden="false" customHeight="true" outlineLevel="0" collapsed="false">
      <c r="A926" s="1" t="n">
        <v>3</v>
      </c>
      <c r="B926" s="1" t="n">
        <v>15178</v>
      </c>
      <c r="C926" s="1" t="s">
        <v>35</v>
      </c>
      <c r="D926" s="1" t="s">
        <v>2994</v>
      </c>
      <c r="E926" s="16" t="n">
        <v>46261</v>
      </c>
      <c r="F926" s="16" t="n">
        <v>46261</v>
      </c>
      <c r="G926" s="1" t="s">
        <v>412</v>
      </c>
      <c r="H926" s="1" t="n">
        <v>1610182</v>
      </c>
      <c r="I926" s="1" t="n">
        <v>11</v>
      </c>
      <c r="J926" s="1" t="s">
        <v>2911</v>
      </c>
      <c r="K926" s="66" t="n">
        <v>4394.4</v>
      </c>
    </row>
    <row r="927" customFormat="false" ht="12.75" hidden="false" customHeight="true" outlineLevel="0" collapsed="false">
      <c r="A927" s="1" t="n">
        <v>3</v>
      </c>
      <c r="B927" s="1" t="n">
        <v>4548</v>
      </c>
      <c r="C927" s="1" t="s">
        <v>35</v>
      </c>
      <c r="D927" s="1" t="s">
        <v>2915</v>
      </c>
      <c r="E927" s="16" t="n">
        <v>46261</v>
      </c>
      <c r="F927" s="16" t="n">
        <v>46261</v>
      </c>
      <c r="G927" s="1" t="s">
        <v>99</v>
      </c>
      <c r="H927" s="1" t="n">
        <v>1608589</v>
      </c>
      <c r="I927" s="1" t="n">
        <v>6</v>
      </c>
      <c r="J927" s="1" t="s">
        <v>2911</v>
      </c>
      <c r="K927" s="66" t="n">
        <v>148</v>
      </c>
    </row>
    <row r="928" customFormat="false" ht="12.75" hidden="false" customHeight="true" outlineLevel="0" collapsed="false">
      <c r="A928" s="1" t="n">
        <v>3</v>
      </c>
      <c r="B928" s="1" t="n">
        <v>1967274</v>
      </c>
      <c r="C928" s="1" t="s">
        <v>35</v>
      </c>
      <c r="D928" s="1" t="s">
        <v>2990</v>
      </c>
      <c r="E928" s="16" t="n">
        <v>46261</v>
      </c>
      <c r="F928" s="16" t="n">
        <v>46258</v>
      </c>
      <c r="G928" s="1" t="s">
        <v>504</v>
      </c>
      <c r="H928" s="1" t="n">
        <v>1609060</v>
      </c>
      <c r="I928" s="1" t="n">
        <v>11</v>
      </c>
      <c r="J928" s="1" t="s">
        <v>2911</v>
      </c>
      <c r="K928" s="66" t="n">
        <v>2624.39</v>
      </c>
    </row>
    <row r="929" customFormat="false" ht="12.75" hidden="false" customHeight="true" outlineLevel="0" collapsed="false">
      <c r="A929" s="1" t="n">
        <v>3</v>
      </c>
      <c r="B929" s="1" t="n">
        <v>258631</v>
      </c>
      <c r="C929" s="1" t="s">
        <v>35</v>
      </c>
      <c r="D929" s="1" t="s">
        <v>2932</v>
      </c>
      <c r="E929" s="16" t="n">
        <v>46261</v>
      </c>
      <c r="F929" s="16" t="n">
        <v>46259</v>
      </c>
      <c r="G929" s="1" t="s">
        <v>152</v>
      </c>
      <c r="H929" s="1" t="n">
        <v>1608762</v>
      </c>
      <c r="I929" s="1" t="n">
        <v>11</v>
      </c>
      <c r="J929" s="1" t="s">
        <v>2911</v>
      </c>
      <c r="K929" s="66" t="n">
        <v>618.88</v>
      </c>
    </row>
    <row r="930" customFormat="false" ht="12.75" hidden="false" customHeight="true" outlineLevel="0" collapsed="false">
      <c r="A930" s="1" t="n">
        <v>3</v>
      </c>
      <c r="B930" s="1" t="n">
        <v>906</v>
      </c>
      <c r="C930" s="1" t="s">
        <v>35</v>
      </c>
      <c r="D930" s="1" t="s">
        <v>2916</v>
      </c>
      <c r="E930" s="16" t="n">
        <v>46262</v>
      </c>
      <c r="F930" s="16" t="n">
        <v>46261</v>
      </c>
      <c r="G930" s="1" t="s">
        <v>139</v>
      </c>
      <c r="H930" s="1" t="n">
        <v>1618712</v>
      </c>
      <c r="I930" s="1" t="n">
        <v>1</v>
      </c>
      <c r="J930" s="1" t="s">
        <v>2911</v>
      </c>
      <c r="K930" s="66" t="n">
        <v>270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35</v>
      </c>
      <c r="D931" s="1" t="s">
        <v>2978</v>
      </c>
      <c r="E931" s="16" t="n">
        <v>46262</v>
      </c>
      <c r="F931" s="16" t="n">
        <v>46262</v>
      </c>
      <c r="G931" s="1" t="s">
        <v>214</v>
      </c>
      <c r="H931" s="1" t="n">
        <v>1613518</v>
      </c>
      <c r="I931" s="1" t="n">
        <v>11</v>
      </c>
      <c r="J931" s="1" t="s">
        <v>2911</v>
      </c>
      <c r="K931" s="66" t="n">
        <v>3300.46</v>
      </c>
    </row>
    <row r="932" customFormat="false" ht="12.75" hidden="false" customHeight="true" outlineLevel="0" collapsed="false">
      <c r="A932" s="1" t="n">
        <v>3</v>
      </c>
      <c r="B932" s="1" t="n">
        <v>15198</v>
      </c>
      <c r="C932" s="1" t="s">
        <v>35</v>
      </c>
      <c r="D932" s="1" t="s">
        <v>2917</v>
      </c>
      <c r="E932" s="16" t="n">
        <v>46262</v>
      </c>
      <c r="F932" s="16" t="n">
        <v>46262</v>
      </c>
      <c r="G932" s="1" t="s">
        <v>157</v>
      </c>
      <c r="H932" s="1" t="n">
        <v>1614845</v>
      </c>
      <c r="I932" s="1" t="n">
        <v>11</v>
      </c>
      <c r="J932" s="1" t="s">
        <v>2911</v>
      </c>
      <c r="K932" s="66" t="n">
        <v>140</v>
      </c>
    </row>
    <row r="933" customFormat="false" ht="12.75" hidden="false" customHeight="true" outlineLevel="0" collapsed="false">
      <c r="A933" s="1" t="n">
        <v>3</v>
      </c>
      <c r="B933" s="1" t="n">
        <v>1721625</v>
      </c>
      <c r="C933" s="1" t="s">
        <v>35</v>
      </c>
      <c r="D933" s="1" t="s">
        <v>2937</v>
      </c>
      <c r="E933" s="16" t="n">
        <v>46262</v>
      </c>
      <c r="F933" s="16" t="n">
        <v>46261</v>
      </c>
      <c r="G933" s="1" t="s">
        <v>63</v>
      </c>
      <c r="H933" s="1" t="n">
        <v>1614741</v>
      </c>
      <c r="I933" s="1" t="n">
        <v>11</v>
      </c>
      <c r="J933" s="1" t="s">
        <v>2911</v>
      </c>
      <c r="K933" s="66" t="n">
        <v>203.74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2945</v>
      </c>
      <c r="D934" s="1" t="s">
        <v>2946</v>
      </c>
      <c r="E934" s="16" t="n">
        <v>46262</v>
      </c>
      <c r="F934" s="16" t="n">
        <v>46255</v>
      </c>
      <c r="G934" s="1" t="s">
        <v>279</v>
      </c>
      <c r="H934" s="1" t="n">
        <v>1613265</v>
      </c>
      <c r="I934" s="1" t="n">
        <v>11</v>
      </c>
      <c r="J934" s="1" t="s">
        <v>2911</v>
      </c>
      <c r="K934" s="66" t="n">
        <v>925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2945</v>
      </c>
      <c r="D935" s="1" t="s">
        <v>2946</v>
      </c>
      <c r="E935" s="16" t="n">
        <v>46262</v>
      </c>
      <c r="F935" s="16" t="n">
        <v>46261</v>
      </c>
      <c r="G935" s="1" t="s">
        <v>279</v>
      </c>
      <c r="H935" s="1" t="n">
        <v>1613274</v>
      </c>
      <c r="I935" s="1" t="n">
        <v>11</v>
      </c>
      <c r="J935" s="1" t="s">
        <v>2911</v>
      </c>
      <c r="K935" s="66" t="n">
        <v>1455</v>
      </c>
    </row>
    <row r="936" customFormat="false" ht="12.75" hidden="false" customHeight="true" outlineLevel="0" collapsed="false">
      <c r="A936" s="1" t="n">
        <v>3</v>
      </c>
      <c r="B936" s="1" t="n">
        <v>233</v>
      </c>
      <c r="C936" s="1" t="s">
        <v>189</v>
      </c>
      <c r="D936" s="1" t="s">
        <v>2952</v>
      </c>
      <c r="E936" s="16" t="n">
        <v>46262</v>
      </c>
      <c r="F936" s="16" t="n">
        <v>46261</v>
      </c>
      <c r="G936" s="1" t="s">
        <v>454</v>
      </c>
      <c r="H936" s="1" t="n">
        <v>1614735</v>
      </c>
      <c r="I936" s="1" t="n">
        <v>11</v>
      </c>
      <c r="J936" s="1" t="s">
        <v>2911</v>
      </c>
      <c r="K936" s="66" t="n">
        <v>249.5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35</v>
      </c>
      <c r="D937" s="1" t="s">
        <v>2933</v>
      </c>
      <c r="E937" s="16" t="n">
        <v>46262</v>
      </c>
      <c r="F937" s="16" t="n">
        <v>46262</v>
      </c>
      <c r="G937" s="1" t="s">
        <v>288</v>
      </c>
      <c r="H937" s="1" t="n">
        <v>1618414</v>
      </c>
      <c r="I937" s="1" t="n">
        <v>1</v>
      </c>
      <c r="J937" s="1" t="s">
        <v>2911</v>
      </c>
      <c r="K937" s="66" t="n">
        <v>672.5</v>
      </c>
    </row>
    <row r="938" customFormat="false" ht="12.75" hidden="false" customHeight="true" outlineLevel="0" collapsed="false">
      <c r="A938" s="1" t="n">
        <v>3</v>
      </c>
      <c r="B938" s="1" t="n">
        <v>312577</v>
      </c>
      <c r="C938" s="1" t="s">
        <v>35</v>
      </c>
      <c r="D938" s="1" t="s">
        <v>2972</v>
      </c>
      <c r="E938" s="16" t="n">
        <v>46262</v>
      </c>
      <c r="F938" s="16" t="n">
        <v>46261</v>
      </c>
      <c r="G938" s="1" t="s">
        <v>80</v>
      </c>
      <c r="H938" s="1" t="n">
        <v>1613526</v>
      </c>
      <c r="I938" s="1" t="n">
        <v>11</v>
      </c>
      <c r="J938" s="1" t="s">
        <v>2911</v>
      </c>
      <c r="K938" s="66" t="n">
        <v>3195.3</v>
      </c>
    </row>
    <row r="939" customFormat="false" ht="12.75" hidden="false" customHeight="true" outlineLevel="0" collapsed="false">
      <c r="A939" s="1" t="n">
        <v>3</v>
      </c>
      <c r="B939" s="1" t="n">
        <v>4551</v>
      </c>
      <c r="C939" s="1" t="s">
        <v>35</v>
      </c>
      <c r="D939" s="1" t="s">
        <v>2915</v>
      </c>
      <c r="E939" s="16" t="n">
        <v>46262</v>
      </c>
      <c r="F939" s="16" t="n">
        <v>46262</v>
      </c>
      <c r="G939" s="1" t="s">
        <v>99</v>
      </c>
      <c r="H939" s="1" t="n">
        <v>1613433</v>
      </c>
      <c r="I939" s="1" t="n">
        <v>6</v>
      </c>
      <c r="J939" s="1" t="s">
        <v>2911</v>
      </c>
      <c r="K939" s="66" t="n">
        <v>250</v>
      </c>
    </row>
    <row r="940" customFormat="false" ht="12.75" hidden="false" customHeight="true" outlineLevel="0" collapsed="false">
      <c r="A940" s="1" t="n">
        <v>3</v>
      </c>
      <c r="B940" s="1" t="n">
        <v>4552</v>
      </c>
      <c r="C940" s="1" t="s">
        <v>35</v>
      </c>
      <c r="D940" s="1" t="s">
        <v>2915</v>
      </c>
      <c r="E940" s="16" t="n">
        <v>46262</v>
      </c>
      <c r="F940" s="16" t="n">
        <v>46262</v>
      </c>
      <c r="G940" s="1" t="s">
        <v>99</v>
      </c>
      <c r="H940" s="1" t="n">
        <v>1613449</v>
      </c>
      <c r="I940" s="1" t="n">
        <v>6</v>
      </c>
      <c r="J940" s="1" t="s">
        <v>2911</v>
      </c>
      <c r="K940" s="66" t="n">
        <v>75</v>
      </c>
    </row>
    <row r="941" customFormat="false" ht="12.75" hidden="false" customHeight="true" outlineLevel="0" collapsed="false">
      <c r="A941" s="1" t="n">
        <v>3</v>
      </c>
      <c r="B941" s="1" t="n">
        <v>4553</v>
      </c>
      <c r="C941" s="1" t="s">
        <v>35</v>
      </c>
      <c r="D941" s="1" t="s">
        <v>2915</v>
      </c>
      <c r="E941" s="16" t="n">
        <v>46262</v>
      </c>
      <c r="F941" s="16" t="n">
        <v>46262</v>
      </c>
      <c r="G941" s="1" t="s">
        <v>99</v>
      </c>
      <c r="H941" s="1" t="n">
        <v>1614834</v>
      </c>
      <c r="I941" s="1" t="n">
        <v>6</v>
      </c>
      <c r="J941" s="1" t="s">
        <v>2911</v>
      </c>
      <c r="K941" s="66" t="n">
        <v>2094.5</v>
      </c>
    </row>
    <row r="942" customFormat="false" ht="12.75" hidden="false" customHeight="true" outlineLevel="0" collapsed="false">
      <c r="A942" s="1" t="n">
        <v>3</v>
      </c>
      <c r="B942" s="1" t="n">
        <v>3357</v>
      </c>
      <c r="C942" s="1" t="s">
        <v>35</v>
      </c>
      <c r="D942" s="1" t="s">
        <v>3023</v>
      </c>
      <c r="E942" s="16" t="n">
        <v>46263</v>
      </c>
      <c r="F942" s="16" t="n">
        <v>46261</v>
      </c>
      <c r="G942" s="1" t="s">
        <v>467</v>
      </c>
      <c r="H942" s="1" t="n">
        <v>1618457</v>
      </c>
      <c r="I942" s="1" t="n">
        <v>11</v>
      </c>
      <c r="J942" s="1" t="s">
        <v>2911</v>
      </c>
      <c r="K942" s="66" t="n">
        <v>1831.54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35</v>
      </c>
      <c r="D943" s="1" t="s">
        <v>2928</v>
      </c>
      <c r="E943" s="16" t="n">
        <v>46263</v>
      </c>
      <c r="F943" s="16" t="n">
        <v>46258</v>
      </c>
      <c r="G943" s="1" t="s">
        <v>87</v>
      </c>
      <c r="H943" s="1" t="n">
        <v>1618371</v>
      </c>
      <c r="I943" s="1" t="n">
        <v>11</v>
      </c>
      <c r="J943" s="1" t="s">
        <v>2911</v>
      </c>
      <c r="K943" s="66" t="n">
        <v>390</v>
      </c>
    </row>
    <row r="944" customFormat="false" ht="12.75" hidden="false" customHeight="true" outlineLevel="0" collapsed="false">
      <c r="A944" s="1" t="n">
        <v>3</v>
      </c>
      <c r="B944" s="1" t="n">
        <v>1264637</v>
      </c>
      <c r="C944" s="1" t="s">
        <v>35</v>
      </c>
      <c r="D944" s="1" t="s">
        <v>2929</v>
      </c>
      <c r="E944" s="16" t="n">
        <v>46263</v>
      </c>
      <c r="F944" s="16" t="n">
        <v>46262</v>
      </c>
      <c r="G944" s="1" t="s">
        <v>207</v>
      </c>
      <c r="H944" s="1" t="n">
        <v>1618390</v>
      </c>
      <c r="I944" s="1" t="n">
        <v>11</v>
      </c>
      <c r="J944" s="1" t="s">
        <v>2911</v>
      </c>
      <c r="K944" s="66" t="n">
        <v>1807.2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35</v>
      </c>
      <c r="D945" s="1" t="s">
        <v>2915</v>
      </c>
      <c r="E945" s="16" t="n">
        <v>46263</v>
      </c>
      <c r="F945" s="16" t="n">
        <v>46263</v>
      </c>
      <c r="G945" s="1" t="s">
        <v>99</v>
      </c>
      <c r="H945" s="1" t="n">
        <v>1618598</v>
      </c>
      <c r="I945" s="1" t="n">
        <v>6</v>
      </c>
      <c r="J945" s="1" t="s">
        <v>2911</v>
      </c>
      <c r="K945" s="66" t="n">
        <v>125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35</v>
      </c>
      <c r="D946" s="1" t="s">
        <v>2915</v>
      </c>
      <c r="E946" s="16" t="n">
        <v>46263</v>
      </c>
      <c r="F946" s="16" t="n">
        <v>46263</v>
      </c>
      <c r="G946" s="1" t="s">
        <v>99</v>
      </c>
      <c r="H946" s="1" t="n">
        <v>1618642</v>
      </c>
      <c r="I946" s="1" t="n">
        <v>6</v>
      </c>
      <c r="J946" s="1" t="s">
        <v>2911</v>
      </c>
      <c r="K946" s="66" t="n">
        <v>321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35</v>
      </c>
      <c r="D947" s="1" t="s">
        <v>2915</v>
      </c>
      <c r="E947" s="16" t="n">
        <v>46263</v>
      </c>
      <c r="F947" s="16" t="n">
        <v>46263</v>
      </c>
      <c r="G947" s="1" t="s">
        <v>99</v>
      </c>
      <c r="H947" s="1" t="n">
        <v>1619056</v>
      </c>
      <c r="I947" s="1" t="n">
        <v>6</v>
      </c>
      <c r="J947" s="1" t="s">
        <v>2911</v>
      </c>
      <c r="K947" s="66" t="n">
        <v>109.28</v>
      </c>
    </row>
    <row r="948" customFormat="false" ht="12.75" hidden="false" customHeight="true" outlineLevel="0" collapsed="false">
      <c r="A948" s="1" t="n">
        <v>3</v>
      </c>
      <c r="B948" s="1" t="n">
        <v>628</v>
      </c>
      <c r="C948" s="1" t="s">
        <v>35</v>
      </c>
      <c r="D948" s="1" t="s">
        <v>2950</v>
      </c>
      <c r="E948" s="16" t="n">
        <v>46265</v>
      </c>
      <c r="F948" s="16" t="n">
        <v>46262</v>
      </c>
      <c r="G948" s="1" t="s">
        <v>162</v>
      </c>
      <c r="H948" s="1" t="n">
        <v>1628697</v>
      </c>
      <c r="I948" s="1" t="n">
        <v>11</v>
      </c>
      <c r="J948" s="1" t="s">
        <v>2911</v>
      </c>
      <c r="K948" s="66" t="n">
        <v>240</v>
      </c>
    </row>
    <row r="949" customFormat="false" ht="12.75" hidden="false" customHeight="true" outlineLevel="0" collapsed="false">
      <c r="A949" s="1" t="n">
        <v>3</v>
      </c>
      <c r="B949" s="1" t="n">
        <v>1625096</v>
      </c>
      <c r="C949" s="1" t="s">
        <v>35</v>
      </c>
      <c r="D949" s="1" t="s">
        <v>2978</v>
      </c>
      <c r="E949" s="16" t="n">
        <v>46265</v>
      </c>
      <c r="F949" s="16" t="n">
        <v>46264</v>
      </c>
      <c r="G949" s="1" t="s">
        <v>214</v>
      </c>
      <c r="H949" s="1" t="n">
        <v>1628985</v>
      </c>
      <c r="I949" s="1" t="n">
        <v>11</v>
      </c>
      <c r="J949" s="1" t="s">
        <v>2911</v>
      </c>
      <c r="K949" s="66" t="n">
        <v>500.8</v>
      </c>
    </row>
    <row r="950" customFormat="false" ht="12.75" hidden="false" customHeight="true" outlineLevel="0" collapsed="false">
      <c r="A950" s="1" t="n">
        <v>3</v>
      </c>
      <c r="B950" s="1" t="n">
        <v>1452</v>
      </c>
      <c r="C950" s="1" t="s">
        <v>35</v>
      </c>
      <c r="D950" s="1" t="s">
        <v>2969</v>
      </c>
      <c r="E950" s="16" t="n">
        <v>46265</v>
      </c>
      <c r="F950" s="16" t="n">
        <v>46263</v>
      </c>
      <c r="G950" s="1" t="s">
        <v>344</v>
      </c>
      <c r="H950" s="1" t="n">
        <v>1628676</v>
      </c>
      <c r="I950" s="1" t="n">
        <v>11</v>
      </c>
      <c r="J950" s="1" t="s">
        <v>2911</v>
      </c>
      <c r="K950" s="66" t="n">
        <v>734.25</v>
      </c>
    </row>
    <row r="951" customFormat="false" ht="12.75" hidden="false" customHeight="true" outlineLevel="0" collapsed="false">
      <c r="A951" s="1" t="n">
        <v>3</v>
      </c>
      <c r="B951" s="1" t="n">
        <v>15055</v>
      </c>
      <c r="C951" s="1" t="s">
        <v>35</v>
      </c>
      <c r="D951" s="1" t="s">
        <v>2917</v>
      </c>
      <c r="E951" s="16" t="n">
        <v>46265</v>
      </c>
      <c r="F951" s="16" t="n">
        <v>46241</v>
      </c>
      <c r="G951" s="1" t="s">
        <v>157</v>
      </c>
      <c r="H951" s="1" t="n">
        <v>1629384</v>
      </c>
      <c r="I951" s="1" t="n">
        <v>11</v>
      </c>
      <c r="J951" s="1" t="s">
        <v>2911</v>
      </c>
      <c r="K951" s="66" t="n">
        <v>270</v>
      </c>
    </row>
    <row r="952" customFormat="false" ht="12.75" hidden="false" customHeight="true" outlineLevel="0" collapsed="false">
      <c r="A952" s="1" t="n">
        <v>3</v>
      </c>
      <c r="B952" s="1" t="n">
        <v>219</v>
      </c>
      <c r="C952" s="1" t="s">
        <v>35</v>
      </c>
      <c r="D952" s="1" t="s">
        <v>3032</v>
      </c>
      <c r="E952" s="16" t="n">
        <v>46265</v>
      </c>
      <c r="F952" s="16" t="n">
        <v>46261</v>
      </c>
      <c r="G952" s="1" t="s">
        <v>1638</v>
      </c>
      <c r="H952" s="1" t="n">
        <v>1629377</v>
      </c>
      <c r="I952" s="1" t="n">
        <v>11</v>
      </c>
      <c r="J952" s="1" t="s">
        <v>2911</v>
      </c>
      <c r="K952" s="66" t="n">
        <v>180</v>
      </c>
    </row>
    <row r="953" customFormat="false" ht="12.75" hidden="false" customHeight="true" outlineLevel="0" collapsed="false">
      <c r="A953" s="1" t="n">
        <v>3</v>
      </c>
      <c r="B953" s="1" t="n">
        <v>7164</v>
      </c>
      <c r="C953" s="1" t="s">
        <v>35</v>
      </c>
      <c r="D953" s="1" t="s">
        <v>2953</v>
      </c>
      <c r="E953" s="16" t="n">
        <v>46265</v>
      </c>
      <c r="F953" s="16" t="n">
        <v>46263</v>
      </c>
      <c r="G953" s="1" t="s">
        <v>528</v>
      </c>
      <c r="H953" s="1" t="n">
        <v>1629257</v>
      </c>
      <c r="I953" s="1" t="n">
        <v>11</v>
      </c>
      <c r="J953" s="1" t="s">
        <v>2911</v>
      </c>
      <c r="K953" s="66" t="n">
        <v>310</v>
      </c>
    </row>
    <row r="954" customFormat="false" ht="12.75" hidden="false" customHeight="true" outlineLevel="0" collapsed="false">
      <c r="A954" s="1" t="n">
        <v>3</v>
      </c>
      <c r="B954" s="1" t="n">
        <v>7845</v>
      </c>
      <c r="C954" s="1" t="s">
        <v>35</v>
      </c>
      <c r="D954" s="1" t="s">
        <v>3055</v>
      </c>
      <c r="E954" s="16" t="n">
        <v>46265</v>
      </c>
      <c r="F954" s="16" t="n">
        <v>46263</v>
      </c>
      <c r="G954" s="1" t="s">
        <v>2508</v>
      </c>
      <c r="H954" s="1" t="n">
        <v>1629205</v>
      </c>
      <c r="I954" s="1" t="n">
        <v>11</v>
      </c>
      <c r="J954" s="1" t="s">
        <v>2911</v>
      </c>
      <c r="K954" s="66" t="n">
        <v>209.94</v>
      </c>
    </row>
    <row r="955" customFormat="false" ht="12.75" hidden="false" customHeight="true" outlineLevel="0" collapsed="false">
      <c r="A955" s="1" t="n">
        <v>3</v>
      </c>
      <c r="B955" s="1" t="n">
        <v>1432808</v>
      </c>
      <c r="C955" s="1" t="s">
        <v>35</v>
      </c>
      <c r="D955" s="1" t="s">
        <v>2928</v>
      </c>
      <c r="E955" s="16" t="n">
        <v>46265</v>
      </c>
      <c r="F955" s="16" t="n">
        <v>46258</v>
      </c>
      <c r="G955" s="1" t="s">
        <v>87</v>
      </c>
      <c r="H955" s="1" t="n">
        <v>1628737</v>
      </c>
      <c r="I955" s="1" t="n">
        <v>11</v>
      </c>
      <c r="J955" s="1" t="s">
        <v>2911</v>
      </c>
      <c r="K955" s="66" t="n">
        <v>1286.8</v>
      </c>
    </row>
    <row r="956" customFormat="false" ht="12.75" hidden="false" customHeight="true" outlineLevel="0" collapsed="false">
      <c r="A956" s="1" t="n">
        <v>3</v>
      </c>
      <c r="B956" s="1" t="n">
        <v>1435316</v>
      </c>
      <c r="C956" s="1" t="s">
        <v>35</v>
      </c>
      <c r="D956" s="1" t="s">
        <v>2928</v>
      </c>
      <c r="E956" s="16" t="n">
        <v>46265</v>
      </c>
      <c r="F956" s="16" t="n">
        <v>46260</v>
      </c>
      <c r="G956" s="1" t="s">
        <v>87</v>
      </c>
      <c r="H956" s="1" t="n">
        <v>1628782</v>
      </c>
      <c r="I956" s="1" t="n">
        <v>11</v>
      </c>
      <c r="J956" s="1" t="s">
        <v>2911</v>
      </c>
      <c r="K956" s="66" t="n">
        <v>730</v>
      </c>
    </row>
    <row r="957" customFormat="false" ht="12.75" hidden="false" customHeight="true" outlineLevel="0" collapsed="false">
      <c r="A957" s="1" t="n">
        <v>3</v>
      </c>
      <c r="B957" s="1" t="n">
        <v>15210</v>
      </c>
      <c r="C957" s="1" t="s">
        <v>35</v>
      </c>
      <c r="D957" s="1" t="s">
        <v>2994</v>
      </c>
      <c r="E957" s="16" t="n">
        <v>46265</v>
      </c>
      <c r="F957" s="16" t="n">
        <v>46263</v>
      </c>
      <c r="G957" s="1" t="s">
        <v>412</v>
      </c>
      <c r="H957" s="1" t="n">
        <v>1633547</v>
      </c>
      <c r="I957" s="1" t="n">
        <v>11</v>
      </c>
      <c r="J957" s="1" t="s">
        <v>2911</v>
      </c>
      <c r="K957" s="66" t="n">
        <v>7365.6</v>
      </c>
    </row>
    <row r="958" customFormat="false" ht="12.75" hidden="false" customHeight="true" outlineLevel="0" collapsed="false">
      <c r="A958" s="1" t="n">
        <v>3</v>
      </c>
      <c r="B958" s="1" t="n">
        <v>3360</v>
      </c>
      <c r="C958" s="1" t="s">
        <v>35</v>
      </c>
      <c r="D958" s="1" t="s">
        <v>3047</v>
      </c>
      <c r="E958" s="16" t="n">
        <v>46265</v>
      </c>
      <c r="F958" s="16" t="n">
        <v>46265</v>
      </c>
      <c r="G958" s="1" t="s">
        <v>2224</v>
      </c>
      <c r="H958" s="1" t="n">
        <v>1638312</v>
      </c>
      <c r="I958" s="1" t="n">
        <v>11</v>
      </c>
      <c r="J958" s="1" t="s">
        <v>2911</v>
      </c>
      <c r="K958" s="66" t="n">
        <v>300</v>
      </c>
    </row>
    <row r="959" customFormat="false" ht="12.75" hidden="false" customHeight="true" outlineLevel="0" collapsed="false">
      <c r="A959" s="1" t="n">
        <v>3</v>
      </c>
      <c r="B959" s="1" t="n">
        <v>4562</v>
      </c>
      <c r="C959" s="1" t="s">
        <v>35</v>
      </c>
      <c r="D959" s="1" t="s">
        <v>2915</v>
      </c>
      <c r="E959" s="16" t="n">
        <v>46265</v>
      </c>
      <c r="F959" s="16" t="n">
        <v>46265</v>
      </c>
      <c r="G959" s="1" t="s">
        <v>99</v>
      </c>
      <c r="H959" s="1" t="n">
        <v>1628790</v>
      </c>
      <c r="I959" s="1" t="n">
        <v>6</v>
      </c>
      <c r="J959" s="1" t="s">
        <v>2911</v>
      </c>
      <c r="K959" s="66" t="n">
        <v>132</v>
      </c>
    </row>
    <row r="960" customFormat="false" ht="12.75" hidden="false" customHeight="true" outlineLevel="0" collapsed="false">
      <c r="A960" s="1" t="n">
        <v>3</v>
      </c>
      <c r="B960" s="1" t="n">
        <v>4563</v>
      </c>
      <c r="C960" s="1" t="s">
        <v>35</v>
      </c>
      <c r="D960" s="1" t="s">
        <v>2915</v>
      </c>
      <c r="E960" s="16" t="n">
        <v>46265</v>
      </c>
      <c r="F960" s="16" t="n">
        <v>46265</v>
      </c>
      <c r="G960" s="1" t="s">
        <v>99</v>
      </c>
      <c r="H960" s="1" t="n">
        <v>1628933</v>
      </c>
      <c r="I960" s="1" t="n">
        <v>6</v>
      </c>
      <c r="J960" s="1" t="s">
        <v>2911</v>
      </c>
      <c r="K960" s="66" t="n">
        <v>300</v>
      </c>
    </row>
    <row r="961" customFormat="false" ht="12.75" hidden="false" customHeight="true" outlineLevel="0" collapsed="false">
      <c r="A961" s="1" t="n">
        <v>3</v>
      </c>
      <c r="B961" s="1" t="n">
        <v>4564</v>
      </c>
      <c r="C961" s="1" t="s">
        <v>35</v>
      </c>
      <c r="D961" s="1" t="s">
        <v>2915</v>
      </c>
      <c r="E961" s="16" t="n">
        <v>46265</v>
      </c>
      <c r="F961" s="16" t="n">
        <v>46265</v>
      </c>
      <c r="G961" s="1" t="s">
        <v>99</v>
      </c>
      <c r="H961" s="1" t="n">
        <v>1629037</v>
      </c>
      <c r="I961" s="1" t="n">
        <v>6</v>
      </c>
      <c r="J961" s="1" t="s">
        <v>2911</v>
      </c>
      <c r="K961" s="66" t="n">
        <v>125</v>
      </c>
    </row>
    <row r="962" customFormat="false" ht="12.75" hidden="false" customHeight="true" outlineLevel="0" collapsed="false">
      <c r="A962" s="1" t="n">
        <v>3</v>
      </c>
      <c r="B962" s="1" t="n">
        <v>48290</v>
      </c>
      <c r="C962" s="1" t="s">
        <v>408</v>
      </c>
      <c r="D962" s="1" t="s">
        <v>2995</v>
      </c>
      <c r="E962" s="16" t="n">
        <v>46265</v>
      </c>
      <c r="F962" s="16" t="n">
        <v>46263</v>
      </c>
      <c r="G962" s="1" t="s">
        <v>2996</v>
      </c>
      <c r="H962" s="1" t="n">
        <v>1628853</v>
      </c>
      <c r="I962" s="1" t="n">
        <v>11</v>
      </c>
      <c r="J962" s="1" t="s">
        <v>2911</v>
      </c>
      <c r="K962" s="66" t="n">
        <v>795</v>
      </c>
    </row>
    <row r="963" customFormat="false" ht="12.75" hidden="false" customHeight="true" outlineLevel="0" collapsed="false">
      <c r="A963" s="1" t="n">
        <v>3</v>
      </c>
      <c r="B963" s="1" t="n">
        <v>12956</v>
      </c>
      <c r="C963" s="1" t="s">
        <v>35</v>
      </c>
      <c r="D963" s="1" t="s">
        <v>3024</v>
      </c>
      <c r="E963" s="16" t="n">
        <v>46265</v>
      </c>
      <c r="F963" s="16" t="n">
        <v>46254</v>
      </c>
      <c r="G963" s="1" t="s">
        <v>1657</v>
      </c>
      <c r="H963" s="1" t="n">
        <v>1633752</v>
      </c>
      <c r="I963" s="1" t="n">
        <v>11</v>
      </c>
      <c r="J963" s="1" t="s">
        <v>2911</v>
      </c>
      <c r="K963" s="66" t="n">
        <v>611.38</v>
      </c>
    </row>
    <row r="964" customFormat="false" ht="12.75" hidden="false" customHeight="true" outlineLevel="0" collapsed="false">
      <c r="A964" s="1" t="n">
        <v>3</v>
      </c>
      <c r="B964" s="1" t="n">
        <v>589581</v>
      </c>
      <c r="C964" s="1" t="s">
        <v>35</v>
      </c>
      <c r="D964" s="1" t="s">
        <v>3004</v>
      </c>
      <c r="E964" s="16" t="n">
        <v>46265</v>
      </c>
      <c r="F964" s="16" t="n">
        <v>46262</v>
      </c>
      <c r="G964" s="1" t="s">
        <v>77</v>
      </c>
      <c r="H964" s="1" t="n">
        <v>1633744</v>
      </c>
      <c r="I964" s="1" t="n">
        <v>11</v>
      </c>
      <c r="J964" s="1" t="s">
        <v>2911</v>
      </c>
      <c r="K964" s="66" t="n">
        <v>240.76</v>
      </c>
    </row>
    <row r="965" customFormat="false" ht="12.75" hidden="false" customHeight="true" outlineLevel="0" collapsed="false">
      <c r="A965" s="1" t="n">
        <v>3</v>
      </c>
      <c r="B965" s="1" t="n">
        <v>175722</v>
      </c>
      <c r="C965" s="1" t="s">
        <v>35</v>
      </c>
      <c r="D965" s="1" t="s">
        <v>2922</v>
      </c>
      <c r="E965" s="16" t="n">
        <v>46266</v>
      </c>
      <c r="F965" s="16" t="n">
        <v>46265</v>
      </c>
      <c r="G965" s="1" t="s">
        <v>95</v>
      </c>
      <c r="H965" s="1" t="n">
        <v>1635176</v>
      </c>
      <c r="I965" s="1" t="n">
        <v>11</v>
      </c>
      <c r="J965" s="1" t="s">
        <v>2911</v>
      </c>
      <c r="K965" s="66" t="n">
        <v>4329.38</v>
      </c>
    </row>
    <row r="966" customFormat="false" ht="12.75" hidden="false" customHeight="true" outlineLevel="0" collapsed="false">
      <c r="A966" s="1" t="n">
        <v>3</v>
      </c>
      <c r="B966" s="1" t="n">
        <v>15225</v>
      </c>
      <c r="C966" s="1" t="s">
        <v>35</v>
      </c>
      <c r="D966" s="1" t="s">
        <v>2917</v>
      </c>
      <c r="E966" s="16" t="n">
        <v>46266</v>
      </c>
      <c r="F966" s="16" t="n">
        <v>46266</v>
      </c>
      <c r="G966" s="1" t="s">
        <v>157</v>
      </c>
      <c r="H966" s="1" t="n">
        <v>1635095</v>
      </c>
      <c r="I966" s="1" t="n">
        <v>11</v>
      </c>
      <c r="J966" s="1" t="s">
        <v>2911</v>
      </c>
      <c r="K966" s="66" t="n">
        <v>550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35</v>
      </c>
      <c r="D967" s="1" t="s">
        <v>2915</v>
      </c>
      <c r="E967" s="16" t="n">
        <v>46266</v>
      </c>
      <c r="F967" s="16" t="n">
        <v>46266</v>
      </c>
      <c r="G967" s="1" t="s">
        <v>99</v>
      </c>
      <c r="H967" s="1" t="n">
        <v>1634984</v>
      </c>
      <c r="I967" s="1" t="n">
        <v>6</v>
      </c>
      <c r="J967" s="1" t="s">
        <v>2911</v>
      </c>
      <c r="K967" s="66" t="n">
        <v>150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35</v>
      </c>
      <c r="D968" s="1" t="s">
        <v>2915</v>
      </c>
      <c r="E968" s="16" t="n">
        <v>46266</v>
      </c>
      <c r="F968" s="16" t="n">
        <v>46266</v>
      </c>
      <c r="G968" s="1" t="s">
        <v>99</v>
      </c>
      <c r="H968" s="1" t="n">
        <v>1635042</v>
      </c>
      <c r="I968" s="1" t="n">
        <v>6</v>
      </c>
      <c r="J968" s="1" t="s">
        <v>2911</v>
      </c>
      <c r="K968" s="66" t="n">
        <v>2541.5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35</v>
      </c>
      <c r="D969" s="1" t="s">
        <v>2915</v>
      </c>
      <c r="E969" s="16" t="n">
        <v>46266</v>
      </c>
      <c r="F969" s="16" t="n">
        <v>46266</v>
      </c>
      <c r="G969" s="1" t="s">
        <v>99</v>
      </c>
      <c r="H969" s="1" t="n">
        <v>1635313</v>
      </c>
      <c r="I969" s="1" t="n">
        <v>6</v>
      </c>
      <c r="J969" s="1" t="s">
        <v>2911</v>
      </c>
      <c r="K969" s="66" t="n">
        <v>125</v>
      </c>
    </row>
    <row r="970" customFormat="false" ht="12.75" hidden="false" customHeight="true" outlineLevel="0" collapsed="false">
      <c r="A970" s="1" t="n">
        <v>3</v>
      </c>
      <c r="B970" s="1" t="n">
        <v>175823</v>
      </c>
      <c r="C970" s="1" t="s">
        <v>35</v>
      </c>
      <c r="D970" s="1" t="s">
        <v>2922</v>
      </c>
      <c r="E970" s="16" t="n">
        <v>46267</v>
      </c>
      <c r="F970" s="16" t="n">
        <v>46267</v>
      </c>
      <c r="G970" s="1" t="s">
        <v>95</v>
      </c>
      <c r="H970" s="1" t="n">
        <v>1638576</v>
      </c>
      <c r="I970" s="1" t="n">
        <v>11</v>
      </c>
      <c r="J970" s="1" t="s">
        <v>2911</v>
      </c>
      <c r="K970" s="66" t="n">
        <v>3851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35</v>
      </c>
      <c r="D971" s="1" t="s">
        <v>2937</v>
      </c>
      <c r="E971" s="16" t="n">
        <v>46267</v>
      </c>
      <c r="F971" s="16" t="n">
        <v>46266</v>
      </c>
      <c r="G971" s="1" t="s">
        <v>63</v>
      </c>
      <c r="H971" s="1" t="n">
        <v>1638325</v>
      </c>
      <c r="I971" s="1" t="n">
        <v>11</v>
      </c>
      <c r="J971" s="1" t="s">
        <v>2911</v>
      </c>
      <c r="K971" s="66" t="n">
        <v>1538.62</v>
      </c>
    </row>
    <row r="972" customFormat="false" ht="12.75" hidden="false" customHeight="true" outlineLevel="0" collapsed="false">
      <c r="A972" s="1" t="n">
        <v>3</v>
      </c>
      <c r="B972" s="1" t="n">
        <v>1998</v>
      </c>
      <c r="C972" s="1" t="s">
        <v>35</v>
      </c>
      <c r="D972" s="1" t="s">
        <v>3044</v>
      </c>
      <c r="E972" s="16" t="n">
        <v>46267</v>
      </c>
      <c r="F972" s="16" t="n">
        <v>46267</v>
      </c>
      <c r="G972" s="1" t="s">
        <v>2063</v>
      </c>
      <c r="H972" s="1" t="n">
        <v>1642610</v>
      </c>
      <c r="I972" s="1" t="n">
        <v>11</v>
      </c>
      <c r="J972" s="1" t="s">
        <v>2911</v>
      </c>
      <c r="K972" s="66" t="n">
        <v>2248.47</v>
      </c>
    </row>
    <row r="973" customFormat="false" ht="12.75" hidden="false" customHeight="true" outlineLevel="0" collapsed="false">
      <c r="A973" s="1" t="n">
        <v>3</v>
      </c>
      <c r="B973" s="1" t="n">
        <v>39662</v>
      </c>
      <c r="C973" s="1" t="s">
        <v>3029</v>
      </c>
      <c r="D973" s="1" t="s">
        <v>3030</v>
      </c>
      <c r="E973" s="16" t="n">
        <v>46267</v>
      </c>
      <c r="F973" s="16" t="n">
        <v>46266</v>
      </c>
      <c r="G973" s="1" t="s">
        <v>1808</v>
      </c>
      <c r="H973" s="1" t="n">
        <v>1638817</v>
      </c>
      <c r="I973" s="1" t="n">
        <v>11</v>
      </c>
      <c r="J973" s="1" t="s">
        <v>2911</v>
      </c>
      <c r="K973" s="66" t="n">
        <v>108.9</v>
      </c>
    </row>
    <row r="974" customFormat="false" ht="12.75" hidden="false" customHeight="true" outlineLevel="0" collapsed="false">
      <c r="A974" s="1" t="n">
        <v>3</v>
      </c>
      <c r="B974" s="1" t="n">
        <v>39678</v>
      </c>
      <c r="C974" s="1" t="s">
        <v>3029</v>
      </c>
      <c r="D974" s="1" t="s">
        <v>3030</v>
      </c>
      <c r="E974" s="16" t="n">
        <v>46267</v>
      </c>
      <c r="F974" s="16" t="n">
        <v>46267</v>
      </c>
      <c r="G974" s="1" t="s">
        <v>1808</v>
      </c>
      <c r="H974" s="1" t="n">
        <v>1642664</v>
      </c>
      <c r="I974" s="1" t="n">
        <v>11</v>
      </c>
      <c r="J974" s="1" t="s">
        <v>2911</v>
      </c>
      <c r="K974" s="66" t="n">
        <v>455.52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35</v>
      </c>
      <c r="D975" s="1" t="s">
        <v>3032</v>
      </c>
      <c r="E975" s="16" t="n">
        <v>46267</v>
      </c>
      <c r="F975" s="16" t="n">
        <v>46266</v>
      </c>
      <c r="G975" s="1" t="s">
        <v>1638</v>
      </c>
      <c r="H975" s="1" t="n">
        <v>1638178</v>
      </c>
      <c r="I975" s="1" t="n">
        <v>11</v>
      </c>
      <c r="J975" s="1" t="s">
        <v>2911</v>
      </c>
      <c r="K975" s="66" t="n">
        <v>180</v>
      </c>
    </row>
    <row r="976" customFormat="false" ht="12.75" hidden="false" customHeight="true" outlineLevel="0" collapsed="false">
      <c r="A976" s="1" t="n">
        <v>3</v>
      </c>
      <c r="B976" s="1" t="n">
        <v>7195</v>
      </c>
      <c r="C976" s="1" t="s">
        <v>35</v>
      </c>
      <c r="D976" s="1" t="s">
        <v>2953</v>
      </c>
      <c r="E976" s="16" t="n">
        <v>46267</v>
      </c>
      <c r="F976" s="16" t="n">
        <v>46267</v>
      </c>
      <c r="G976" s="1" t="s">
        <v>528</v>
      </c>
      <c r="H976" s="1" t="n">
        <v>1641295</v>
      </c>
      <c r="I976" s="1" t="n">
        <v>11</v>
      </c>
      <c r="J976" s="1" t="s">
        <v>2911</v>
      </c>
      <c r="K976" s="66" t="n">
        <v>322</v>
      </c>
    </row>
    <row r="977" customFormat="false" ht="12.75" hidden="false" customHeight="true" outlineLevel="0" collapsed="false">
      <c r="A977" s="1" t="n">
        <v>3</v>
      </c>
      <c r="B977" s="1" t="n">
        <v>203</v>
      </c>
      <c r="C977" s="1" t="s">
        <v>35</v>
      </c>
      <c r="D977" s="1" t="s">
        <v>3056</v>
      </c>
      <c r="E977" s="16" t="n">
        <v>46267</v>
      </c>
      <c r="F977" s="16" t="n">
        <v>46266</v>
      </c>
      <c r="G977" s="1" t="s">
        <v>2635</v>
      </c>
      <c r="H977" s="1" t="n">
        <v>1638676</v>
      </c>
      <c r="I977" s="1" t="n">
        <v>11</v>
      </c>
      <c r="J977" s="1" t="s">
        <v>2911</v>
      </c>
      <c r="K977" s="66" t="n">
        <v>745</v>
      </c>
    </row>
    <row r="978" customFormat="false" ht="12.75" hidden="false" customHeight="true" outlineLevel="0" collapsed="false">
      <c r="A978" s="1" t="n">
        <v>3</v>
      </c>
      <c r="B978" s="1" t="n">
        <v>1266114</v>
      </c>
      <c r="C978" s="1" t="s">
        <v>35</v>
      </c>
      <c r="D978" s="1" t="s">
        <v>2929</v>
      </c>
      <c r="E978" s="16" t="n">
        <v>46267</v>
      </c>
      <c r="F978" s="16" t="n">
        <v>46267</v>
      </c>
      <c r="G978" s="1" t="s">
        <v>207</v>
      </c>
      <c r="H978" s="1" t="n">
        <v>1641412</v>
      </c>
      <c r="I978" s="1" t="n">
        <v>11</v>
      </c>
      <c r="J978" s="1" t="s">
        <v>2911</v>
      </c>
      <c r="K978" s="66" t="n">
        <v>484.17</v>
      </c>
    </row>
    <row r="979" customFormat="false" ht="12.75" hidden="false" customHeight="true" outlineLevel="0" collapsed="false">
      <c r="A979" s="1" t="n">
        <v>3</v>
      </c>
      <c r="B979" s="1" t="n">
        <v>4572</v>
      </c>
      <c r="C979" s="1" t="s">
        <v>35</v>
      </c>
      <c r="D979" s="1" t="s">
        <v>2915</v>
      </c>
      <c r="E979" s="16" t="n">
        <v>46267</v>
      </c>
      <c r="F979" s="16" t="n">
        <v>46267</v>
      </c>
      <c r="G979" s="1" t="s">
        <v>99</v>
      </c>
      <c r="H979" s="1" t="n">
        <v>1638148</v>
      </c>
      <c r="I979" s="1" t="n">
        <v>6</v>
      </c>
      <c r="J979" s="1" t="s">
        <v>2911</v>
      </c>
      <c r="K979" s="66" t="n">
        <v>650</v>
      </c>
    </row>
    <row r="980" customFormat="false" ht="12.75" hidden="false" customHeight="true" outlineLevel="0" collapsed="false">
      <c r="A980" s="1" t="n">
        <v>3</v>
      </c>
      <c r="B980" s="1" t="n">
        <v>4573</v>
      </c>
      <c r="C980" s="1" t="s">
        <v>35</v>
      </c>
      <c r="D980" s="1" t="s">
        <v>2915</v>
      </c>
      <c r="E980" s="16" t="n">
        <v>46267</v>
      </c>
      <c r="F980" s="16" t="n">
        <v>46267</v>
      </c>
      <c r="G980" s="1" t="s">
        <v>99</v>
      </c>
      <c r="H980" s="1" t="n">
        <v>1638412</v>
      </c>
      <c r="I980" s="1" t="n">
        <v>6</v>
      </c>
      <c r="J980" s="1" t="s">
        <v>2911</v>
      </c>
      <c r="K980" s="66" t="n">
        <v>155</v>
      </c>
    </row>
    <row r="981" customFormat="false" ht="12.75" hidden="false" customHeight="true" outlineLevel="0" collapsed="false">
      <c r="A981" s="1" t="n">
        <v>3</v>
      </c>
      <c r="B981" s="1" t="n">
        <v>4574</v>
      </c>
      <c r="C981" s="1" t="s">
        <v>35</v>
      </c>
      <c r="D981" s="1" t="s">
        <v>2915</v>
      </c>
      <c r="E981" s="16" t="n">
        <v>46267</v>
      </c>
      <c r="F981" s="16" t="n">
        <v>46267</v>
      </c>
      <c r="G981" s="1" t="s">
        <v>99</v>
      </c>
      <c r="H981" s="1" t="n">
        <v>1638488</v>
      </c>
      <c r="I981" s="1" t="n">
        <v>6</v>
      </c>
      <c r="J981" s="1" t="s">
        <v>2911</v>
      </c>
      <c r="K981" s="66" t="n">
        <v>250</v>
      </c>
    </row>
    <row r="982" customFormat="false" ht="12.75" hidden="false" customHeight="true" outlineLevel="0" collapsed="false">
      <c r="A982" s="1" t="n">
        <v>3</v>
      </c>
      <c r="B982" s="1" t="n">
        <v>15098</v>
      </c>
      <c r="C982" s="1" t="s">
        <v>189</v>
      </c>
      <c r="D982" s="1" t="s">
        <v>2935</v>
      </c>
      <c r="E982" s="16" t="n">
        <v>46268</v>
      </c>
      <c r="F982" s="16" t="n">
        <v>46266</v>
      </c>
      <c r="G982" s="1" t="s">
        <v>216</v>
      </c>
      <c r="H982" s="1" t="n">
        <v>1646074</v>
      </c>
      <c r="I982" s="1" t="n">
        <v>11</v>
      </c>
      <c r="J982" s="1" t="s">
        <v>2911</v>
      </c>
      <c r="K982" s="66" t="n">
        <v>468.27</v>
      </c>
    </row>
    <row r="983" customFormat="false" ht="12.75" hidden="false" customHeight="true" outlineLevel="0" collapsed="false">
      <c r="A983" s="1" t="n">
        <v>3</v>
      </c>
      <c r="B983" s="1" t="n">
        <v>1040090</v>
      </c>
      <c r="C983" s="1" t="s">
        <v>35</v>
      </c>
      <c r="D983" s="1" t="s">
        <v>2936</v>
      </c>
      <c r="E983" s="16" t="n">
        <v>46268</v>
      </c>
      <c r="F983" s="16" t="n">
        <v>46267</v>
      </c>
      <c r="G983" s="1" t="s">
        <v>340</v>
      </c>
      <c r="H983" s="1" t="n">
        <v>1646179</v>
      </c>
      <c r="I983" s="1" t="n">
        <v>11</v>
      </c>
      <c r="J983" s="1" t="s">
        <v>2911</v>
      </c>
      <c r="K983" s="66" t="n">
        <v>741.88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35</v>
      </c>
      <c r="D984" s="1" t="s">
        <v>2915</v>
      </c>
      <c r="E984" s="16" t="n">
        <v>46268</v>
      </c>
      <c r="F984" s="16" t="n">
        <v>46268</v>
      </c>
      <c r="G984" s="1" t="s">
        <v>99</v>
      </c>
      <c r="H984" s="1" t="n">
        <v>1646146</v>
      </c>
      <c r="I984" s="1" t="n">
        <v>6</v>
      </c>
      <c r="J984" s="1" t="s">
        <v>2911</v>
      </c>
      <c r="K984" s="66" t="n">
        <v>135</v>
      </c>
    </row>
    <row r="985" customFormat="false" ht="12.75" hidden="false" customHeight="true" outlineLevel="0" collapsed="false">
      <c r="A985" s="1" t="n">
        <v>3</v>
      </c>
      <c r="B985" s="1" t="n">
        <v>927</v>
      </c>
      <c r="C985" s="1" t="s">
        <v>35</v>
      </c>
      <c r="D985" s="1" t="s">
        <v>2916</v>
      </c>
      <c r="E985" s="16" t="n">
        <v>46269</v>
      </c>
      <c r="F985" s="16" t="n">
        <v>46269</v>
      </c>
      <c r="G985" s="1" t="s">
        <v>139</v>
      </c>
      <c r="H985" s="1" t="n">
        <v>1651226</v>
      </c>
      <c r="I985" s="1" t="n">
        <v>1</v>
      </c>
      <c r="J985" s="1" t="s">
        <v>2911</v>
      </c>
      <c r="K985" s="66" t="n">
        <v>270</v>
      </c>
    </row>
    <row r="986" customFormat="false" ht="12.75" hidden="false" customHeight="true" outlineLevel="0" collapsed="false">
      <c r="A986" s="1" t="n">
        <v>3</v>
      </c>
      <c r="B986" s="1" t="n">
        <v>241</v>
      </c>
      <c r="C986" s="1" t="s">
        <v>35</v>
      </c>
      <c r="D986" s="1" t="s">
        <v>3057</v>
      </c>
      <c r="E986" s="16" t="n">
        <v>46269</v>
      </c>
      <c r="F986" s="16" t="n">
        <v>46267</v>
      </c>
      <c r="G986" s="1" t="s">
        <v>2724</v>
      </c>
      <c r="H986" s="1" t="n">
        <v>1650626</v>
      </c>
      <c r="I986" s="1" t="n">
        <v>39</v>
      </c>
      <c r="J986" s="1" t="s">
        <v>2911</v>
      </c>
      <c r="K986" s="66" t="n">
        <v>1114.2</v>
      </c>
    </row>
    <row r="987" customFormat="false" ht="12.75" hidden="false" customHeight="true" outlineLevel="0" collapsed="false">
      <c r="A987" s="1" t="n">
        <v>3</v>
      </c>
      <c r="B987" s="1" t="n">
        <v>1278696</v>
      </c>
      <c r="C987" s="1" t="s">
        <v>685</v>
      </c>
      <c r="D987" s="1" t="s">
        <v>2910</v>
      </c>
      <c r="E987" s="16" t="n">
        <v>46269</v>
      </c>
      <c r="F987" s="16" t="n">
        <v>46267</v>
      </c>
      <c r="G987" s="1" t="s">
        <v>149</v>
      </c>
      <c r="H987" s="1" t="n">
        <v>1650700</v>
      </c>
      <c r="I987" s="1" t="n">
        <v>11</v>
      </c>
      <c r="J987" s="1" t="s">
        <v>2911</v>
      </c>
      <c r="K987" s="66" t="n">
        <v>941.49</v>
      </c>
    </row>
    <row r="988" customFormat="false" ht="12.75" hidden="false" customHeight="true" outlineLevel="0" collapsed="false">
      <c r="A988" s="1" t="n">
        <v>3</v>
      </c>
      <c r="B988" s="1" t="n">
        <v>2026462</v>
      </c>
      <c r="C988" s="1" t="s">
        <v>488</v>
      </c>
      <c r="D988" s="1" t="s">
        <v>2910</v>
      </c>
      <c r="E988" s="16" t="n">
        <v>46269</v>
      </c>
      <c r="F988" s="16" t="n">
        <v>46267</v>
      </c>
      <c r="G988" s="1" t="s">
        <v>149</v>
      </c>
      <c r="H988" s="1" t="n">
        <v>1650693</v>
      </c>
      <c r="I988" s="1" t="n">
        <v>11</v>
      </c>
      <c r="J988" s="1" t="s">
        <v>2911</v>
      </c>
      <c r="K988" s="66" t="n">
        <v>6125.96</v>
      </c>
    </row>
    <row r="989" customFormat="false" ht="12.75" hidden="false" customHeight="true" outlineLevel="0" collapsed="false">
      <c r="A989" s="1" t="n">
        <v>3</v>
      </c>
      <c r="B989" s="1" t="n">
        <v>175949</v>
      </c>
      <c r="C989" s="1" t="s">
        <v>35</v>
      </c>
      <c r="D989" s="1" t="s">
        <v>2922</v>
      </c>
      <c r="E989" s="16" t="n">
        <v>46269</v>
      </c>
      <c r="F989" s="16" t="n">
        <v>46269</v>
      </c>
      <c r="G989" s="1" t="s">
        <v>95</v>
      </c>
      <c r="H989" s="1" t="n">
        <v>1652915</v>
      </c>
      <c r="I989" s="1" t="n">
        <v>11</v>
      </c>
      <c r="J989" s="1" t="s">
        <v>2911</v>
      </c>
      <c r="K989" s="66" t="n">
        <v>3893.43</v>
      </c>
    </row>
    <row r="990" customFormat="false" ht="12.75" hidden="false" customHeight="true" outlineLevel="0" collapsed="false">
      <c r="A990" s="1" t="n">
        <v>3</v>
      </c>
      <c r="B990" s="1" t="n">
        <v>15258</v>
      </c>
      <c r="C990" s="1" t="s">
        <v>35</v>
      </c>
      <c r="D990" s="1" t="s">
        <v>2917</v>
      </c>
      <c r="E990" s="16" t="n">
        <v>46269</v>
      </c>
      <c r="F990" s="16" t="n">
        <v>46269</v>
      </c>
      <c r="G990" s="1" t="s">
        <v>157</v>
      </c>
      <c r="H990" s="1" t="n">
        <v>1652759</v>
      </c>
      <c r="I990" s="1" t="n">
        <v>11</v>
      </c>
      <c r="J990" s="1" t="s">
        <v>2911</v>
      </c>
      <c r="K990" s="66" t="n">
        <v>550</v>
      </c>
    </row>
    <row r="991" customFormat="false" ht="12.75" hidden="false" customHeight="true" outlineLevel="0" collapsed="false">
      <c r="A991" s="1" t="n">
        <v>3</v>
      </c>
      <c r="B991" s="1" t="n">
        <v>995864</v>
      </c>
      <c r="C991" s="1" t="s">
        <v>2942</v>
      </c>
      <c r="D991" s="1" t="s">
        <v>2943</v>
      </c>
      <c r="E991" s="16" t="n">
        <v>46269</v>
      </c>
      <c r="F991" s="16" t="n">
        <v>46268</v>
      </c>
      <c r="G991" s="1" t="s">
        <v>392</v>
      </c>
      <c r="H991" s="1" t="n">
        <v>1653066</v>
      </c>
      <c r="I991" s="1" t="n">
        <v>11</v>
      </c>
      <c r="J991" s="1" t="s">
        <v>2911</v>
      </c>
      <c r="K991" s="66" t="n">
        <v>2927.37</v>
      </c>
    </row>
    <row r="992" customFormat="false" ht="12.75" hidden="false" customHeight="true" outlineLevel="0" collapsed="false">
      <c r="A992" s="1" t="n">
        <v>3</v>
      </c>
      <c r="B992" s="1" t="n">
        <v>2825</v>
      </c>
      <c r="C992" s="1" t="s">
        <v>2945</v>
      </c>
      <c r="D992" s="1" t="s">
        <v>2946</v>
      </c>
      <c r="E992" s="16" t="n">
        <v>46269</v>
      </c>
      <c r="F992" s="16" t="n">
        <v>46268</v>
      </c>
      <c r="G992" s="1" t="s">
        <v>279</v>
      </c>
      <c r="H992" s="1" t="n">
        <v>1650666</v>
      </c>
      <c r="I992" s="1" t="n">
        <v>11</v>
      </c>
      <c r="J992" s="1" t="s">
        <v>2911</v>
      </c>
      <c r="K992" s="66" t="n">
        <v>905</v>
      </c>
    </row>
    <row r="993" customFormat="false" ht="12.75" hidden="false" customHeight="true" outlineLevel="0" collapsed="false">
      <c r="A993" s="1" t="n">
        <v>3</v>
      </c>
      <c r="B993" s="1" t="n">
        <v>251</v>
      </c>
      <c r="C993" s="1" t="s">
        <v>35</v>
      </c>
      <c r="D993" s="1" t="s">
        <v>3032</v>
      </c>
      <c r="E993" s="16" t="n">
        <v>46269</v>
      </c>
      <c r="F993" s="16" t="n">
        <v>46269</v>
      </c>
      <c r="G993" s="1" t="s">
        <v>1638</v>
      </c>
      <c r="H993" s="1" t="n">
        <v>1653414</v>
      </c>
      <c r="I993" s="1" t="n">
        <v>11</v>
      </c>
      <c r="J993" s="1" t="s">
        <v>2911</v>
      </c>
      <c r="K993" s="66" t="n">
        <v>240</v>
      </c>
    </row>
    <row r="994" customFormat="false" ht="12.75" hidden="false" customHeight="true" outlineLevel="0" collapsed="false">
      <c r="A994" s="1" t="n">
        <v>3</v>
      </c>
      <c r="B994" s="1" t="n">
        <v>401452</v>
      </c>
      <c r="C994" s="1" t="s">
        <v>35</v>
      </c>
      <c r="D994" s="1" t="s">
        <v>2926</v>
      </c>
      <c r="E994" s="16" t="n">
        <v>46269</v>
      </c>
      <c r="F994" s="16" t="n">
        <v>46268</v>
      </c>
      <c r="G994" s="1" t="s">
        <v>73</v>
      </c>
      <c r="H994" s="1" t="n">
        <v>1653026</v>
      </c>
      <c r="I994" s="1" t="n">
        <v>11</v>
      </c>
      <c r="J994" s="1" t="s">
        <v>2911</v>
      </c>
      <c r="K994" s="66" t="n">
        <v>3805.06</v>
      </c>
    </row>
    <row r="995" customFormat="false" ht="12.75" hidden="false" customHeight="true" outlineLevel="0" collapsed="false">
      <c r="A995" s="1" t="n">
        <v>3</v>
      </c>
      <c r="B995" s="1" t="n">
        <v>1440499</v>
      </c>
      <c r="C995" s="1" t="s">
        <v>35</v>
      </c>
      <c r="D995" s="1" t="s">
        <v>2928</v>
      </c>
      <c r="E995" s="16" t="n">
        <v>46269</v>
      </c>
      <c r="F995" s="16" t="n">
        <v>46266</v>
      </c>
      <c r="G995" s="1" t="s">
        <v>87</v>
      </c>
      <c r="H995" s="1" t="n">
        <v>1653055</v>
      </c>
      <c r="I995" s="1" t="n">
        <v>11</v>
      </c>
      <c r="J995" s="1" t="s">
        <v>2911</v>
      </c>
      <c r="K995" s="66" t="n">
        <v>730</v>
      </c>
    </row>
    <row r="996" customFormat="false" ht="12.75" hidden="false" customHeight="true" outlineLevel="0" collapsed="false">
      <c r="A996" s="1" t="n">
        <v>3</v>
      </c>
      <c r="B996" s="1" t="n">
        <v>320421</v>
      </c>
      <c r="C996" s="1" t="s">
        <v>35</v>
      </c>
      <c r="D996" s="1" t="s">
        <v>3003</v>
      </c>
      <c r="E996" s="16" t="n">
        <v>46269</v>
      </c>
      <c r="F996" s="16" t="n">
        <v>46268</v>
      </c>
      <c r="G996" s="1" t="s">
        <v>2748</v>
      </c>
      <c r="H996" s="1" t="n">
        <v>1653351</v>
      </c>
      <c r="I996" s="1" t="n">
        <v>11</v>
      </c>
      <c r="J996" s="1" t="s">
        <v>2911</v>
      </c>
      <c r="K996" s="66" t="n">
        <v>1501.75</v>
      </c>
    </row>
    <row r="997" customFormat="false" ht="12.75" hidden="false" customHeight="true" outlineLevel="0" collapsed="false">
      <c r="A997" s="1" t="n">
        <v>3</v>
      </c>
      <c r="B997" s="1" t="n">
        <v>320422</v>
      </c>
      <c r="C997" s="1" t="s">
        <v>35</v>
      </c>
      <c r="D997" s="1" t="s">
        <v>3003</v>
      </c>
      <c r="E997" s="16" t="n">
        <v>46269</v>
      </c>
      <c r="F997" s="16" t="n">
        <v>46268</v>
      </c>
      <c r="G997" s="1" t="s">
        <v>2748</v>
      </c>
      <c r="H997" s="1" t="n">
        <v>1653202</v>
      </c>
      <c r="I997" s="1" t="n">
        <v>11</v>
      </c>
      <c r="J997" s="1" t="s">
        <v>2911</v>
      </c>
      <c r="K997" s="66" t="n">
        <v>2652.85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35</v>
      </c>
      <c r="D998" s="1" t="s">
        <v>2915</v>
      </c>
      <c r="E998" s="16" t="n">
        <v>46269</v>
      </c>
      <c r="F998" s="16" t="n">
        <v>46269</v>
      </c>
      <c r="G998" s="1" t="s">
        <v>99</v>
      </c>
      <c r="H998" s="1" t="n">
        <v>1650772</v>
      </c>
      <c r="I998" s="1" t="n">
        <v>6</v>
      </c>
      <c r="J998" s="1" t="s">
        <v>2911</v>
      </c>
      <c r="K998" s="66" t="n">
        <v>157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35</v>
      </c>
      <c r="D999" s="1" t="s">
        <v>2915</v>
      </c>
      <c r="E999" s="16" t="n">
        <v>46269</v>
      </c>
      <c r="F999" s="16" t="n">
        <v>46269</v>
      </c>
      <c r="G999" s="1" t="s">
        <v>99</v>
      </c>
      <c r="H999" s="1" t="n">
        <v>1651373</v>
      </c>
      <c r="I999" s="1" t="n">
        <v>6</v>
      </c>
      <c r="J999" s="1" t="s">
        <v>2911</v>
      </c>
      <c r="K999" s="66" t="n">
        <v>125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35</v>
      </c>
      <c r="D1000" s="1" t="s">
        <v>2915</v>
      </c>
      <c r="E1000" s="16" t="n">
        <v>46269</v>
      </c>
      <c r="F1000" s="16" t="n">
        <v>46269</v>
      </c>
      <c r="G1000" s="1" t="s">
        <v>99</v>
      </c>
      <c r="H1000" s="1" t="n">
        <v>1652692</v>
      </c>
      <c r="I1000" s="1" t="n">
        <v>6</v>
      </c>
      <c r="J1000" s="1" t="s">
        <v>2911</v>
      </c>
      <c r="K1000" s="66" t="n">
        <v>300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35</v>
      </c>
      <c r="D1001" s="1" t="s">
        <v>2915</v>
      </c>
      <c r="E1001" s="16" t="n">
        <v>46269</v>
      </c>
      <c r="F1001" s="16" t="n">
        <v>46269</v>
      </c>
      <c r="G1001" s="1" t="s">
        <v>99</v>
      </c>
      <c r="H1001" s="1" t="n">
        <v>1652744</v>
      </c>
      <c r="I1001" s="1" t="n">
        <v>6</v>
      </c>
      <c r="J1001" s="1" t="s">
        <v>2911</v>
      </c>
      <c r="K1001" s="66" t="n">
        <v>1655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2811</v>
      </c>
      <c r="D1002" s="1" t="s">
        <v>2957</v>
      </c>
      <c r="E1002" s="16" t="n">
        <v>46269</v>
      </c>
      <c r="F1002" s="16" t="n">
        <v>46266</v>
      </c>
      <c r="G1002" s="1" t="s">
        <v>273</v>
      </c>
      <c r="H1002" s="1" t="n">
        <v>1650712</v>
      </c>
      <c r="I1002" s="1" t="n">
        <v>11</v>
      </c>
      <c r="J1002" s="1" t="s">
        <v>2911</v>
      </c>
      <c r="K1002" s="66" t="n">
        <v>5189.65</v>
      </c>
    </row>
    <row r="1003" customFormat="false" ht="12.75" hidden="false" customHeight="true" outlineLevel="0" collapsed="false">
      <c r="A1003" s="1" t="n">
        <v>3</v>
      </c>
      <c r="B1003" s="1" t="n">
        <v>259101</v>
      </c>
      <c r="C1003" s="1" t="s">
        <v>35</v>
      </c>
      <c r="D1003" s="1" t="s">
        <v>2932</v>
      </c>
      <c r="E1003" s="16" t="n">
        <v>46269</v>
      </c>
      <c r="F1003" s="16" t="n">
        <v>46266</v>
      </c>
      <c r="G1003" s="1" t="s">
        <v>152</v>
      </c>
      <c r="H1003" s="1" t="n">
        <v>1650658</v>
      </c>
      <c r="I1003" s="1" t="n">
        <v>11</v>
      </c>
      <c r="J1003" s="1" t="s">
        <v>2911</v>
      </c>
      <c r="K1003" s="66" t="n">
        <v>943.9</v>
      </c>
    </row>
    <row r="1004" customFormat="false" ht="12.75" hidden="false" customHeight="true" outlineLevel="0" collapsed="false">
      <c r="A1004" s="1" t="n">
        <v>3</v>
      </c>
      <c r="B1004" s="1" t="n">
        <v>259102</v>
      </c>
      <c r="C1004" s="1" t="s">
        <v>35</v>
      </c>
      <c r="D1004" s="1" t="s">
        <v>2932</v>
      </c>
      <c r="E1004" s="16" t="n">
        <v>46269</v>
      </c>
      <c r="F1004" s="16" t="n">
        <v>46266</v>
      </c>
      <c r="G1004" s="1" t="s">
        <v>152</v>
      </c>
      <c r="H1004" s="1" t="n">
        <v>1650640</v>
      </c>
      <c r="I1004" s="1" t="n">
        <v>11</v>
      </c>
      <c r="J1004" s="1" t="s">
        <v>2911</v>
      </c>
      <c r="K1004" s="66" t="n">
        <v>620.98</v>
      </c>
    </row>
    <row r="1005" customFormat="false" ht="12.75" hidden="false" customHeight="true" outlineLevel="0" collapsed="false">
      <c r="A1005" s="1" t="n">
        <v>3</v>
      </c>
      <c r="B1005" s="1" t="n">
        <v>4584</v>
      </c>
      <c r="C1005" s="1" t="s">
        <v>35</v>
      </c>
      <c r="D1005" s="1" t="s">
        <v>2915</v>
      </c>
      <c r="E1005" s="16" t="n">
        <v>46270</v>
      </c>
      <c r="F1005" s="16" t="n">
        <v>46270</v>
      </c>
      <c r="G1005" s="1" t="s">
        <v>99</v>
      </c>
      <c r="H1005" s="1" t="n">
        <v>1656553</v>
      </c>
      <c r="I1005" s="1" t="n">
        <v>6</v>
      </c>
      <c r="J1005" s="1" t="s">
        <v>2911</v>
      </c>
      <c r="K1005" s="66" t="n">
        <v>125</v>
      </c>
    </row>
    <row r="1006" customFormat="false" ht="12.75" hidden="false" customHeight="true" outlineLevel="0" collapsed="false">
      <c r="A1006" s="1" t="n">
        <v>3</v>
      </c>
      <c r="B1006" s="1" t="n">
        <v>4585</v>
      </c>
      <c r="C1006" s="1" t="s">
        <v>35</v>
      </c>
      <c r="D1006" s="1" t="s">
        <v>2915</v>
      </c>
      <c r="E1006" s="16" t="n">
        <v>46270</v>
      </c>
      <c r="F1006" s="16" t="n">
        <v>46270</v>
      </c>
      <c r="G1006" s="1" t="s">
        <v>99</v>
      </c>
      <c r="H1006" s="1" t="n">
        <v>1656563</v>
      </c>
      <c r="I1006" s="1" t="n">
        <v>6</v>
      </c>
      <c r="J1006" s="1" t="s">
        <v>2911</v>
      </c>
      <c r="K1006" s="66" t="n">
        <v>380</v>
      </c>
    </row>
    <row r="1007" customFormat="false" ht="12.75" hidden="false" customHeight="true" outlineLevel="0" collapsed="false">
      <c r="A1007" s="1" t="n">
        <v>3</v>
      </c>
      <c r="B1007" s="1" t="n">
        <v>4586</v>
      </c>
      <c r="C1007" s="1" t="s">
        <v>35</v>
      </c>
      <c r="D1007" s="1" t="s">
        <v>2915</v>
      </c>
      <c r="E1007" s="16" t="n">
        <v>46272</v>
      </c>
      <c r="F1007" s="16" t="n">
        <v>46272</v>
      </c>
      <c r="G1007" s="1" t="s">
        <v>99</v>
      </c>
      <c r="H1007" s="1" t="n">
        <v>1667743</v>
      </c>
      <c r="I1007" s="1" t="n">
        <v>6</v>
      </c>
      <c r="J1007" s="1" t="s">
        <v>2911</v>
      </c>
      <c r="K1007" s="66" t="n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7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2871</v>
      </c>
      <c r="C1" s="1" t="s">
        <v>3058</v>
      </c>
      <c r="D1" s="1" t="s">
        <v>3059</v>
      </c>
      <c r="E1" s="1" t="s">
        <v>3060</v>
      </c>
      <c r="F1" s="1" t="s">
        <v>13</v>
      </c>
      <c r="I1" s="1" t="s">
        <v>3061</v>
      </c>
      <c r="J1" s="1" t="s">
        <v>3062</v>
      </c>
      <c r="K1" s="1" t="s">
        <v>3063</v>
      </c>
      <c r="L1" s="1" t="s">
        <v>3064</v>
      </c>
      <c r="N1" s="1" t="s">
        <v>3065</v>
      </c>
      <c r="O1" s="1" t="s">
        <v>3066</v>
      </c>
    </row>
    <row r="2" customFormat="false" ht="15" hidden="false" customHeight="true" outlineLevel="0" collapsed="false">
      <c r="A2" s="1" t="n">
        <v>3</v>
      </c>
      <c r="B2" s="15" t="n">
        <v>46174</v>
      </c>
      <c r="C2" s="1" t="n">
        <v>2</v>
      </c>
      <c r="D2" s="1" t="s">
        <v>3067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3068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5" t="n">
        <v>46174</v>
      </c>
      <c r="C3" s="1" t="n">
        <v>2</v>
      </c>
      <c r="D3" s="1" t="s">
        <v>3067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3069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5" t="n">
        <v>46174</v>
      </c>
      <c r="C4" s="1" t="n">
        <v>2</v>
      </c>
      <c r="D4" s="1" t="s">
        <v>3067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3070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5" t="n">
        <v>46174</v>
      </c>
      <c r="C5" s="1" t="n">
        <v>2</v>
      </c>
      <c r="D5" s="1" t="s">
        <v>3067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3071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5" t="n">
        <v>46174</v>
      </c>
      <c r="C6" s="1" t="n">
        <v>2</v>
      </c>
      <c r="D6" s="1" t="s">
        <v>3067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3072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5" t="n">
        <v>46174</v>
      </c>
      <c r="C7" s="1" t="n">
        <v>6</v>
      </c>
      <c r="D7" s="1" t="s">
        <v>3073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3068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5" t="n">
        <v>46174</v>
      </c>
      <c r="C8" s="1" t="n">
        <v>6</v>
      </c>
      <c r="D8" s="1" t="s">
        <v>3073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3069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5" t="n">
        <v>46174</v>
      </c>
      <c r="C9" s="1" t="n">
        <v>6</v>
      </c>
      <c r="D9" s="1" t="s">
        <v>3073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3070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5" t="n">
        <v>46174</v>
      </c>
      <c r="C10" s="1" t="n">
        <v>6</v>
      </c>
      <c r="D10" s="1" t="s">
        <v>3073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3071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5" t="n">
        <v>46174</v>
      </c>
      <c r="C11" s="1" t="n">
        <v>6</v>
      </c>
      <c r="D11" s="1" t="s">
        <v>3073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3072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5" t="n">
        <v>46174</v>
      </c>
      <c r="C12" s="1" t="n">
        <v>11</v>
      </c>
      <c r="D12" s="1" t="s">
        <v>3074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3075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5" t="n">
        <v>46174</v>
      </c>
      <c r="C13" s="1" t="n">
        <v>11</v>
      </c>
      <c r="D13" s="1" t="s">
        <v>3074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3076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5" t="n">
        <v>46174</v>
      </c>
      <c r="C14" s="1" t="n">
        <v>11</v>
      </c>
      <c r="D14" s="1" t="s">
        <v>3074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3077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5" t="n">
        <v>46174</v>
      </c>
      <c r="C15" s="1" t="n">
        <v>11</v>
      </c>
      <c r="D15" s="1" t="s">
        <v>3074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3078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5" t="n">
        <v>46174</v>
      </c>
      <c r="C16" s="1" t="n">
        <v>11</v>
      </c>
      <c r="D16" s="1" t="s">
        <v>3074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3079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5" t="n">
        <v>46174</v>
      </c>
      <c r="C17" s="1" t="n">
        <v>11</v>
      </c>
      <c r="D17" s="1" t="s">
        <v>3074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3080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5" t="n">
        <v>46174</v>
      </c>
      <c r="C18" s="1" t="n">
        <v>11</v>
      </c>
      <c r="D18" s="1" t="s">
        <v>3074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3081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5" t="n">
        <v>46174</v>
      </c>
      <c r="C19" s="1" t="n">
        <v>11</v>
      </c>
      <c r="D19" s="1" t="s">
        <v>3074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3082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5" t="n">
        <v>46174</v>
      </c>
      <c r="C20" s="1" t="n">
        <v>11</v>
      </c>
      <c r="D20" s="1" t="s">
        <v>3074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3083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5" t="n">
        <v>46174</v>
      </c>
      <c r="C21" s="1" t="n">
        <v>11</v>
      </c>
      <c r="D21" s="1" t="s">
        <v>3074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3084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5" t="n">
        <v>46174</v>
      </c>
      <c r="C22" s="1" t="n">
        <v>11</v>
      </c>
      <c r="D22" s="1" t="s">
        <v>3074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3085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5" t="n">
        <v>46174</v>
      </c>
      <c r="C23" s="1" t="n">
        <v>11</v>
      </c>
      <c r="D23" s="1" t="s">
        <v>3074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3086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5" t="n">
        <v>46174</v>
      </c>
      <c r="C24" s="1" t="n">
        <v>11</v>
      </c>
      <c r="D24" s="1" t="s">
        <v>3074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3087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5" t="n">
        <v>46174</v>
      </c>
      <c r="C25" s="1" t="n">
        <v>11</v>
      </c>
      <c r="D25" s="1" t="s">
        <v>3074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3088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5" t="n">
        <v>46174</v>
      </c>
      <c r="C26" s="1" t="n">
        <v>11</v>
      </c>
      <c r="D26" s="1" t="s">
        <v>3074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3089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5" t="n">
        <v>46174</v>
      </c>
      <c r="C27" s="1" t="n">
        <v>11</v>
      </c>
      <c r="D27" s="1" t="s">
        <v>3074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3090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5" t="n">
        <v>46174</v>
      </c>
      <c r="C28" s="1" t="n">
        <v>11</v>
      </c>
      <c r="D28" s="1" t="s">
        <v>3074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3091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5" t="n">
        <v>46174</v>
      </c>
      <c r="C29" s="1" t="n">
        <v>11</v>
      </c>
      <c r="D29" s="1" t="s">
        <v>3074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3092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5" t="n">
        <v>46174</v>
      </c>
      <c r="C30" s="1" t="n">
        <v>11</v>
      </c>
      <c r="D30" s="1" t="s">
        <v>3074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3093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5" t="n">
        <v>46174</v>
      </c>
      <c r="C31" s="1" t="n">
        <v>11</v>
      </c>
      <c r="D31" s="1" t="s">
        <v>3074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3094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5" t="n">
        <v>46174</v>
      </c>
      <c r="C32" s="1" t="n">
        <v>11</v>
      </c>
      <c r="D32" s="1" t="s">
        <v>3074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3095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5" t="n">
        <v>46174</v>
      </c>
      <c r="C33" s="1" t="n">
        <v>11</v>
      </c>
      <c r="D33" s="1" t="s">
        <v>3074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3096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5" t="n">
        <v>46174</v>
      </c>
      <c r="C34" s="1" t="n">
        <v>11</v>
      </c>
      <c r="D34" s="1" t="s">
        <v>3074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3097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5" t="n">
        <v>46174</v>
      </c>
      <c r="C35" s="1" t="n">
        <v>11</v>
      </c>
      <c r="D35" s="1" t="s">
        <v>3074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3089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5" t="n">
        <v>46174</v>
      </c>
      <c r="C36" s="1" t="n">
        <v>11</v>
      </c>
      <c r="D36" s="1" t="s">
        <v>3074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3098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5" t="n">
        <v>46174</v>
      </c>
      <c r="C37" s="1" t="n">
        <v>11</v>
      </c>
      <c r="D37" s="1" t="s">
        <v>3074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3099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5" t="n">
        <v>46174</v>
      </c>
      <c r="C38" s="1" t="n">
        <v>11</v>
      </c>
      <c r="D38" s="1" t="s">
        <v>3074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3100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5" t="n">
        <v>46175</v>
      </c>
      <c r="C39" s="1" t="n">
        <v>1</v>
      </c>
      <c r="D39" s="1" t="s">
        <v>3101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3102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5" t="n">
        <v>46175</v>
      </c>
      <c r="C40" s="1" t="n">
        <v>1</v>
      </c>
      <c r="D40" s="1" t="s">
        <v>3101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3103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5" t="n">
        <v>46175</v>
      </c>
      <c r="C41" s="1" t="n">
        <v>2</v>
      </c>
      <c r="D41" s="1" t="s">
        <v>3067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3068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5" t="n">
        <v>46175</v>
      </c>
      <c r="C42" s="1" t="n">
        <v>2</v>
      </c>
      <c r="D42" s="1" t="s">
        <v>3067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3069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5" t="n">
        <v>46175</v>
      </c>
      <c r="C43" s="1" t="n">
        <v>2</v>
      </c>
      <c r="D43" s="1" t="s">
        <v>3067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3070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5" t="n">
        <v>46175</v>
      </c>
      <c r="C44" s="1" t="n">
        <v>2</v>
      </c>
      <c r="D44" s="1" t="s">
        <v>3067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3104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5" t="n">
        <v>46175</v>
      </c>
      <c r="C45" s="1" t="n">
        <v>2</v>
      </c>
      <c r="D45" s="1" t="s">
        <v>3067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3105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5" t="n">
        <v>46175</v>
      </c>
      <c r="C46" s="1" t="n">
        <v>2</v>
      </c>
      <c r="D46" s="1" t="s">
        <v>3067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3106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5" t="n">
        <v>46175</v>
      </c>
      <c r="C47" s="1" t="n">
        <v>2</v>
      </c>
      <c r="D47" s="1" t="s">
        <v>3067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3107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5" t="n">
        <v>46175</v>
      </c>
      <c r="C48" s="1" t="n">
        <v>2</v>
      </c>
      <c r="D48" s="1" t="s">
        <v>3067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3108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5" t="n">
        <v>46175</v>
      </c>
      <c r="C49" s="1" t="n">
        <v>2</v>
      </c>
      <c r="D49" s="1" t="s">
        <v>3067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3109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5" t="n">
        <v>46175</v>
      </c>
      <c r="C50" s="1" t="n">
        <v>2</v>
      </c>
      <c r="D50" s="1" t="s">
        <v>3067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3110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5" t="n">
        <v>46175</v>
      </c>
      <c r="C51" s="1" t="n">
        <v>2</v>
      </c>
      <c r="D51" s="1" t="s">
        <v>3067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3111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5" t="n">
        <v>46175</v>
      </c>
      <c r="C52" s="1" t="n">
        <v>2</v>
      </c>
      <c r="D52" s="1" t="s">
        <v>3067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3112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5" t="n">
        <v>46175</v>
      </c>
      <c r="C53" s="1" t="n">
        <v>2</v>
      </c>
      <c r="D53" s="1" t="s">
        <v>3067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3113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5" t="n">
        <v>46175</v>
      </c>
      <c r="C54" s="1" t="n">
        <v>2</v>
      </c>
      <c r="D54" s="1" t="s">
        <v>3067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3114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5" t="n">
        <v>46175</v>
      </c>
      <c r="C55" s="1" t="n">
        <v>2</v>
      </c>
      <c r="D55" s="1" t="s">
        <v>3067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3115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5" t="n">
        <v>46175</v>
      </c>
      <c r="C56" s="1" t="n">
        <v>2</v>
      </c>
      <c r="D56" s="1" t="s">
        <v>3067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3116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5" t="n">
        <v>46175</v>
      </c>
      <c r="C57" s="1" t="n">
        <v>2</v>
      </c>
      <c r="D57" s="1" t="s">
        <v>3067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3117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5" t="n">
        <v>46175</v>
      </c>
      <c r="C58" s="1" t="n">
        <v>2</v>
      </c>
      <c r="D58" s="1" t="s">
        <v>3067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3118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5" t="n">
        <v>46175</v>
      </c>
      <c r="C59" s="1" t="n">
        <v>6</v>
      </c>
      <c r="D59" s="1" t="s">
        <v>3073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3068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5" t="n">
        <v>46175</v>
      </c>
      <c r="C60" s="1" t="n">
        <v>6</v>
      </c>
      <c r="D60" s="1" t="s">
        <v>3073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3069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5" t="n">
        <v>46175</v>
      </c>
      <c r="C61" s="1" t="n">
        <v>6</v>
      </c>
      <c r="D61" s="1" t="s">
        <v>3073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3070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5" t="n">
        <v>46175</v>
      </c>
      <c r="C62" s="1" t="n">
        <v>6</v>
      </c>
      <c r="D62" s="1" t="s">
        <v>3073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3104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5" t="n">
        <v>46175</v>
      </c>
      <c r="C63" s="1" t="n">
        <v>6</v>
      </c>
      <c r="D63" s="1" t="s">
        <v>3073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3105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5" t="n">
        <v>46175</v>
      </c>
      <c r="C64" s="1" t="n">
        <v>6</v>
      </c>
      <c r="D64" s="1" t="s">
        <v>3073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3106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5" t="n">
        <v>46175</v>
      </c>
      <c r="C65" s="1" t="n">
        <v>6</v>
      </c>
      <c r="D65" s="1" t="s">
        <v>3073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3107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5" t="n">
        <v>46175</v>
      </c>
      <c r="C66" s="1" t="n">
        <v>6</v>
      </c>
      <c r="D66" s="1" t="s">
        <v>3073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3108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5" t="n">
        <v>46175</v>
      </c>
      <c r="C67" s="1" t="n">
        <v>6</v>
      </c>
      <c r="D67" s="1" t="s">
        <v>3073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3109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5" t="n">
        <v>46175</v>
      </c>
      <c r="C68" s="1" t="n">
        <v>6</v>
      </c>
      <c r="D68" s="1" t="s">
        <v>3073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3110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5" t="n">
        <v>46175</v>
      </c>
      <c r="C69" s="1" t="n">
        <v>6</v>
      </c>
      <c r="D69" s="1" t="s">
        <v>3073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3111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5" t="n">
        <v>46175</v>
      </c>
      <c r="C70" s="1" t="n">
        <v>6</v>
      </c>
      <c r="D70" s="1" t="s">
        <v>3073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3112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5" t="n">
        <v>46175</v>
      </c>
      <c r="C71" s="1" t="n">
        <v>6</v>
      </c>
      <c r="D71" s="1" t="s">
        <v>3073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3113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5" t="n">
        <v>46175</v>
      </c>
      <c r="C72" s="1" t="n">
        <v>6</v>
      </c>
      <c r="D72" s="1" t="s">
        <v>3073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3114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5" t="n">
        <v>46175</v>
      </c>
      <c r="C73" s="1" t="n">
        <v>6</v>
      </c>
      <c r="D73" s="1" t="s">
        <v>3073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3115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5" t="n">
        <v>46175</v>
      </c>
      <c r="C74" s="1" t="n">
        <v>6</v>
      </c>
      <c r="D74" s="1" t="s">
        <v>3073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3116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5" t="n">
        <v>46175</v>
      </c>
      <c r="C75" s="1" t="n">
        <v>6</v>
      </c>
      <c r="D75" s="1" t="s">
        <v>3073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3117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5" t="n">
        <v>46175</v>
      </c>
      <c r="C76" s="1" t="n">
        <v>6</v>
      </c>
      <c r="D76" s="1" t="s">
        <v>3073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3118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5" t="n">
        <v>46176</v>
      </c>
      <c r="C77" s="1" t="n">
        <v>1</v>
      </c>
      <c r="D77" s="1" t="s">
        <v>3101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3119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5" t="n">
        <v>46176</v>
      </c>
      <c r="C78" s="1" t="n">
        <v>1</v>
      </c>
      <c r="D78" s="1" t="s">
        <v>3101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3120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5" t="n">
        <v>46176</v>
      </c>
      <c r="C79" s="1" t="n">
        <v>1</v>
      </c>
      <c r="D79" s="1" t="s">
        <v>3101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3121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5" t="n">
        <v>46176</v>
      </c>
      <c r="C80" s="1" t="n">
        <v>1</v>
      </c>
      <c r="D80" s="1" t="s">
        <v>3101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3122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5" t="n">
        <v>46176</v>
      </c>
      <c r="C81" s="1" t="n">
        <v>1</v>
      </c>
      <c r="D81" s="1" t="s">
        <v>3101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3123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5" t="n">
        <v>46176</v>
      </c>
      <c r="C82" s="1" t="n">
        <v>1</v>
      </c>
      <c r="D82" s="1" t="s">
        <v>3101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3124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5" t="n">
        <v>46176</v>
      </c>
      <c r="C83" s="1" t="n">
        <v>1</v>
      </c>
      <c r="D83" s="1" t="s">
        <v>3101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3125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5" t="n">
        <v>46176</v>
      </c>
      <c r="C84" s="1" t="n">
        <v>1</v>
      </c>
      <c r="D84" s="1" t="s">
        <v>3101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3126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5" t="n">
        <v>46176</v>
      </c>
      <c r="C85" s="1" t="n">
        <v>1</v>
      </c>
      <c r="D85" s="1" t="s">
        <v>3101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3127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5" t="n">
        <v>46176</v>
      </c>
      <c r="C86" s="1" t="n">
        <v>1</v>
      </c>
      <c r="D86" s="1" t="s">
        <v>3101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3128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5" t="n">
        <v>46176</v>
      </c>
      <c r="C87" s="1" t="n">
        <v>2</v>
      </c>
      <c r="D87" s="1" t="s">
        <v>3067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3068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5" t="n">
        <v>46176</v>
      </c>
      <c r="C88" s="1" t="n">
        <v>2</v>
      </c>
      <c r="D88" s="1" t="s">
        <v>3067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3069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5" t="n">
        <v>46176</v>
      </c>
      <c r="C89" s="1" t="n">
        <v>2</v>
      </c>
      <c r="D89" s="1" t="s">
        <v>3067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3070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5" t="n">
        <v>46176</v>
      </c>
      <c r="C90" s="1" t="n">
        <v>6</v>
      </c>
      <c r="D90" s="1" t="s">
        <v>3073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3068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5" t="n">
        <v>46176</v>
      </c>
      <c r="C91" s="1" t="n">
        <v>6</v>
      </c>
      <c r="D91" s="1" t="s">
        <v>3073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3069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5" t="n">
        <v>46176</v>
      </c>
      <c r="C92" s="1" t="n">
        <v>6</v>
      </c>
      <c r="D92" s="1" t="s">
        <v>3073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3070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5" t="n">
        <v>46176</v>
      </c>
      <c r="C93" s="1" t="n">
        <v>11</v>
      </c>
      <c r="D93" s="1" t="s">
        <v>3074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3129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5" t="n">
        <v>46176</v>
      </c>
      <c r="C94" s="1" t="n">
        <v>11</v>
      </c>
      <c r="D94" s="1" t="s">
        <v>3074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3130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5" t="n">
        <v>46176</v>
      </c>
      <c r="C95" s="1" t="n">
        <v>11</v>
      </c>
      <c r="D95" s="1" t="s">
        <v>3074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3131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5" t="n">
        <v>46176</v>
      </c>
      <c r="C96" s="1" t="n">
        <v>11</v>
      </c>
      <c r="D96" s="1" t="s">
        <v>3074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3132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5" t="n">
        <v>46176</v>
      </c>
      <c r="C97" s="1" t="n">
        <v>11</v>
      </c>
      <c r="D97" s="1" t="s">
        <v>3074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3133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5" t="n">
        <v>46176</v>
      </c>
      <c r="C98" s="1" t="n">
        <v>11</v>
      </c>
      <c r="D98" s="1" t="s">
        <v>3074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3134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5" t="n">
        <v>46176</v>
      </c>
      <c r="C99" s="1" t="n">
        <v>11</v>
      </c>
      <c r="D99" s="1" t="s">
        <v>3074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3135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5" t="n">
        <v>46176</v>
      </c>
      <c r="C100" s="1" t="n">
        <v>11</v>
      </c>
      <c r="D100" s="1" t="s">
        <v>3074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3136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5" t="n">
        <v>46176</v>
      </c>
      <c r="C101" s="1" t="n">
        <v>11</v>
      </c>
      <c r="D101" s="1" t="s">
        <v>3074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3137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5" t="n">
        <v>46176</v>
      </c>
      <c r="C102" s="1" t="n">
        <v>11</v>
      </c>
      <c r="D102" s="1" t="s">
        <v>3074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3138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5" t="n">
        <v>46176</v>
      </c>
      <c r="C103" s="1" t="n">
        <v>11</v>
      </c>
      <c r="D103" s="1" t="s">
        <v>3074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3139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5" t="n">
        <v>46176</v>
      </c>
      <c r="C104" s="1" t="n">
        <v>11</v>
      </c>
      <c r="D104" s="1" t="s">
        <v>3074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3140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5" t="n">
        <v>46176</v>
      </c>
      <c r="C105" s="1" t="n">
        <v>11</v>
      </c>
      <c r="D105" s="1" t="s">
        <v>3074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3141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5" t="n">
        <v>46176</v>
      </c>
      <c r="C106" s="1" t="n">
        <v>11</v>
      </c>
      <c r="D106" s="1" t="s">
        <v>3074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3142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5" t="n">
        <v>46176</v>
      </c>
      <c r="C107" s="1" t="n">
        <v>11</v>
      </c>
      <c r="D107" s="1" t="s">
        <v>3074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3143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5" t="n">
        <v>46176</v>
      </c>
      <c r="C108" s="1" t="n">
        <v>11</v>
      </c>
      <c r="D108" s="1" t="s">
        <v>3074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3144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5" t="n">
        <v>46176</v>
      </c>
      <c r="C109" s="1" t="n">
        <v>11</v>
      </c>
      <c r="D109" s="1" t="s">
        <v>3074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3145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5" t="n">
        <v>46176</v>
      </c>
      <c r="C110" s="1" t="n">
        <v>11</v>
      </c>
      <c r="D110" s="1" t="s">
        <v>3074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3144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5" t="n">
        <v>46176</v>
      </c>
      <c r="C111" s="1" t="n">
        <v>11</v>
      </c>
      <c r="D111" s="1" t="s">
        <v>3074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3144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5" t="n">
        <v>46176</v>
      </c>
      <c r="C112" s="1" t="n">
        <v>11</v>
      </c>
      <c r="D112" s="1" t="s">
        <v>3074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3146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5" t="n">
        <v>46176</v>
      </c>
      <c r="C113" s="1" t="n">
        <v>11</v>
      </c>
      <c r="D113" s="1" t="s">
        <v>3074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3147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5" t="n">
        <v>46176</v>
      </c>
      <c r="C114" s="1" t="n">
        <v>11</v>
      </c>
      <c r="D114" s="1" t="s">
        <v>3074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3148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5" t="n">
        <v>46176</v>
      </c>
      <c r="C115" s="1" t="n">
        <v>11</v>
      </c>
      <c r="D115" s="1" t="s">
        <v>3074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3149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5" t="n">
        <v>46176</v>
      </c>
      <c r="C116" s="1" t="n">
        <v>11</v>
      </c>
      <c r="D116" s="1" t="s">
        <v>3074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3150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5" t="n">
        <v>46176</v>
      </c>
      <c r="C117" s="1" t="n">
        <v>11</v>
      </c>
      <c r="D117" s="1" t="s">
        <v>3074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3151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5" t="n">
        <v>46176</v>
      </c>
      <c r="C118" s="1" t="n">
        <v>11</v>
      </c>
      <c r="D118" s="1" t="s">
        <v>3074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3152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5" t="n">
        <v>46176</v>
      </c>
      <c r="C119" s="1" t="n">
        <v>11</v>
      </c>
      <c r="D119" s="1" t="s">
        <v>3074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3153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5" t="n">
        <v>46176</v>
      </c>
      <c r="C120" s="1" t="n">
        <v>11</v>
      </c>
      <c r="D120" s="1" t="s">
        <v>3074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3154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5" t="n">
        <v>46176</v>
      </c>
      <c r="C121" s="1" t="n">
        <v>11</v>
      </c>
      <c r="D121" s="1" t="s">
        <v>3074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3155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5" t="n">
        <v>46176</v>
      </c>
      <c r="C122" s="1" t="n">
        <v>11</v>
      </c>
      <c r="D122" s="1" t="s">
        <v>3074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3156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5" t="n">
        <v>46176</v>
      </c>
      <c r="C123" s="1" t="n">
        <v>11</v>
      </c>
      <c r="D123" s="1" t="s">
        <v>3074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3157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5" t="n">
        <v>46176</v>
      </c>
      <c r="C124" s="1" t="n">
        <v>11</v>
      </c>
      <c r="D124" s="1" t="s">
        <v>3074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3158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5" t="n">
        <v>46176</v>
      </c>
      <c r="C125" s="1" t="n">
        <v>11</v>
      </c>
      <c r="D125" s="1" t="s">
        <v>3074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3159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5" t="n">
        <v>46176</v>
      </c>
      <c r="C126" s="1" t="n">
        <v>11</v>
      </c>
      <c r="D126" s="1" t="s">
        <v>3074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3160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5" t="n">
        <v>46176</v>
      </c>
      <c r="C127" s="1" t="n">
        <v>11</v>
      </c>
      <c r="D127" s="1" t="s">
        <v>3074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3161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5" t="n">
        <v>46176</v>
      </c>
      <c r="C128" s="1" t="n">
        <v>11</v>
      </c>
      <c r="D128" s="1" t="s">
        <v>3074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3162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5" t="n">
        <v>46176</v>
      </c>
      <c r="C129" s="1" t="n">
        <v>11</v>
      </c>
      <c r="D129" s="1" t="s">
        <v>3074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3163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5" t="n">
        <v>46176</v>
      </c>
      <c r="C130" s="1" t="n">
        <v>11</v>
      </c>
      <c r="D130" s="1" t="s">
        <v>3074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3164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5" t="n">
        <v>46176</v>
      </c>
      <c r="C131" s="1" t="n">
        <v>11</v>
      </c>
      <c r="D131" s="1" t="s">
        <v>3074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3165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5" t="n">
        <v>46176</v>
      </c>
      <c r="C132" s="1" t="n">
        <v>11</v>
      </c>
      <c r="D132" s="1" t="s">
        <v>3074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3166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5" t="n">
        <v>46176</v>
      </c>
      <c r="C133" s="1" t="n">
        <v>11</v>
      </c>
      <c r="D133" s="1" t="s">
        <v>3074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3166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5" t="n">
        <v>46176</v>
      </c>
      <c r="C134" s="1" t="n">
        <v>11</v>
      </c>
      <c r="D134" s="1" t="s">
        <v>3074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3167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5" t="n">
        <v>46176</v>
      </c>
      <c r="C135" s="1" t="n">
        <v>11</v>
      </c>
      <c r="D135" s="1" t="s">
        <v>3074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3168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5" t="n">
        <v>46176</v>
      </c>
      <c r="C136" s="1" t="n">
        <v>11</v>
      </c>
      <c r="D136" s="1" t="s">
        <v>3074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3169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5" t="n">
        <v>46176</v>
      </c>
      <c r="C137" s="1" t="n">
        <v>11</v>
      </c>
      <c r="D137" s="1" t="s">
        <v>3074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3170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5" t="n">
        <v>46176</v>
      </c>
      <c r="C138" s="1" t="n">
        <v>11</v>
      </c>
      <c r="D138" s="1" t="s">
        <v>3074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3171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5" t="n">
        <v>46176</v>
      </c>
      <c r="C139" s="1" t="n">
        <v>11</v>
      </c>
      <c r="D139" s="1" t="s">
        <v>3074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3172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5" t="n">
        <v>46176</v>
      </c>
      <c r="C140" s="1" t="n">
        <v>11</v>
      </c>
      <c r="D140" s="1" t="s">
        <v>3074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3173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5" t="n">
        <v>46176</v>
      </c>
      <c r="C141" s="1" t="n">
        <v>11</v>
      </c>
      <c r="D141" s="1" t="s">
        <v>3074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3174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5" t="n">
        <v>46176</v>
      </c>
      <c r="C142" s="1" t="n">
        <v>11</v>
      </c>
      <c r="D142" s="1" t="s">
        <v>3074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3175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5" t="n">
        <v>46176</v>
      </c>
      <c r="C143" s="1" t="n">
        <v>11</v>
      </c>
      <c r="D143" s="1" t="s">
        <v>3074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3176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5" t="n">
        <v>46176</v>
      </c>
      <c r="C144" s="1" t="n">
        <v>11</v>
      </c>
      <c r="D144" s="1" t="s">
        <v>3074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3177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5" t="n">
        <v>46176</v>
      </c>
      <c r="C145" s="1" t="n">
        <v>11</v>
      </c>
      <c r="D145" s="1" t="s">
        <v>3074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3178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5" t="n">
        <v>46176</v>
      </c>
      <c r="C146" s="1" t="n">
        <v>11</v>
      </c>
      <c r="D146" s="1" t="s">
        <v>3074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3179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5" t="n">
        <v>46176</v>
      </c>
      <c r="C147" s="1" t="n">
        <v>11</v>
      </c>
      <c r="D147" s="1" t="s">
        <v>3074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3180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5" t="n">
        <v>46176</v>
      </c>
      <c r="C148" s="1" t="n">
        <v>11</v>
      </c>
      <c r="D148" s="1" t="s">
        <v>3074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3181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5" t="n">
        <v>46176</v>
      </c>
      <c r="C149" s="1" t="n">
        <v>11</v>
      </c>
      <c r="D149" s="1" t="s">
        <v>3074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3182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5" t="n">
        <v>46176</v>
      </c>
      <c r="C150" s="1" t="n">
        <v>11</v>
      </c>
      <c r="D150" s="1" t="s">
        <v>3074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3183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15" t="n">
        <v>46176</v>
      </c>
      <c r="C151" s="1" t="n">
        <v>11</v>
      </c>
      <c r="D151" s="1" t="s">
        <v>3074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3184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15" t="n">
        <v>46176</v>
      </c>
      <c r="C152" s="1" t="n">
        <v>11</v>
      </c>
      <c r="D152" s="1" t="s">
        <v>3074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3185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15" t="n">
        <v>46176</v>
      </c>
      <c r="C153" s="1" t="n">
        <v>11</v>
      </c>
      <c r="D153" s="1" t="s">
        <v>3074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3186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15" t="n">
        <v>46176</v>
      </c>
      <c r="C154" s="1" t="n">
        <v>11</v>
      </c>
      <c r="D154" s="1" t="s">
        <v>3074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3187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15" t="n">
        <v>46176</v>
      </c>
      <c r="C155" s="1" t="n">
        <v>11</v>
      </c>
      <c r="D155" s="1" t="s">
        <v>3074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3186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15" t="n">
        <v>46176</v>
      </c>
      <c r="C156" s="1" t="n">
        <v>11</v>
      </c>
      <c r="D156" s="1" t="s">
        <v>3074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3188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5" t="n">
        <v>46176</v>
      </c>
      <c r="C157" s="1" t="n">
        <v>11</v>
      </c>
      <c r="D157" s="1" t="s">
        <v>3074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3189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15" t="n">
        <v>46176</v>
      </c>
      <c r="C158" s="1" t="n">
        <v>11</v>
      </c>
      <c r="D158" s="1" t="s">
        <v>3074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3190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15" t="n">
        <v>46176</v>
      </c>
      <c r="C159" s="1" t="n">
        <v>11</v>
      </c>
      <c r="D159" s="1" t="s">
        <v>3074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3191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5" t="n">
        <v>46176</v>
      </c>
      <c r="C160" s="1" t="n">
        <v>11</v>
      </c>
      <c r="D160" s="1" t="s">
        <v>3074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3192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5" t="n">
        <v>46176</v>
      </c>
      <c r="C161" s="1" t="n">
        <v>11</v>
      </c>
      <c r="D161" s="1" t="s">
        <v>3074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3193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5" t="n">
        <v>46176</v>
      </c>
      <c r="C162" s="1" t="n">
        <v>11</v>
      </c>
      <c r="D162" s="1" t="s">
        <v>3074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3194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5" t="n">
        <v>46176</v>
      </c>
      <c r="C163" s="1" t="n">
        <v>11</v>
      </c>
      <c r="D163" s="1" t="s">
        <v>3074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3195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5" t="n">
        <v>46176</v>
      </c>
      <c r="C164" s="1" t="n">
        <v>11</v>
      </c>
      <c r="D164" s="1" t="s">
        <v>3074</v>
      </c>
      <c r="E164" s="1" t="n">
        <v>1718</v>
      </c>
      <c r="F164" s="1" t="s">
        <v>519</v>
      </c>
      <c r="I164" s="1" t="n">
        <v>671810</v>
      </c>
      <c r="J164" s="1" t="n">
        <v>52734</v>
      </c>
      <c r="K164" s="1" t="n">
        <v>7622210674395</v>
      </c>
      <c r="L164" s="1" t="s">
        <v>3196</v>
      </c>
      <c r="N164" s="1" t="n">
        <v>17</v>
      </c>
      <c r="O164" s="1" t="n">
        <v>145</v>
      </c>
    </row>
    <row r="165" customFormat="false" ht="15" hidden="false" customHeight="true" outlineLevel="0" collapsed="false">
      <c r="A165" s="1" t="n">
        <v>3</v>
      </c>
      <c r="B165" s="15" t="n">
        <v>46176</v>
      </c>
      <c r="C165" s="1" t="n">
        <v>11</v>
      </c>
      <c r="D165" s="1" t="s">
        <v>3074</v>
      </c>
      <c r="E165" s="1" t="n">
        <v>1718</v>
      </c>
      <c r="F165" s="1" t="s">
        <v>519</v>
      </c>
      <c r="I165" s="1" t="n">
        <v>671810</v>
      </c>
      <c r="J165" s="1" t="n">
        <v>45647</v>
      </c>
      <c r="K165" s="1" t="n">
        <v>7622210566331</v>
      </c>
      <c r="L165" s="1" t="s">
        <v>3197</v>
      </c>
      <c r="N165" s="1" t="n">
        <v>24</v>
      </c>
      <c r="O165" s="1" t="n">
        <v>93</v>
      </c>
    </row>
    <row r="166" customFormat="false" ht="15" hidden="false" customHeight="true" outlineLevel="0" collapsed="false">
      <c r="A166" s="1" t="n">
        <v>3</v>
      </c>
      <c r="B166" s="15" t="n">
        <v>46176</v>
      </c>
      <c r="C166" s="1" t="n">
        <v>11</v>
      </c>
      <c r="D166" s="1" t="s">
        <v>3074</v>
      </c>
      <c r="E166" s="1" t="n">
        <v>1718</v>
      </c>
      <c r="F166" s="1" t="s">
        <v>519</v>
      </c>
      <c r="I166" s="1" t="n">
        <v>671810</v>
      </c>
      <c r="J166" s="1" t="n">
        <v>52731</v>
      </c>
      <c r="K166" s="1" t="n">
        <v>7622210674050</v>
      </c>
      <c r="L166" s="1" t="s">
        <v>3198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5" t="n">
        <v>46176</v>
      </c>
      <c r="C167" s="1" t="n">
        <v>11</v>
      </c>
      <c r="D167" s="1" t="s">
        <v>3074</v>
      </c>
      <c r="E167" s="1" t="n">
        <v>1718</v>
      </c>
      <c r="F167" s="1" t="s">
        <v>519</v>
      </c>
      <c r="I167" s="1" t="n">
        <v>671810</v>
      </c>
      <c r="J167" s="1" t="n">
        <v>52732</v>
      </c>
      <c r="K167" s="1" t="n">
        <v>7622210673831</v>
      </c>
      <c r="L167" s="1" t="s">
        <v>3199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5" t="n">
        <v>46176</v>
      </c>
      <c r="C168" s="1" t="n">
        <v>11</v>
      </c>
      <c r="D168" s="1" t="s">
        <v>3074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3200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5" t="n">
        <v>46176</v>
      </c>
      <c r="C169" s="1" t="n">
        <v>11</v>
      </c>
      <c r="D169" s="1" t="s">
        <v>3074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3201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5" t="n">
        <v>46176</v>
      </c>
      <c r="C170" s="1" t="n">
        <v>11</v>
      </c>
      <c r="D170" s="1" t="s">
        <v>3074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3202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5" t="n">
        <v>46176</v>
      </c>
      <c r="C171" s="1" t="n">
        <v>11</v>
      </c>
      <c r="D171" s="1" t="s">
        <v>3074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3203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5" t="n">
        <v>46176</v>
      </c>
      <c r="C172" s="1" t="n">
        <v>11</v>
      </c>
      <c r="D172" s="1" t="s">
        <v>3074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3204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5" t="n">
        <v>46176</v>
      </c>
      <c r="C173" s="1" t="n">
        <v>11</v>
      </c>
      <c r="D173" s="1" t="s">
        <v>3074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3205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5" t="n">
        <v>46176</v>
      </c>
      <c r="C174" s="1" t="n">
        <v>11</v>
      </c>
      <c r="D174" s="1" t="s">
        <v>3074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3206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5" t="n">
        <v>46176</v>
      </c>
      <c r="C175" s="1" t="n">
        <v>11</v>
      </c>
      <c r="D175" s="1" t="s">
        <v>3074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3207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5" t="n">
        <v>46176</v>
      </c>
      <c r="C176" s="1" t="n">
        <v>11</v>
      </c>
      <c r="D176" s="1" t="s">
        <v>3074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3208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5" t="n">
        <v>46176</v>
      </c>
      <c r="C177" s="1" t="n">
        <v>11</v>
      </c>
      <c r="D177" s="1" t="s">
        <v>3074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3209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5" t="n">
        <v>46176</v>
      </c>
      <c r="C178" s="1" t="n">
        <v>11</v>
      </c>
      <c r="D178" s="1" t="s">
        <v>3074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3210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5" t="n">
        <v>46176</v>
      </c>
      <c r="C179" s="1" t="n">
        <v>11</v>
      </c>
      <c r="D179" s="1" t="s">
        <v>3074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3211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5" t="n">
        <v>46176</v>
      </c>
      <c r="C180" s="1" t="n">
        <v>11</v>
      </c>
      <c r="D180" s="1" t="s">
        <v>3074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3212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5" t="n">
        <v>46176</v>
      </c>
      <c r="C181" s="1" t="n">
        <v>11</v>
      </c>
      <c r="D181" s="1" t="s">
        <v>3074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3213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5" t="n">
        <v>46176</v>
      </c>
      <c r="C182" s="1" t="n">
        <v>11</v>
      </c>
      <c r="D182" s="1" t="s">
        <v>3074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3214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5" t="n">
        <v>46176</v>
      </c>
      <c r="C183" s="1" t="n">
        <v>11</v>
      </c>
      <c r="D183" s="1" t="s">
        <v>3074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3215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5" t="n">
        <v>46176</v>
      </c>
      <c r="C184" s="1" t="n">
        <v>11</v>
      </c>
      <c r="D184" s="1" t="s">
        <v>3074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3216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5" t="n">
        <v>46176</v>
      </c>
      <c r="C185" s="1" t="n">
        <v>11</v>
      </c>
      <c r="D185" s="1" t="s">
        <v>3074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3217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5" t="n">
        <v>46176</v>
      </c>
      <c r="C186" s="1" t="n">
        <v>11</v>
      </c>
      <c r="D186" s="1" t="s">
        <v>3074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3218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5" t="n">
        <v>46176</v>
      </c>
      <c r="C187" s="1" t="n">
        <v>11</v>
      </c>
      <c r="D187" s="1" t="s">
        <v>3074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3219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5" t="n">
        <v>46176</v>
      </c>
      <c r="C188" s="1" t="n">
        <v>22</v>
      </c>
      <c r="D188" s="1" t="s">
        <v>3220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3221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5" t="n">
        <v>46176</v>
      </c>
      <c r="C189" s="1" t="n">
        <v>22</v>
      </c>
      <c r="D189" s="1" t="s">
        <v>3220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3221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5" t="n">
        <v>46176</v>
      </c>
      <c r="C190" s="1" t="n">
        <v>22</v>
      </c>
      <c r="D190" s="1" t="s">
        <v>3220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3222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5" t="n">
        <v>46176</v>
      </c>
      <c r="C191" s="1" t="n">
        <v>22</v>
      </c>
      <c r="D191" s="1" t="s">
        <v>3220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3222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5" t="n">
        <v>46176</v>
      </c>
      <c r="C192" s="1" t="n">
        <v>22</v>
      </c>
      <c r="D192" s="1" t="s">
        <v>3220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3223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5" t="n">
        <v>46176</v>
      </c>
      <c r="C193" s="1" t="n">
        <v>22</v>
      </c>
      <c r="D193" s="1" t="s">
        <v>3220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3224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5" t="n">
        <v>46176</v>
      </c>
      <c r="C194" s="1" t="n">
        <v>22</v>
      </c>
      <c r="D194" s="1" t="s">
        <v>3220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3225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5" t="n">
        <v>46176</v>
      </c>
      <c r="C195" s="1" t="n">
        <v>22</v>
      </c>
      <c r="D195" s="1" t="s">
        <v>3220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3226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5" t="n">
        <v>46176</v>
      </c>
      <c r="C196" s="1" t="n">
        <v>22</v>
      </c>
      <c r="D196" s="1" t="s">
        <v>3220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3227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5" t="n">
        <v>46176</v>
      </c>
      <c r="C197" s="1" t="n">
        <v>22</v>
      </c>
      <c r="D197" s="1" t="s">
        <v>3220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3228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5" t="n">
        <v>46176</v>
      </c>
      <c r="C198" s="1" t="n">
        <v>22</v>
      </c>
      <c r="D198" s="1" t="s">
        <v>3220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3229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5" t="n">
        <v>46176</v>
      </c>
      <c r="C199" s="1" t="n">
        <v>22</v>
      </c>
      <c r="D199" s="1" t="s">
        <v>3220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3230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5" t="n">
        <v>46176</v>
      </c>
      <c r="C200" s="1" t="n">
        <v>22</v>
      </c>
      <c r="D200" s="1" t="s">
        <v>3220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3231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5" t="n">
        <v>46176</v>
      </c>
      <c r="C201" s="1" t="n">
        <v>22</v>
      </c>
      <c r="D201" s="1" t="s">
        <v>3220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3231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5" t="n">
        <v>46176</v>
      </c>
      <c r="C202" s="1" t="n">
        <v>22</v>
      </c>
      <c r="D202" s="1" t="s">
        <v>3220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3232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5" t="n">
        <v>46176</v>
      </c>
      <c r="C203" s="1" t="n">
        <v>22</v>
      </c>
      <c r="D203" s="1" t="s">
        <v>3220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3232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5" t="n">
        <v>46176</v>
      </c>
      <c r="C204" s="1" t="n">
        <v>22</v>
      </c>
      <c r="D204" s="1" t="s">
        <v>3220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3233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5" t="n">
        <v>46176</v>
      </c>
      <c r="C205" s="1" t="n">
        <v>22</v>
      </c>
      <c r="D205" s="1" t="s">
        <v>3220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3233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5" t="n">
        <v>46176</v>
      </c>
      <c r="C206" s="1" t="n">
        <v>22</v>
      </c>
      <c r="D206" s="1" t="s">
        <v>3220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3234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5" t="n">
        <v>46176</v>
      </c>
      <c r="C207" s="1" t="n">
        <v>22</v>
      </c>
      <c r="D207" s="1" t="s">
        <v>3220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3234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5" t="n">
        <v>46176</v>
      </c>
      <c r="C208" s="1" t="n">
        <v>22</v>
      </c>
      <c r="D208" s="1" t="s">
        <v>3220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3235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5" t="n">
        <v>46176</v>
      </c>
      <c r="C209" s="1" t="n">
        <v>22</v>
      </c>
      <c r="D209" s="1" t="s">
        <v>3220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3235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5" t="n">
        <v>46176</v>
      </c>
      <c r="C210" s="1" t="n">
        <v>22</v>
      </c>
      <c r="D210" s="1" t="s">
        <v>3220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3236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5" t="n">
        <v>46176</v>
      </c>
      <c r="C211" s="1" t="n">
        <v>22</v>
      </c>
      <c r="D211" s="1" t="s">
        <v>3220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3237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5" t="n">
        <v>46176</v>
      </c>
      <c r="C212" s="1" t="n">
        <v>22</v>
      </c>
      <c r="D212" s="1" t="s">
        <v>3220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3238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5" t="n">
        <v>46176</v>
      </c>
      <c r="C213" s="1" t="n">
        <v>22</v>
      </c>
      <c r="D213" s="1" t="s">
        <v>3220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3221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5" t="n">
        <v>46176</v>
      </c>
      <c r="C214" s="1" t="n">
        <v>22</v>
      </c>
      <c r="D214" s="1" t="s">
        <v>3220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3221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5" t="n">
        <v>46176</v>
      </c>
      <c r="C215" s="1" t="n">
        <v>22</v>
      </c>
      <c r="D215" s="1" t="s">
        <v>3220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3239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5" t="n">
        <v>46176</v>
      </c>
      <c r="C216" s="1" t="n">
        <v>22</v>
      </c>
      <c r="D216" s="1" t="s">
        <v>3220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3222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5" t="n">
        <v>46176</v>
      </c>
      <c r="C217" s="1" t="n">
        <v>22</v>
      </c>
      <c r="D217" s="1" t="s">
        <v>3220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3223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5" t="n">
        <v>46176</v>
      </c>
      <c r="C218" s="1" t="n">
        <v>22</v>
      </c>
      <c r="D218" s="1" t="s">
        <v>3220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3223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5" t="n">
        <v>46176</v>
      </c>
      <c r="C219" s="1" t="n">
        <v>22</v>
      </c>
      <c r="D219" s="1" t="s">
        <v>3220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3224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5" t="n">
        <v>46176</v>
      </c>
      <c r="C220" s="1" t="n">
        <v>22</v>
      </c>
      <c r="D220" s="1" t="s">
        <v>3220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3224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5" t="n">
        <v>46176</v>
      </c>
      <c r="C221" s="1" t="n">
        <v>22</v>
      </c>
      <c r="D221" s="1" t="s">
        <v>3220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3225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5" t="n">
        <v>46176</v>
      </c>
      <c r="C222" s="1" t="n">
        <v>22</v>
      </c>
      <c r="D222" s="1" t="s">
        <v>3220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3225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5" t="n">
        <v>46176</v>
      </c>
      <c r="C223" s="1" t="n">
        <v>22</v>
      </c>
      <c r="D223" s="1" t="s">
        <v>3220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3226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5" t="n">
        <v>46176</v>
      </c>
      <c r="C224" s="1" t="n">
        <v>22</v>
      </c>
      <c r="D224" s="1" t="s">
        <v>3220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3226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5" t="n">
        <v>46176</v>
      </c>
      <c r="C225" s="1" t="n">
        <v>22</v>
      </c>
      <c r="D225" s="1" t="s">
        <v>3220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3227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5" t="n">
        <v>46176</v>
      </c>
      <c r="C226" s="1" t="n">
        <v>22</v>
      </c>
      <c r="D226" s="1" t="s">
        <v>3220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3227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5" t="n">
        <v>46176</v>
      </c>
      <c r="C227" s="1" t="n">
        <v>22</v>
      </c>
      <c r="D227" s="1" t="s">
        <v>3220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3228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5" t="n">
        <v>46176</v>
      </c>
      <c r="C228" s="1" t="n">
        <v>22</v>
      </c>
      <c r="D228" s="1" t="s">
        <v>3220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3228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5" t="n">
        <v>46176</v>
      </c>
      <c r="C229" s="1" t="n">
        <v>22</v>
      </c>
      <c r="D229" s="1" t="s">
        <v>3220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3229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5" t="n">
        <v>46176</v>
      </c>
      <c r="C230" s="1" t="n">
        <v>22</v>
      </c>
      <c r="D230" s="1" t="s">
        <v>3220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3230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5" t="n">
        <v>46176</v>
      </c>
      <c r="C231" s="1" t="n">
        <v>22</v>
      </c>
      <c r="D231" s="1" t="s">
        <v>3220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3230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5" t="n">
        <v>46176</v>
      </c>
      <c r="C232" s="1" t="n">
        <v>22</v>
      </c>
      <c r="D232" s="1" t="s">
        <v>3220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3240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5" t="n">
        <v>46176</v>
      </c>
      <c r="C233" s="1" t="n">
        <v>22</v>
      </c>
      <c r="D233" s="1" t="s">
        <v>3220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3231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5" t="n">
        <v>46176</v>
      </c>
      <c r="C234" s="1" t="n">
        <v>22</v>
      </c>
      <c r="D234" s="1" t="s">
        <v>3220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3232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5" t="n">
        <v>46176</v>
      </c>
      <c r="C235" s="1" t="n">
        <v>22</v>
      </c>
      <c r="D235" s="1" t="s">
        <v>3220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3232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5" t="n">
        <v>46176</v>
      </c>
      <c r="C236" s="1" t="n">
        <v>22</v>
      </c>
      <c r="D236" s="1" t="s">
        <v>3220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3232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5" t="n">
        <v>46176</v>
      </c>
      <c r="C237" s="1" t="n">
        <v>22</v>
      </c>
      <c r="D237" s="1" t="s">
        <v>3220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3233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5" t="n">
        <v>46176</v>
      </c>
      <c r="C238" s="1" t="n">
        <v>22</v>
      </c>
      <c r="D238" s="1" t="s">
        <v>3220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3233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5" t="n">
        <v>46176</v>
      </c>
      <c r="C239" s="1" t="n">
        <v>22</v>
      </c>
      <c r="D239" s="1" t="s">
        <v>3220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3233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5" t="n">
        <v>46176</v>
      </c>
      <c r="C240" s="1" t="n">
        <v>22</v>
      </c>
      <c r="D240" s="1" t="s">
        <v>3220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3234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5" t="n">
        <v>46176</v>
      </c>
      <c r="C241" s="1" t="n">
        <v>22</v>
      </c>
      <c r="D241" s="1" t="s">
        <v>3220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3234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5" t="n">
        <v>46176</v>
      </c>
      <c r="C242" s="1" t="n">
        <v>22</v>
      </c>
      <c r="D242" s="1" t="s">
        <v>3220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3234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5" t="n">
        <v>46176</v>
      </c>
      <c r="C243" s="1" t="n">
        <v>22</v>
      </c>
      <c r="D243" s="1" t="s">
        <v>3220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3235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5" t="n">
        <v>46176</v>
      </c>
      <c r="C244" s="1" t="n">
        <v>22</v>
      </c>
      <c r="D244" s="1" t="s">
        <v>3220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3221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5" t="n">
        <v>46176</v>
      </c>
      <c r="C245" s="1" t="n">
        <v>22</v>
      </c>
      <c r="D245" s="1" t="s">
        <v>3220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3222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5" t="n">
        <v>46176</v>
      </c>
      <c r="C246" s="1" t="n">
        <v>22</v>
      </c>
      <c r="D246" s="1" t="s">
        <v>3220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3223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5" t="n">
        <v>46176</v>
      </c>
      <c r="C247" s="1" t="n">
        <v>22</v>
      </c>
      <c r="D247" s="1" t="s">
        <v>3220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3224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5" t="n">
        <v>46176</v>
      </c>
      <c r="C248" s="1" t="n">
        <v>22</v>
      </c>
      <c r="D248" s="1" t="s">
        <v>3220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3225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5" t="n">
        <v>46176</v>
      </c>
      <c r="C249" s="1" t="n">
        <v>22</v>
      </c>
      <c r="D249" s="1" t="s">
        <v>3220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3226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5" t="n">
        <v>46176</v>
      </c>
      <c r="C250" s="1" t="n">
        <v>22</v>
      </c>
      <c r="D250" s="1" t="s">
        <v>3220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3227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5" t="n">
        <v>46176</v>
      </c>
      <c r="C251" s="1" t="n">
        <v>22</v>
      </c>
      <c r="D251" s="1" t="s">
        <v>3220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3228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5" t="n">
        <v>46176</v>
      </c>
      <c r="C252" s="1" t="n">
        <v>22</v>
      </c>
      <c r="D252" s="1" t="s">
        <v>3220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3229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5" t="n">
        <v>46176</v>
      </c>
      <c r="C253" s="1" t="n">
        <v>22</v>
      </c>
      <c r="D253" s="1" t="s">
        <v>3220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3230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5" t="n">
        <v>46176</v>
      </c>
      <c r="C254" s="1" t="n">
        <v>22</v>
      </c>
      <c r="D254" s="1" t="s">
        <v>3220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3240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5" t="n">
        <v>46176</v>
      </c>
      <c r="C255" s="1" t="n">
        <v>22</v>
      </c>
      <c r="D255" s="1" t="s">
        <v>3220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3231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5" t="n">
        <v>46176</v>
      </c>
      <c r="C256" s="1" t="n">
        <v>22</v>
      </c>
      <c r="D256" s="1" t="s">
        <v>3220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3232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5" t="n">
        <v>46176</v>
      </c>
      <c r="C257" s="1" t="n">
        <v>22</v>
      </c>
      <c r="D257" s="1" t="s">
        <v>3220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3233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5" t="n">
        <v>46176</v>
      </c>
      <c r="C258" s="1" t="n">
        <v>22</v>
      </c>
      <c r="D258" s="1" t="s">
        <v>3220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3234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5" t="n">
        <v>46176</v>
      </c>
      <c r="C259" s="1" t="n">
        <v>100</v>
      </c>
      <c r="D259" s="1" t="s">
        <v>3241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3221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5" t="n">
        <v>46176</v>
      </c>
      <c r="C260" s="1" t="n">
        <v>100</v>
      </c>
      <c r="D260" s="1" t="s">
        <v>3241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3222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5" t="n">
        <v>46176</v>
      </c>
      <c r="C261" s="1" t="n">
        <v>100</v>
      </c>
      <c r="D261" s="1" t="s">
        <v>3241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3231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5" t="n">
        <v>46176</v>
      </c>
      <c r="C262" s="1" t="n">
        <v>100</v>
      </c>
      <c r="D262" s="1" t="s">
        <v>3241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3232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5" t="n">
        <v>46176</v>
      </c>
      <c r="C263" s="1" t="n">
        <v>100</v>
      </c>
      <c r="D263" s="1" t="s">
        <v>3241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3233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5" t="n">
        <v>46176</v>
      </c>
      <c r="C264" s="1" t="n">
        <v>100</v>
      </c>
      <c r="D264" s="1" t="s">
        <v>3241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3234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5" t="n">
        <v>46176</v>
      </c>
      <c r="C265" s="1" t="n">
        <v>100</v>
      </c>
      <c r="D265" s="1" t="s">
        <v>3241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3221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5" t="n">
        <v>46176</v>
      </c>
      <c r="C266" s="1" t="n">
        <v>100</v>
      </c>
      <c r="D266" s="1" t="s">
        <v>3241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3222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5" t="n">
        <v>46176</v>
      </c>
      <c r="C267" s="1" t="n">
        <v>100</v>
      </c>
      <c r="D267" s="1" t="s">
        <v>3241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3223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5" t="n">
        <v>46176</v>
      </c>
      <c r="C268" s="1" t="n">
        <v>100</v>
      </c>
      <c r="D268" s="1" t="s">
        <v>3241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3224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5" t="n">
        <v>46176</v>
      </c>
      <c r="C269" s="1" t="n">
        <v>100</v>
      </c>
      <c r="D269" s="1" t="s">
        <v>3241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3225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5" t="n">
        <v>46176</v>
      </c>
      <c r="C270" s="1" t="n">
        <v>100</v>
      </c>
      <c r="D270" s="1" t="s">
        <v>3241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3226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5" t="n">
        <v>46176</v>
      </c>
      <c r="C271" s="1" t="n">
        <v>100</v>
      </c>
      <c r="D271" s="1" t="s">
        <v>3241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3227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5" t="n">
        <v>46176</v>
      </c>
      <c r="C272" s="1" t="n">
        <v>100</v>
      </c>
      <c r="D272" s="1" t="s">
        <v>3241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3228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5" t="n">
        <v>46176</v>
      </c>
      <c r="C273" s="1" t="n">
        <v>100</v>
      </c>
      <c r="D273" s="1" t="s">
        <v>3241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3229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5" t="n">
        <v>46176</v>
      </c>
      <c r="C274" s="1" t="n">
        <v>100</v>
      </c>
      <c r="D274" s="1" t="s">
        <v>3241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3230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5" t="n">
        <v>46176</v>
      </c>
      <c r="C275" s="1" t="n">
        <v>100</v>
      </c>
      <c r="D275" s="1" t="s">
        <v>3241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3231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5" t="n">
        <v>46176</v>
      </c>
      <c r="C276" s="1" t="n">
        <v>100</v>
      </c>
      <c r="D276" s="1" t="s">
        <v>3241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3232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5" t="n">
        <v>46176</v>
      </c>
      <c r="C277" s="1" t="n">
        <v>100</v>
      </c>
      <c r="D277" s="1" t="s">
        <v>3241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3233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5" t="n">
        <v>46176</v>
      </c>
      <c r="C278" s="1" t="n">
        <v>100</v>
      </c>
      <c r="D278" s="1" t="s">
        <v>3241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3234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5" t="n">
        <v>46176</v>
      </c>
      <c r="C279" s="1" t="n">
        <v>100</v>
      </c>
      <c r="D279" s="1" t="s">
        <v>3241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3235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5" t="n">
        <v>46176</v>
      </c>
      <c r="C280" s="1" t="n">
        <v>100</v>
      </c>
      <c r="D280" s="1" t="s">
        <v>3241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3236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5" t="n">
        <v>46176</v>
      </c>
      <c r="C281" s="1" t="n">
        <v>100</v>
      </c>
      <c r="D281" s="1" t="s">
        <v>3241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3237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5" t="n">
        <v>46176</v>
      </c>
      <c r="C282" s="1" t="n">
        <v>100</v>
      </c>
      <c r="D282" s="1" t="s">
        <v>3241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3238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5" t="n">
        <v>46176</v>
      </c>
      <c r="C283" s="1" t="n">
        <v>100</v>
      </c>
      <c r="D283" s="1" t="s">
        <v>3241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3239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5" t="n">
        <v>46176</v>
      </c>
      <c r="C284" s="1" t="n">
        <v>100</v>
      </c>
      <c r="D284" s="1" t="s">
        <v>3241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3232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5" t="n">
        <v>46176</v>
      </c>
      <c r="C285" s="1" t="n">
        <v>100</v>
      </c>
      <c r="D285" s="1" t="s">
        <v>3241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3233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5" t="n">
        <v>46176</v>
      </c>
      <c r="C286" s="1" t="n">
        <v>100</v>
      </c>
      <c r="D286" s="1" t="s">
        <v>3241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3234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5" t="n">
        <v>46176</v>
      </c>
      <c r="C287" s="1" t="n">
        <v>100</v>
      </c>
      <c r="D287" s="1" t="s">
        <v>3241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3221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5" t="n">
        <v>46176</v>
      </c>
      <c r="C288" s="1" t="n">
        <v>100</v>
      </c>
      <c r="D288" s="1" t="s">
        <v>3241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3223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5" t="n">
        <v>46176</v>
      </c>
      <c r="C289" s="1" t="n">
        <v>100</v>
      </c>
      <c r="D289" s="1" t="s">
        <v>3241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3224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5" t="n">
        <v>46176</v>
      </c>
      <c r="C290" s="1" t="n">
        <v>100</v>
      </c>
      <c r="D290" s="1" t="s">
        <v>3241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3225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5" t="n">
        <v>46176</v>
      </c>
      <c r="C291" s="1" t="n">
        <v>100</v>
      </c>
      <c r="D291" s="1" t="s">
        <v>3241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3226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5" t="n">
        <v>46176</v>
      </c>
      <c r="C292" s="1" t="n">
        <v>100</v>
      </c>
      <c r="D292" s="1" t="s">
        <v>3241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3227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5" t="n">
        <v>46176</v>
      </c>
      <c r="C293" s="1" t="n">
        <v>100</v>
      </c>
      <c r="D293" s="1" t="s">
        <v>3241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3228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5" t="n">
        <v>46176</v>
      </c>
      <c r="C294" s="1" t="n">
        <v>100</v>
      </c>
      <c r="D294" s="1" t="s">
        <v>3241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3230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5" t="n">
        <v>46176</v>
      </c>
      <c r="C295" s="1" t="n">
        <v>100</v>
      </c>
      <c r="D295" s="1" t="s">
        <v>3241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3232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5" t="n">
        <v>46176</v>
      </c>
      <c r="C296" s="1" t="n">
        <v>100</v>
      </c>
      <c r="D296" s="1" t="s">
        <v>3241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3233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5" t="n">
        <v>46176</v>
      </c>
      <c r="C297" s="1" t="n">
        <v>100</v>
      </c>
      <c r="D297" s="1" t="s">
        <v>3241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3234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5" t="n">
        <v>46176</v>
      </c>
      <c r="C298" s="1" t="n">
        <v>100</v>
      </c>
      <c r="D298" s="1" t="s">
        <v>3241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3235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5" t="n">
        <v>46176</v>
      </c>
      <c r="C299" s="1" t="n">
        <v>100</v>
      </c>
      <c r="D299" s="1" t="s">
        <v>3241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3221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5" t="n">
        <v>46176</v>
      </c>
      <c r="C300" s="1" t="n">
        <v>100</v>
      </c>
      <c r="D300" s="1" t="s">
        <v>3241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3222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5" t="n">
        <v>46176</v>
      </c>
      <c r="C301" s="1" t="n">
        <v>100</v>
      </c>
      <c r="D301" s="1" t="s">
        <v>3241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3223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5" t="n">
        <v>46176</v>
      </c>
      <c r="C302" s="1" t="n">
        <v>100</v>
      </c>
      <c r="D302" s="1" t="s">
        <v>3241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3224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5" t="n">
        <v>46176</v>
      </c>
      <c r="C303" s="1" t="n">
        <v>100</v>
      </c>
      <c r="D303" s="1" t="s">
        <v>3241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3225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5" t="n">
        <v>46176</v>
      </c>
      <c r="C304" s="1" t="n">
        <v>100</v>
      </c>
      <c r="D304" s="1" t="s">
        <v>3241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3226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5" t="n">
        <v>46176</v>
      </c>
      <c r="C305" s="1" t="n">
        <v>100</v>
      </c>
      <c r="D305" s="1" t="s">
        <v>3241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3227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5" t="n">
        <v>46176</v>
      </c>
      <c r="C306" s="1" t="n">
        <v>100</v>
      </c>
      <c r="D306" s="1" t="s">
        <v>3241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3228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5" t="n">
        <v>46176</v>
      </c>
      <c r="C307" s="1" t="n">
        <v>100</v>
      </c>
      <c r="D307" s="1" t="s">
        <v>3241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3229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5" t="n">
        <v>46176</v>
      </c>
      <c r="C308" s="1" t="n">
        <v>100</v>
      </c>
      <c r="D308" s="1" t="s">
        <v>3241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3230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5" t="n">
        <v>46176</v>
      </c>
      <c r="C309" s="1" t="n">
        <v>100</v>
      </c>
      <c r="D309" s="1" t="s">
        <v>3241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3240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5" t="n">
        <v>46176</v>
      </c>
      <c r="C310" s="1" t="n">
        <v>100</v>
      </c>
      <c r="D310" s="1" t="s">
        <v>3241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3231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5" t="n">
        <v>46176</v>
      </c>
      <c r="C311" s="1" t="n">
        <v>100</v>
      </c>
      <c r="D311" s="1" t="s">
        <v>3241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3232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5" t="n">
        <v>46176</v>
      </c>
      <c r="C312" s="1" t="n">
        <v>100</v>
      </c>
      <c r="D312" s="1" t="s">
        <v>3241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3233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5" t="n">
        <v>46176</v>
      </c>
      <c r="C313" s="1" t="n">
        <v>100</v>
      </c>
      <c r="D313" s="1" t="s">
        <v>3241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3234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5" t="n">
        <v>46176</v>
      </c>
      <c r="C314" s="1" t="n">
        <v>100</v>
      </c>
      <c r="D314" s="1" t="s">
        <v>3241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3235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5" t="n">
        <v>46176</v>
      </c>
      <c r="C315" s="1" t="n">
        <v>100</v>
      </c>
      <c r="D315" s="1" t="s">
        <v>3241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3221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5" t="n">
        <v>46176</v>
      </c>
      <c r="C316" s="1" t="n">
        <v>100</v>
      </c>
      <c r="D316" s="1" t="s">
        <v>3241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3222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5" t="n">
        <v>46176</v>
      </c>
      <c r="C317" s="1" t="n">
        <v>100</v>
      </c>
      <c r="D317" s="1" t="s">
        <v>3241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3223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5" t="n">
        <v>46176</v>
      </c>
      <c r="C318" s="1" t="n">
        <v>100</v>
      </c>
      <c r="D318" s="1" t="s">
        <v>3241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3224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5" t="n">
        <v>46176</v>
      </c>
      <c r="C319" s="1" t="n">
        <v>100</v>
      </c>
      <c r="D319" s="1" t="s">
        <v>3241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3225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5" t="n">
        <v>46176</v>
      </c>
      <c r="C320" s="1" t="n">
        <v>100</v>
      </c>
      <c r="D320" s="1" t="s">
        <v>3241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3226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5" t="n">
        <v>46176</v>
      </c>
      <c r="C321" s="1" t="n">
        <v>100</v>
      </c>
      <c r="D321" s="1" t="s">
        <v>3241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3227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5" t="n">
        <v>46176</v>
      </c>
      <c r="C322" s="1" t="n">
        <v>100</v>
      </c>
      <c r="D322" s="1" t="s">
        <v>3241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3228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5" t="n">
        <v>46176</v>
      </c>
      <c r="C323" s="1" t="n">
        <v>100</v>
      </c>
      <c r="D323" s="1" t="s">
        <v>3241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3229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5" t="n">
        <v>46176</v>
      </c>
      <c r="C324" s="1" t="n">
        <v>100</v>
      </c>
      <c r="D324" s="1" t="s">
        <v>3241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3230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5" t="n">
        <v>46176</v>
      </c>
      <c r="C325" s="1" t="n">
        <v>100</v>
      </c>
      <c r="D325" s="1" t="s">
        <v>3241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3240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5" t="n">
        <v>46176</v>
      </c>
      <c r="C326" s="1" t="n">
        <v>100</v>
      </c>
      <c r="D326" s="1" t="s">
        <v>3241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3231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5" t="n">
        <v>46176</v>
      </c>
      <c r="C327" s="1" t="n">
        <v>100</v>
      </c>
      <c r="D327" s="1" t="s">
        <v>3241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3232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5" t="n">
        <v>46176</v>
      </c>
      <c r="C328" s="1" t="n">
        <v>100</v>
      </c>
      <c r="D328" s="1" t="s">
        <v>3241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3233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5" t="n">
        <v>46176</v>
      </c>
      <c r="C329" s="1" t="n">
        <v>100</v>
      </c>
      <c r="D329" s="1" t="s">
        <v>3241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3234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5" t="n">
        <v>46176</v>
      </c>
      <c r="C330" s="1" t="n">
        <v>100</v>
      </c>
      <c r="D330" s="1" t="s">
        <v>3241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3235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5" t="n">
        <v>46176</v>
      </c>
      <c r="C331" s="1" t="n">
        <v>100</v>
      </c>
      <c r="D331" s="1" t="s">
        <v>3241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3221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5" t="n">
        <v>46176</v>
      </c>
      <c r="C332" s="1" t="n">
        <v>100</v>
      </c>
      <c r="D332" s="1" t="s">
        <v>3241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3222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5" t="n">
        <v>46176</v>
      </c>
      <c r="C333" s="1" t="n">
        <v>100</v>
      </c>
      <c r="D333" s="1" t="s">
        <v>3241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3223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5" t="n">
        <v>46176</v>
      </c>
      <c r="C334" s="1" t="n">
        <v>100</v>
      </c>
      <c r="D334" s="1" t="s">
        <v>3241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3224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5" t="n">
        <v>46176</v>
      </c>
      <c r="C335" s="1" t="n">
        <v>100</v>
      </c>
      <c r="D335" s="1" t="s">
        <v>3241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3225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5" t="n">
        <v>46176</v>
      </c>
      <c r="C336" s="1" t="n">
        <v>100</v>
      </c>
      <c r="D336" s="1" t="s">
        <v>3241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3226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5" t="n">
        <v>46176</v>
      </c>
      <c r="C337" s="1" t="n">
        <v>100</v>
      </c>
      <c r="D337" s="1" t="s">
        <v>3241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3227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5" t="n">
        <v>46176</v>
      </c>
      <c r="C338" s="1" t="n">
        <v>100</v>
      </c>
      <c r="D338" s="1" t="s">
        <v>3241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3228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5" t="n">
        <v>46176</v>
      </c>
      <c r="C339" s="1" t="n">
        <v>100</v>
      </c>
      <c r="D339" s="1" t="s">
        <v>3241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3229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5" t="n">
        <v>46176</v>
      </c>
      <c r="C340" s="1" t="n">
        <v>100</v>
      </c>
      <c r="D340" s="1" t="s">
        <v>3241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3230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5" t="n">
        <v>46176</v>
      </c>
      <c r="C341" s="1" t="n">
        <v>100</v>
      </c>
      <c r="D341" s="1" t="s">
        <v>3241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3240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5" t="n">
        <v>46176</v>
      </c>
      <c r="C342" s="1" t="n">
        <v>100</v>
      </c>
      <c r="D342" s="1" t="s">
        <v>3241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3231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5" t="n">
        <v>46176</v>
      </c>
      <c r="C343" s="1" t="n">
        <v>100</v>
      </c>
      <c r="D343" s="1" t="s">
        <v>3241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3232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5" t="n">
        <v>46176</v>
      </c>
      <c r="C344" s="1" t="n">
        <v>100</v>
      </c>
      <c r="D344" s="1" t="s">
        <v>3241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3233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5" t="n">
        <v>46176</v>
      </c>
      <c r="C345" s="1" t="n">
        <v>100</v>
      </c>
      <c r="D345" s="1" t="s">
        <v>3241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3234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5" t="n">
        <v>46178</v>
      </c>
      <c r="C346" s="1" t="n">
        <v>1</v>
      </c>
      <c r="D346" s="1" t="s">
        <v>3101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3242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5" t="n">
        <v>46178</v>
      </c>
      <c r="C347" s="1" t="n">
        <v>1</v>
      </c>
      <c r="D347" s="1" t="s">
        <v>3101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3243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5" t="n">
        <v>46178</v>
      </c>
      <c r="C348" s="1" t="n">
        <v>1</v>
      </c>
      <c r="D348" s="1" t="s">
        <v>3101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3244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5" t="n">
        <v>46178</v>
      </c>
      <c r="C349" s="1" t="n">
        <v>1</v>
      </c>
      <c r="D349" s="1" t="s">
        <v>3101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3245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5" t="n">
        <v>46178</v>
      </c>
      <c r="C350" s="1" t="n">
        <v>1</v>
      </c>
      <c r="D350" s="1" t="s">
        <v>3101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3246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5" t="n">
        <v>46178</v>
      </c>
      <c r="C351" s="1" t="n">
        <v>1</v>
      </c>
      <c r="D351" s="1" t="s">
        <v>3101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3247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5" t="n">
        <v>46178</v>
      </c>
      <c r="C352" s="1" t="n">
        <v>1</v>
      </c>
      <c r="D352" s="1" t="s">
        <v>3101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3248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5" t="n">
        <v>46178</v>
      </c>
      <c r="C353" s="1" t="n">
        <v>1</v>
      </c>
      <c r="D353" s="1" t="s">
        <v>3101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3249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5" t="n">
        <v>46178</v>
      </c>
      <c r="C354" s="1" t="n">
        <v>1</v>
      </c>
      <c r="D354" s="1" t="s">
        <v>3101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3249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5" t="n">
        <v>46178</v>
      </c>
      <c r="C355" s="1" t="n">
        <v>1</v>
      </c>
      <c r="D355" s="1" t="s">
        <v>3101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3250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5" t="n">
        <v>46178</v>
      </c>
      <c r="C356" s="1" t="n">
        <v>1</v>
      </c>
      <c r="D356" s="1" t="s">
        <v>3101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3251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5" t="n">
        <v>46178</v>
      </c>
      <c r="C357" s="1" t="n">
        <v>1</v>
      </c>
      <c r="D357" s="1" t="s">
        <v>3101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3252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5" t="n">
        <v>46178</v>
      </c>
      <c r="C358" s="1" t="n">
        <v>1</v>
      </c>
      <c r="D358" s="1" t="s">
        <v>3101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3253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5" t="n">
        <v>46178</v>
      </c>
      <c r="C359" s="1" t="n">
        <v>1</v>
      </c>
      <c r="D359" s="1" t="s">
        <v>3101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3254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5" t="n">
        <v>46178</v>
      </c>
      <c r="C360" s="1" t="n">
        <v>1</v>
      </c>
      <c r="D360" s="1" t="s">
        <v>3101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3255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5" t="n">
        <v>46178</v>
      </c>
      <c r="C361" s="1" t="n">
        <v>1</v>
      </c>
      <c r="D361" s="1" t="s">
        <v>3101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3256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5" t="n">
        <v>46178</v>
      </c>
      <c r="C362" s="1" t="n">
        <v>2</v>
      </c>
      <c r="D362" s="1" t="s">
        <v>3067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3068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5" t="n">
        <v>46178</v>
      </c>
      <c r="C363" s="1" t="n">
        <v>2</v>
      </c>
      <c r="D363" s="1" t="s">
        <v>3067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3069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5" t="n">
        <v>46178</v>
      </c>
      <c r="C364" s="1" t="n">
        <v>2</v>
      </c>
      <c r="D364" s="1" t="s">
        <v>3067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3070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5" t="n">
        <v>46178</v>
      </c>
      <c r="C365" s="1" t="n">
        <v>2</v>
      </c>
      <c r="D365" s="1" t="s">
        <v>3067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3072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5" t="n">
        <v>46178</v>
      </c>
      <c r="C366" s="1" t="n">
        <v>2</v>
      </c>
      <c r="D366" s="1" t="s">
        <v>3067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3068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5" t="n">
        <v>46178</v>
      </c>
      <c r="C367" s="1" t="n">
        <v>2</v>
      </c>
      <c r="D367" s="1" t="s">
        <v>3067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3069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5" t="n">
        <v>46178</v>
      </c>
      <c r="C368" s="1" t="n">
        <v>2</v>
      </c>
      <c r="D368" s="1" t="s">
        <v>3067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3070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5" t="n">
        <v>46178</v>
      </c>
      <c r="C369" s="1" t="n">
        <v>2</v>
      </c>
      <c r="D369" s="1" t="s">
        <v>3067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3071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5" t="n">
        <v>46178</v>
      </c>
      <c r="C370" s="1" t="n">
        <v>2</v>
      </c>
      <c r="D370" s="1" t="s">
        <v>3067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3071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5" t="n">
        <v>46178</v>
      </c>
      <c r="C371" s="1" t="n">
        <v>2</v>
      </c>
      <c r="D371" s="1" t="s">
        <v>3067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3104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5" t="n">
        <v>46178</v>
      </c>
      <c r="C372" s="1" t="n">
        <v>2</v>
      </c>
      <c r="D372" s="1" t="s">
        <v>3067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3105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5" t="n">
        <v>46178</v>
      </c>
      <c r="C373" s="1" t="n">
        <v>2</v>
      </c>
      <c r="D373" s="1" t="s">
        <v>3067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3106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5" t="n">
        <v>46178</v>
      </c>
      <c r="C374" s="1" t="n">
        <v>2</v>
      </c>
      <c r="D374" s="1" t="s">
        <v>3067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3257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5" t="n">
        <v>46178</v>
      </c>
      <c r="C375" s="1" t="n">
        <v>2</v>
      </c>
      <c r="D375" s="1" t="s">
        <v>3067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3109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5" t="n">
        <v>46178</v>
      </c>
      <c r="C376" s="1" t="n">
        <v>2</v>
      </c>
      <c r="D376" s="1" t="s">
        <v>3067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3110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5" t="n">
        <v>46178</v>
      </c>
      <c r="C377" s="1" t="n">
        <v>2</v>
      </c>
      <c r="D377" s="1" t="s">
        <v>3067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3258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5" t="n">
        <v>46178</v>
      </c>
      <c r="C378" s="1" t="n">
        <v>2</v>
      </c>
      <c r="D378" s="1" t="s">
        <v>3067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3111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5" t="n">
        <v>46178</v>
      </c>
      <c r="C379" s="1" t="n">
        <v>2</v>
      </c>
      <c r="D379" s="1" t="s">
        <v>3067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3112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5" t="n">
        <v>46178</v>
      </c>
      <c r="C380" s="1" t="n">
        <v>2</v>
      </c>
      <c r="D380" s="1" t="s">
        <v>3067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3113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5" t="n">
        <v>46178</v>
      </c>
      <c r="C381" s="1" t="n">
        <v>2</v>
      </c>
      <c r="D381" s="1" t="s">
        <v>3067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3114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5" t="n">
        <v>46178</v>
      </c>
      <c r="C382" s="1" t="n">
        <v>2</v>
      </c>
      <c r="D382" s="1" t="s">
        <v>3067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3259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5" t="n">
        <v>46178</v>
      </c>
      <c r="C383" s="1" t="n">
        <v>2</v>
      </c>
      <c r="D383" s="1" t="s">
        <v>3067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3260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5" t="n">
        <v>46178</v>
      </c>
      <c r="C384" s="1" t="n">
        <v>2</v>
      </c>
      <c r="D384" s="1" t="s">
        <v>3067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3261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5" t="n">
        <v>46178</v>
      </c>
      <c r="C385" s="1" t="n">
        <v>2</v>
      </c>
      <c r="D385" s="1" t="s">
        <v>3067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3115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5" t="n">
        <v>46178</v>
      </c>
      <c r="C386" s="1" t="n">
        <v>2</v>
      </c>
      <c r="D386" s="1" t="s">
        <v>3067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3118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5" t="n">
        <v>46178</v>
      </c>
      <c r="C387" s="1" t="n">
        <v>2</v>
      </c>
      <c r="D387" s="1" t="s">
        <v>3067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3262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5" t="n">
        <v>46178</v>
      </c>
      <c r="C388" s="1" t="n">
        <v>2</v>
      </c>
      <c r="D388" s="1" t="s">
        <v>3067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3263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5" t="n">
        <v>46178</v>
      </c>
      <c r="C389" s="1" t="n">
        <v>6</v>
      </c>
      <c r="D389" s="1" t="s">
        <v>3073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3068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5" t="n">
        <v>46178</v>
      </c>
      <c r="C390" s="1" t="n">
        <v>6</v>
      </c>
      <c r="D390" s="1" t="s">
        <v>3073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3069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5" t="n">
        <v>46178</v>
      </c>
      <c r="C391" s="1" t="n">
        <v>6</v>
      </c>
      <c r="D391" s="1" t="s">
        <v>3073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3070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5" t="n">
        <v>46178</v>
      </c>
      <c r="C392" s="1" t="n">
        <v>6</v>
      </c>
      <c r="D392" s="1" t="s">
        <v>3073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3072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5" t="n">
        <v>46178</v>
      </c>
      <c r="C393" s="1" t="n">
        <v>6</v>
      </c>
      <c r="D393" s="1" t="s">
        <v>3073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3068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5" t="n">
        <v>46178</v>
      </c>
      <c r="C394" s="1" t="n">
        <v>6</v>
      </c>
      <c r="D394" s="1" t="s">
        <v>3073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3069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5" t="n">
        <v>46178</v>
      </c>
      <c r="C395" s="1" t="n">
        <v>6</v>
      </c>
      <c r="D395" s="1" t="s">
        <v>3073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3070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5" t="n">
        <v>46178</v>
      </c>
      <c r="C396" s="1" t="n">
        <v>6</v>
      </c>
      <c r="D396" s="1" t="s">
        <v>3073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3071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5" t="n">
        <v>46178</v>
      </c>
      <c r="C397" s="1" t="n">
        <v>6</v>
      </c>
      <c r="D397" s="1" t="s">
        <v>3073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3071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5" t="n">
        <v>46178</v>
      </c>
      <c r="C398" s="1" t="n">
        <v>6</v>
      </c>
      <c r="D398" s="1" t="s">
        <v>3073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3104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5" t="n">
        <v>46178</v>
      </c>
      <c r="C399" s="1" t="n">
        <v>6</v>
      </c>
      <c r="D399" s="1" t="s">
        <v>3073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3105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5" t="n">
        <v>46178</v>
      </c>
      <c r="C400" s="1" t="n">
        <v>6</v>
      </c>
      <c r="D400" s="1" t="s">
        <v>3073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3106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5" t="n">
        <v>46178</v>
      </c>
      <c r="C401" s="1" t="n">
        <v>6</v>
      </c>
      <c r="D401" s="1" t="s">
        <v>3073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3257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5" t="n">
        <v>46178</v>
      </c>
      <c r="C402" s="1" t="n">
        <v>6</v>
      </c>
      <c r="D402" s="1" t="s">
        <v>3073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3109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5" t="n">
        <v>46178</v>
      </c>
      <c r="C403" s="1" t="n">
        <v>6</v>
      </c>
      <c r="D403" s="1" t="s">
        <v>3073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3110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5" t="n">
        <v>46178</v>
      </c>
      <c r="C404" s="1" t="n">
        <v>6</v>
      </c>
      <c r="D404" s="1" t="s">
        <v>3073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3258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5" t="n">
        <v>46178</v>
      </c>
      <c r="C405" s="1" t="n">
        <v>6</v>
      </c>
      <c r="D405" s="1" t="s">
        <v>3073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3111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5" t="n">
        <v>46178</v>
      </c>
      <c r="C406" s="1" t="n">
        <v>6</v>
      </c>
      <c r="D406" s="1" t="s">
        <v>3073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3112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5" t="n">
        <v>46178</v>
      </c>
      <c r="C407" s="1" t="n">
        <v>6</v>
      </c>
      <c r="D407" s="1" t="s">
        <v>3073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3113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5" t="n">
        <v>46178</v>
      </c>
      <c r="C408" s="1" t="n">
        <v>6</v>
      </c>
      <c r="D408" s="1" t="s">
        <v>3073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3114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5" t="n">
        <v>46178</v>
      </c>
      <c r="C409" s="1" t="n">
        <v>6</v>
      </c>
      <c r="D409" s="1" t="s">
        <v>3073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3259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5" t="n">
        <v>46178</v>
      </c>
      <c r="C410" s="1" t="n">
        <v>6</v>
      </c>
      <c r="D410" s="1" t="s">
        <v>3073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3260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5" t="n">
        <v>46178</v>
      </c>
      <c r="C411" s="1" t="n">
        <v>6</v>
      </c>
      <c r="D411" s="1" t="s">
        <v>3073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3261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5" t="n">
        <v>46178</v>
      </c>
      <c r="C412" s="1" t="n">
        <v>6</v>
      </c>
      <c r="D412" s="1" t="s">
        <v>3073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3115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5" t="n">
        <v>46178</v>
      </c>
      <c r="C413" s="1" t="n">
        <v>6</v>
      </c>
      <c r="D413" s="1" t="s">
        <v>3073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3118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5" t="n">
        <v>46178</v>
      </c>
      <c r="C414" s="1" t="n">
        <v>6</v>
      </c>
      <c r="D414" s="1" t="s">
        <v>3073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3262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5" t="n">
        <v>46178</v>
      </c>
      <c r="C415" s="1" t="n">
        <v>6</v>
      </c>
      <c r="D415" s="1" t="s">
        <v>3073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3263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5" t="n">
        <v>46178</v>
      </c>
      <c r="C416" s="1" t="n">
        <v>11</v>
      </c>
      <c r="D416" s="1" t="s">
        <v>3074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3264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5" t="n">
        <v>46178</v>
      </c>
      <c r="C417" s="1" t="n">
        <v>11</v>
      </c>
      <c r="D417" s="1" t="s">
        <v>3074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3265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5" t="n">
        <v>46178</v>
      </c>
      <c r="C418" s="1" t="n">
        <v>11</v>
      </c>
      <c r="D418" s="1" t="s">
        <v>3074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3266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5" t="n">
        <v>46178</v>
      </c>
      <c r="C419" s="1" t="n">
        <v>11</v>
      </c>
      <c r="D419" s="1" t="s">
        <v>3074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3267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5" t="n">
        <v>46178</v>
      </c>
      <c r="C420" s="1" t="n">
        <v>11</v>
      </c>
      <c r="D420" s="1" t="s">
        <v>3074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3144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5" t="n">
        <v>46178</v>
      </c>
      <c r="C421" s="1" t="n">
        <v>11</v>
      </c>
      <c r="D421" s="1" t="s">
        <v>3074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3146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5" t="n">
        <v>46178</v>
      </c>
      <c r="C422" s="1" t="n">
        <v>11</v>
      </c>
      <c r="D422" s="1" t="s">
        <v>3074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3147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5" t="n">
        <v>46178</v>
      </c>
      <c r="C423" s="1" t="n">
        <v>11</v>
      </c>
      <c r="D423" s="1" t="s">
        <v>3074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3147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5" t="n">
        <v>46178</v>
      </c>
      <c r="C424" s="1" t="n">
        <v>11</v>
      </c>
      <c r="D424" s="1" t="s">
        <v>3074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3268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5" t="n">
        <v>46178</v>
      </c>
      <c r="C425" s="1" t="n">
        <v>11</v>
      </c>
      <c r="D425" s="1" t="s">
        <v>3074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3269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5" t="n">
        <v>46178</v>
      </c>
      <c r="C426" s="1" t="n">
        <v>11</v>
      </c>
      <c r="D426" s="1" t="s">
        <v>3074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3270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5" t="n">
        <v>46178</v>
      </c>
      <c r="C427" s="1" t="n">
        <v>11</v>
      </c>
      <c r="D427" s="1" t="s">
        <v>3074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3271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5" t="n">
        <v>46178</v>
      </c>
      <c r="C428" s="1" t="n">
        <v>11</v>
      </c>
      <c r="D428" s="1" t="s">
        <v>3074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3272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5" t="n">
        <v>46178</v>
      </c>
      <c r="C429" s="1" t="n">
        <v>11</v>
      </c>
      <c r="D429" s="1" t="s">
        <v>3074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3273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5" t="n">
        <v>46178</v>
      </c>
      <c r="C430" s="1" t="n">
        <v>11</v>
      </c>
      <c r="D430" s="1" t="s">
        <v>3074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3274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5" t="n">
        <v>46178</v>
      </c>
      <c r="C431" s="1" t="n">
        <v>11</v>
      </c>
      <c r="D431" s="1" t="s">
        <v>3074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3275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5" t="n">
        <v>46178</v>
      </c>
      <c r="C432" s="1" t="n">
        <v>11</v>
      </c>
      <c r="D432" s="1" t="s">
        <v>3074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3276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5" t="n">
        <v>46178</v>
      </c>
      <c r="C433" s="1" t="n">
        <v>11</v>
      </c>
      <c r="D433" s="1" t="s">
        <v>3074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3277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5" t="n">
        <v>46178</v>
      </c>
      <c r="C434" s="1" t="n">
        <v>11</v>
      </c>
      <c r="D434" s="1" t="s">
        <v>3074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3278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5" t="n">
        <v>46178</v>
      </c>
      <c r="C435" s="1" t="n">
        <v>11</v>
      </c>
      <c r="D435" s="1" t="s">
        <v>3074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3279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5" t="n">
        <v>46178</v>
      </c>
      <c r="C436" s="1" t="n">
        <v>11</v>
      </c>
      <c r="D436" s="1" t="s">
        <v>3074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3280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5" t="n">
        <v>46178</v>
      </c>
      <c r="C437" s="1" t="n">
        <v>11</v>
      </c>
      <c r="D437" s="1" t="s">
        <v>3074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3281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5" t="n">
        <v>46178</v>
      </c>
      <c r="C438" s="1" t="n">
        <v>11</v>
      </c>
      <c r="D438" s="1" t="s">
        <v>3074</v>
      </c>
      <c r="E438" s="1" t="n">
        <v>1608</v>
      </c>
      <c r="F438" s="1" t="s">
        <v>63</v>
      </c>
      <c r="I438" s="1" t="n">
        <v>1667932</v>
      </c>
      <c r="J438" s="1" t="n">
        <v>65383</v>
      </c>
      <c r="K438" s="1" t="n">
        <v>7892840822859</v>
      </c>
      <c r="L438" s="1" t="s">
        <v>3282</v>
      </c>
      <c r="N438" s="1" t="n">
        <v>8</v>
      </c>
      <c r="O438" s="1" t="n">
        <v>20.56</v>
      </c>
    </row>
    <row r="439" customFormat="false" ht="15" hidden="false" customHeight="true" outlineLevel="0" collapsed="false">
      <c r="A439" s="1" t="n">
        <v>3</v>
      </c>
      <c r="B439" s="15" t="n">
        <v>46178</v>
      </c>
      <c r="C439" s="1" t="n">
        <v>11</v>
      </c>
      <c r="D439" s="1" t="s">
        <v>3074</v>
      </c>
      <c r="E439" s="1" t="n">
        <v>1608</v>
      </c>
      <c r="F439" s="1" t="s">
        <v>63</v>
      </c>
      <c r="I439" s="1" t="n">
        <v>1667932</v>
      </c>
      <c r="J439" s="1" t="n">
        <v>65341</v>
      </c>
      <c r="K439" s="1" t="n">
        <v>7892840822309</v>
      </c>
      <c r="L439" s="1" t="s">
        <v>3283</v>
      </c>
      <c r="N439" s="1" t="n">
        <v>20</v>
      </c>
      <c r="O439" s="1" t="n">
        <v>64.6</v>
      </c>
    </row>
    <row r="440" customFormat="false" ht="15" hidden="false" customHeight="true" outlineLevel="0" collapsed="false">
      <c r="A440" s="1" t="n">
        <v>3</v>
      </c>
      <c r="B440" s="15" t="n">
        <v>46178</v>
      </c>
      <c r="C440" s="1" t="n">
        <v>11</v>
      </c>
      <c r="D440" s="1" t="s">
        <v>3074</v>
      </c>
      <c r="E440" s="1" t="n">
        <v>1608</v>
      </c>
      <c r="F440" s="1" t="s">
        <v>63</v>
      </c>
      <c r="I440" s="1" t="n">
        <v>1667932</v>
      </c>
      <c r="J440" s="1" t="n">
        <v>65342</v>
      </c>
      <c r="K440" s="1" t="n">
        <v>7892840822446</v>
      </c>
      <c r="L440" s="1" t="s">
        <v>3284</v>
      </c>
      <c r="N440" s="1" t="n">
        <v>8</v>
      </c>
      <c r="O440" s="1" t="n">
        <v>103.68</v>
      </c>
    </row>
    <row r="441" customFormat="false" ht="15" hidden="false" customHeight="true" outlineLevel="0" collapsed="false">
      <c r="A441" s="1" t="n">
        <v>3</v>
      </c>
      <c r="B441" s="15" t="n">
        <v>46178</v>
      </c>
      <c r="C441" s="1" t="n">
        <v>11</v>
      </c>
      <c r="D441" s="1" t="s">
        <v>3074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3285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5" t="n">
        <v>46178</v>
      </c>
      <c r="C442" s="1" t="n">
        <v>11</v>
      </c>
      <c r="D442" s="1" t="s">
        <v>3074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3286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5" t="n">
        <v>46178</v>
      </c>
      <c r="C443" s="1" t="n">
        <v>11</v>
      </c>
      <c r="D443" s="1" t="s">
        <v>3074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3287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5" t="n">
        <v>46178</v>
      </c>
      <c r="C444" s="1" t="n">
        <v>11</v>
      </c>
      <c r="D444" s="1" t="s">
        <v>3074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3288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5" t="n">
        <v>46178</v>
      </c>
      <c r="C445" s="1" t="n">
        <v>11</v>
      </c>
      <c r="D445" s="1" t="s">
        <v>3074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3289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5" t="n">
        <v>46178</v>
      </c>
      <c r="C446" s="1" t="n">
        <v>11</v>
      </c>
      <c r="D446" s="1" t="s">
        <v>3074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3290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5" t="n">
        <v>46178</v>
      </c>
      <c r="C447" s="1" t="n">
        <v>11</v>
      </c>
      <c r="D447" s="1" t="s">
        <v>3074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3291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5" t="n">
        <v>46178</v>
      </c>
      <c r="C448" s="1" t="n">
        <v>11</v>
      </c>
      <c r="D448" s="1" t="s">
        <v>3074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3292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5" t="n">
        <v>46178</v>
      </c>
      <c r="C449" s="1" t="n">
        <v>11</v>
      </c>
      <c r="D449" s="1" t="s">
        <v>3074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3293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5" t="n">
        <v>46178</v>
      </c>
      <c r="C450" s="1" t="n">
        <v>11</v>
      </c>
      <c r="D450" s="1" t="s">
        <v>3074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3294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5" t="n">
        <v>46178</v>
      </c>
      <c r="C451" s="1" t="n">
        <v>11</v>
      </c>
      <c r="D451" s="1" t="s">
        <v>3074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3284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5" t="n">
        <v>46178</v>
      </c>
      <c r="C452" s="1" t="n">
        <v>11</v>
      </c>
      <c r="D452" s="1" t="s">
        <v>3074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3295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5" t="n">
        <v>46178</v>
      </c>
      <c r="C453" s="1" t="n">
        <v>11</v>
      </c>
      <c r="D453" s="1" t="s">
        <v>3074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3296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5" t="n">
        <v>46178</v>
      </c>
      <c r="C454" s="1" t="n">
        <v>11</v>
      </c>
      <c r="D454" s="1" t="s">
        <v>3074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3297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5" t="n">
        <v>46178</v>
      </c>
      <c r="C455" s="1" t="n">
        <v>11</v>
      </c>
      <c r="D455" s="1" t="s">
        <v>3074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3298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5" t="n">
        <v>46178</v>
      </c>
      <c r="C456" s="1" t="n">
        <v>22</v>
      </c>
      <c r="D456" s="1" t="s">
        <v>3220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3235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5" t="n">
        <v>46178</v>
      </c>
      <c r="C457" s="1" t="n">
        <v>22</v>
      </c>
      <c r="D457" s="1" t="s">
        <v>3220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3221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5" t="n">
        <v>46178</v>
      </c>
      <c r="C458" s="1" t="n">
        <v>22</v>
      </c>
      <c r="D458" s="1" t="s">
        <v>3220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3223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5" t="n">
        <v>46178</v>
      </c>
      <c r="C459" s="1" t="n">
        <v>22</v>
      </c>
      <c r="D459" s="1" t="s">
        <v>3220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3224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5" t="n">
        <v>46178</v>
      </c>
      <c r="C460" s="1" t="n">
        <v>22</v>
      </c>
      <c r="D460" s="1" t="s">
        <v>3220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3225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5" t="n">
        <v>46178</v>
      </c>
      <c r="C461" s="1" t="n">
        <v>22</v>
      </c>
      <c r="D461" s="1" t="s">
        <v>3220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3226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5" t="n">
        <v>46178</v>
      </c>
      <c r="C462" s="1" t="n">
        <v>22</v>
      </c>
      <c r="D462" s="1" t="s">
        <v>3220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3227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5" t="n">
        <v>46178</v>
      </c>
      <c r="C463" s="1" t="n">
        <v>22</v>
      </c>
      <c r="D463" s="1" t="s">
        <v>3220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3228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5" t="n">
        <v>46178</v>
      </c>
      <c r="C464" s="1" t="n">
        <v>22</v>
      </c>
      <c r="D464" s="1" t="s">
        <v>3220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3230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5" t="n">
        <v>46178</v>
      </c>
      <c r="C465" s="1" t="n">
        <v>22</v>
      </c>
      <c r="D465" s="1" t="s">
        <v>3220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3232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5" t="n">
        <v>46178</v>
      </c>
      <c r="C466" s="1" t="n">
        <v>22</v>
      </c>
      <c r="D466" s="1" t="s">
        <v>3220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3233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5" t="n">
        <v>46178</v>
      </c>
      <c r="C467" s="1" t="n">
        <v>22</v>
      </c>
      <c r="D467" s="1" t="s">
        <v>3220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3234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5" t="n">
        <v>46178</v>
      </c>
      <c r="C468" s="1" t="n">
        <v>22</v>
      </c>
      <c r="D468" s="1" t="s">
        <v>3220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3235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5" t="n">
        <v>46178</v>
      </c>
      <c r="C469" s="1" t="n">
        <v>22</v>
      </c>
      <c r="D469" s="1" t="s">
        <v>3220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3235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5" t="n">
        <v>46178</v>
      </c>
      <c r="C470" s="1" t="n">
        <v>22</v>
      </c>
      <c r="D470" s="1" t="s">
        <v>3220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3236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5" t="n">
        <v>46178</v>
      </c>
      <c r="C471" s="1" t="n">
        <v>22</v>
      </c>
      <c r="D471" s="1" t="s">
        <v>3220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3237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5" t="n">
        <v>46178</v>
      </c>
      <c r="C472" s="1" t="n">
        <v>22</v>
      </c>
      <c r="D472" s="1" t="s">
        <v>3220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3238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5" t="n">
        <v>46178</v>
      </c>
      <c r="C473" s="1" t="n">
        <v>22</v>
      </c>
      <c r="D473" s="1" t="s">
        <v>3220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3221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5" t="n">
        <v>46178</v>
      </c>
      <c r="C474" s="1" t="n">
        <v>22</v>
      </c>
      <c r="D474" s="1" t="s">
        <v>3220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3239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5" t="n">
        <v>46178</v>
      </c>
      <c r="C475" s="1" t="n">
        <v>22</v>
      </c>
      <c r="D475" s="1" t="s">
        <v>3220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3222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5" t="n">
        <v>46178</v>
      </c>
      <c r="C476" s="1" t="n">
        <v>22</v>
      </c>
      <c r="D476" s="1" t="s">
        <v>3220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3223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5" t="n">
        <v>46178</v>
      </c>
      <c r="C477" s="1" t="n">
        <v>22</v>
      </c>
      <c r="D477" s="1" t="s">
        <v>3220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3224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5" t="n">
        <v>46178</v>
      </c>
      <c r="C478" s="1" t="n">
        <v>22</v>
      </c>
      <c r="D478" s="1" t="s">
        <v>3220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3225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5" t="n">
        <v>46178</v>
      </c>
      <c r="C479" s="1" t="n">
        <v>22</v>
      </c>
      <c r="D479" s="1" t="s">
        <v>3220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3226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5" t="n">
        <v>46178</v>
      </c>
      <c r="C480" s="1" t="n">
        <v>22</v>
      </c>
      <c r="D480" s="1" t="s">
        <v>3220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3227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5" t="n">
        <v>46178</v>
      </c>
      <c r="C481" s="1" t="n">
        <v>22</v>
      </c>
      <c r="D481" s="1" t="s">
        <v>3220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3228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5" t="n">
        <v>46178</v>
      </c>
      <c r="C482" s="1" t="n">
        <v>22</v>
      </c>
      <c r="D482" s="1" t="s">
        <v>3220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3229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5" t="n">
        <v>46178</v>
      </c>
      <c r="C483" s="1" t="n">
        <v>22</v>
      </c>
      <c r="D483" s="1" t="s">
        <v>3220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3230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5" t="n">
        <v>46178</v>
      </c>
      <c r="C484" s="1" t="n">
        <v>22</v>
      </c>
      <c r="D484" s="1" t="s">
        <v>3220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3240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5" t="n">
        <v>46178</v>
      </c>
      <c r="C485" s="1" t="n">
        <v>22</v>
      </c>
      <c r="D485" s="1" t="s">
        <v>3220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3232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5" t="n">
        <v>46178</v>
      </c>
      <c r="C486" s="1" t="n">
        <v>22</v>
      </c>
      <c r="D486" s="1" t="s">
        <v>3220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3232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5" t="n">
        <v>46178</v>
      </c>
      <c r="C487" s="1" t="n">
        <v>22</v>
      </c>
      <c r="D487" s="1" t="s">
        <v>3220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3233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5" t="n">
        <v>46178</v>
      </c>
      <c r="C488" s="1" t="n">
        <v>22</v>
      </c>
      <c r="D488" s="1" t="s">
        <v>3220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3233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5" t="n">
        <v>46178</v>
      </c>
      <c r="C489" s="1" t="n">
        <v>22</v>
      </c>
      <c r="D489" s="1" t="s">
        <v>3220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3234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5" t="n">
        <v>46178</v>
      </c>
      <c r="C490" s="1" t="n">
        <v>22</v>
      </c>
      <c r="D490" s="1" t="s">
        <v>3220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3234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5" t="n">
        <v>46178</v>
      </c>
      <c r="C491" s="1" t="n">
        <v>22</v>
      </c>
      <c r="D491" s="1" t="s">
        <v>3220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3221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5" t="n">
        <v>46178</v>
      </c>
      <c r="C492" s="1" t="n">
        <v>22</v>
      </c>
      <c r="D492" s="1" t="s">
        <v>3220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3223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5" t="n">
        <v>46178</v>
      </c>
      <c r="C493" s="1" t="n">
        <v>22</v>
      </c>
      <c r="D493" s="1" t="s">
        <v>3220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3224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5" t="n">
        <v>46178</v>
      </c>
      <c r="C494" s="1" t="n">
        <v>22</v>
      </c>
      <c r="D494" s="1" t="s">
        <v>3220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3225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5" t="n">
        <v>46178</v>
      </c>
      <c r="C495" s="1" t="n">
        <v>22</v>
      </c>
      <c r="D495" s="1" t="s">
        <v>3220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3226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5" t="n">
        <v>46178</v>
      </c>
      <c r="C496" s="1" t="n">
        <v>22</v>
      </c>
      <c r="D496" s="1" t="s">
        <v>3220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3227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5" t="n">
        <v>46178</v>
      </c>
      <c r="C497" s="1" t="n">
        <v>22</v>
      </c>
      <c r="D497" s="1" t="s">
        <v>3220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3228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5" t="n">
        <v>46178</v>
      </c>
      <c r="C498" s="1" t="n">
        <v>22</v>
      </c>
      <c r="D498" s="1" t="s">
        <v>3220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3230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5" t="n">
        <v>46178</v>
      </c>
      <c r="C499" s="1" t="n">
        <v>22</v>
      </c>
      <c r="D499" s="1" t="s">
        <v>3220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3232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5" t="n">
        <v>46178</v>
      </c>
      <c r="C500" s="1" t="n">
        <v>22</v>
      </c>
      <c r="D500" s="1" t="s">
        <v>3220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3233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5" t="n">
        <v>46178</v>
      </c>
      <c r="C501" s="1" t="n">
        <v>22</v>
      </c>
      <c r="D501" s="1" t="s">
        <v>3220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3234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5" t="n">
        <v>46178</v>
      </c>
      <c r="C502" s="1" t="n">
        <v>39</v>
      </c>
      <c r="D502" s="1" t="s">
        <v>3299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3300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5" t="n">
        <v>46178</v>
      </c>
      <c r="C503" s="1" t="n">
        <v>100</v>
      </c>
      <c r="D503" s="1" t="s">
        <v>3241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3235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5" t="n">
        <v>46178</v>
      </c>
      <c r="C504" s="1" t="n">
        <v>100</v>
      </c>
      <c r="D504" s="1" t="s">
        <v>3241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3221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5" t="n">
        <v>46178</v>
      </c>
      <c r="C505" s="1" t="n">
        <v>100</v>
      </c>
      <c r="D505" s="1" t="s">
        <v>3241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3223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5" t="n">
        <v>46178</v>
      </c>
      <c r="C506" s="1" t="n">
        <v>100</v>
      </c>
      <c r="D506" s="1" t="s">
        <v>3241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3224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5" t="n">
        <v>46178</v>
      </c>
      <c r="C507" s="1" t="n">
        <v>100</v>
      </c>
      <c r="D507" s="1" t="s">
        <v>3241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3225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5" t="n">
        <v>46178</v>
      </c>
      <c r="C508" s="1" t="n">
        <v>100</v>
      </c>
      <c r="D508" s="1" t="s">
        <v>3241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3226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5" t="n">
        <v>46178</v>
      </c>
      <c r="C509" s="1" t="n">
        <v>100</v>
      </c>
      <c r="D509" s="1" t="s">
        <v>3241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3227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5" t="n">
        <v>46178</v>
      </c>
      <c r="C510" s="1" t="n">
        <v>100</v>
      </c>
      <c r="D510" s="1" t="s">
        <v>3241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3228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5" t="n">
        <v>46178</v>
      </c>
      <c r="C511" s="1" t="n">
        <v>100</v>
      </c>
      <c r="D511" s="1" t="s">
        <v>3241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3230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5" t="n">
        <v>46178</v>
      </c>
      <c r="C512" s="1" t="n">
        <v>100</v>
      </c>
      <c r="D512" s="1" t="s">
        <v>3241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3232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5" t="n">
        <v>46178</v>
      </c>
      <c r="C513" s="1" t="n">
        <v>100</v>
      </c>
      <c r="D513" s="1" t="s">
        <v>3241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3233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5" t="n">
        <v>46178</v>
      </c>
      <c r="C514" s="1" t="n">
        <v>100</v>
      </c>
      <c r="D514" s="1" t="s">
        <v>3241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3234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5" t="n">
        <v>46178</v>
      </c>
      <c r="C515" s="1" t="n">
        <v>100</v>
      </c>
      <c r="D515" s="1" t="s">
        <v>3241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3235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5" t="n">
        <v>46178</v>
      </c>
      <c r="C516" s="1" t="n">
        <v>100</v>
      </c>
      <c r="D516" s="1" t="s">
        <v>3241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3236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5" t="n">
        <v>46178</v>
      </c>
      <c r="C517" s="1" t="n">
        <v>100</v>
      </c>
      <c r="D517" s="1" t="s">
        <v>3241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3237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5" t="n">
        <v>46178</v>
      </c>
      <c r="C518" s="1" t="n">
        <v>100</v>
      </c>
      <c r="D518" s="1" t="s">
        <v>3241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3238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5" t="n">
        <v>46178</v>
      </c>
      <c r="C519" s="1" t="n">
        <v>100</v>
      </c>
      <c r="D519" s="1" t="s">
        <v>3241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3239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5" t="n">
        <v>46178</v>
      </c>
      <c r="C520" s="1" t="n">
        <v>100</v>
      </c>
      <c r="D520" s="1" t="s">
        <v>3241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3232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5" t="n">
        <v>46178</v>
      </c>
      <c r="C521" s="1" t="n">
        <v>100</v>
      </c>
      <c r="D521" s="1" t="s">
        <v>3241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3233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5" t="n">
        <v>46178</v>
      </c>
      <c r="C522" s="1" t="n">
        <v>100</v>
      </c>
      <c r="D522" s="1" t="s">
        <v>3241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3234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5" t="n">
        <v>46178</v>
      </c>
      <c r="C523" s="1" t="n">
        <v>100</v>
      </c>
      <c r="D523" s="1" t="s">
        <v>3241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3235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5" t="n">
        <v>46178</v>
      </c>
      <c r="C524" s="1" t="n">
        <v>100</v>
      </c>
      <c r="D524" s="1" t="s">
        <v>3241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3221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5" t="n">
        <v>46178</v>
      </c>
      <c r="C525" s="1" t="n">
        <v>100</v>
      </c>
      <c r="D525" s="1" t="s">
        <v>3241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3222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5" t="n">
        <v>46178</v>
      </c>
      <c r="C526" s="1" t="n">
        <v>100</v>
      </c>
      <c r="D526" s="1" t="s">
        <v>3241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3223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5" t="n">
        <v>46178</v>
      </c>
      <c r="C527" s="1" t="n">
        <v>100</v>
      </c>
      <c r="D527" s="1" t="s">
        <v>3241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3224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5" t="n">
        <v>46178</v>
      </c>
      <c r="C528" s="1" t="n">
        <v>100</v>
      </c>
      <c r="D528" s="1" t="s">
        <v>3241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3225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5" t="n">
        <v>46178</v>
      </c>
      <c r="C529" s="1" t="n">
        <v>100</v>
      </c>
      <c r="D529" s="1" t="s">
        <v>3241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3226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5" t="n">
        <v>46178</v>
      </c>
      <c r="C530" s="1" t="n">
        <v>100</v>
      </c>
      <c r="D530" s="1" t="s">
        <v>3241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3227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5" t="n">
        <v>46178</v>
      </c>
      <c r="C531" s="1" t="n">
        <v>100</v>
      </c>
      <c r="D531" s="1" t="s">
        <v>3241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3228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5" t="n">
        <v>46178</v>
      </c>
      <c r="C532" s="1" t="n">
        <v>100</v>
      </c>
      <c r="D532" s="1" t="s">
        <v>3241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3229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5" t="n">
        <v>46178</v>
      </c>
      <c r="C533" s="1" t="n">
        <v>100</v>
      </c>
      <c r="D533" s="1" t="s">
        <v>3241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3230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5" t="n">
        <v>46178</v>
      </c>
      <c r="C534" s="1" t="n">
        <v>100</v>
      </c>
      <c r="D534" s="1" t="s">
        <v>3241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3240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5" t="n">
        <v>46178</v>
      </c>
      <c r="C535" s="1" t="n">
        <v>100</v>
      </c>
      <c r="D535" s="1" t="s">
        <v>3241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3232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5" t="n">
        <v>46178</v>
      </c>
      <c r="C536" s="1" t="n">
        <v>100</v>
      </c>
      <c r="D536" s="1" t="s">
        <v>3241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3233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5" t="n">
        <v>46178</v>
      </c>
      <c r="C537" s="1" t="n">
        <v>100</v>
      </c>
      <c r="D537" s="1" t="s">
        <v>3241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3234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5" t="n">
        <v>46178</v>
      </c>
      <c r="C538" s="1" t="n">
        <v>100</v>
      </c>
      <c r="D538" s="1" t="s">
        <v>3241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3221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5" t="n">
        <v>46178</v>
      </c>
      <c r="C539" s="1" t="n">
        <v>100</v>
      </c>
      <c r="D539" s="1" t="s">
        <v>3241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3223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5" t="n">
        <v>46178</v>
      </c>
      <c r="C540" s="1" t="n">
        <v>100</v>
      </c>
      <c r="D540" s="1" t="s">
        <v>3241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3224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5" t="n">
        <v>46178</v>
      </c>
      <c r="C541" s="1" t="n">
        <v>100</v>
      </c>
      <c r="D541" s="1" t="s">
        <v>3241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3225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5" t="n">
        <v>46178</v>
      </c>
      <c r="C542" s="1" t="n">
        <v>100</v>
      </c>
      <c r="D542" s="1" t="s">
        <v>3241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3226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5" t="n">
        <v>46178</v>
      </c>
      <c r="C543" s="1" t="n">
        <v>100</v>
      </c>
      <c r="D543" s="1" t="s">
        <v>3241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3227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5" t="n">
        <v>46178</v>
      </c>
      <c r="C544" s="1" t="n">
        <v>100</v>
      </c>
      <c r="D544" s="1" t="s">
        <v>3241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3228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5" t="n">
        <v>46178</v>
      </c>
      <c r="C545" s="1" t="n">
        <v>100</v>
      </c>
      <c r="D545" s="1" t="s">
        <v>3241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3230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5" t="n">
        <v>46178</v>
      </c>
      <c r="C546" s="1" t="n">
        <v>100</v>
      </c>
      <c r="D546" s="1" t="s">
        <v>3241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3232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5" t="n">
        <v>46178</v>
      </c>
      <c r="C547" s="1" t="n">
        <v>100</v>
      </c>
      <c r="D547" s="1" t="s">
        <v>3241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3233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5" t="n">
        <v>46178</v>
      </c>
      <c r="C548" s="1" t="n">
        <v>100</v>
      </c>
      <c r="D548" s="1" t="s">
        <v>3241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3234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5" t="n">
        <v>46178</v>
      </c>
      <c r="C549" s="1" t="n">
        <v>171</v>
      </c>
      <c r="D549" s="1" t="s">
        <v>3301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3302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5" t="n">
        <v>46179</v>
      </c>
      <c r="C550" s="1" t="n">
        <v>1</v>
      </c>
      <c r="D550" s="1" t="s">
        <v>3101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3102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5" t="n">
        <v>46179</v>
      </c>
      <c r="C551" s="1" t="n">
        <v>1</v>
      </c>
      <c r="D551" s="1" t="s">
        <v>3101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3303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5" t="n">
        <v>46179</v>
      </c>
      <c r="C552" s="1" t="n">
        <v>1</v>
      </c>
      <c r="D552" s="1" t="s">
        <v>3101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3304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5" t="n">
        <v>46179</v>
      </c>
      <c r="C553" s="1" t="n">
        <v>1</v>
      </c>
      <c r="D553" s="1" t="s">
        <v>3101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3305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5" t="n">
        <v>46179</v>
      </c>
      <c r="C554" s="1" t="n">
        <v>1</v>
      </c>
      <c r="D554" s="1" t="s">
        <v>3101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3306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5" t="n">
        <v>46179</v>
      </c>
      <c r="C555" s="1" t="n">
        <v>1</v>
      </c>
      <c r="D555" s="1" t="s">
        <v>3101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3307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5" t="n">
        <v>46179</v>
      </c>
      <c r="C556" s="1" t="n">
        <v>1</v>
      </c>
      <c r="D556" s="1" t="s">
        <v>3101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3308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5" t="n">
        <v>46179</v>
      </c>
      <c r="C557" s="1" t="n">
        <v>1</v>
      </c>
      <c r="D557" s="1" t="s">
        <v>3101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3309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5" t="n">
        <v>46179</v>
      </c>
      <c r="C558" s="1" t="n">
        <v>1</v>
      </c>
      <c r="D558" s="1" t="s">
        <v>3101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3310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5" t="n">
        <v>46179</v>
      </c>
      <c r="C559" s="1" t="n">
        <v>1</v>
      </c>
      <c r="D559" s="1" t="s">
        <v>3101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3311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5" t="n">
        <v>46179</v>
      </c>
      <c r="C560" s="1" t="n">
        <v>1</v>
      </c>
      <c r="D560" s="1" t="s">
        <v>3101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3312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5" t="n">
        <v>46179</v>
      </c>
      <c r="C561" s="1" t="n">
        <v>1</v>
      </c>
      <c r="D561" s="1" t="s">
        <v>3101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3313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5" t="n">
        <v>46179</v>
      </c>
      <c r="C562" s="1" t="n">
        <v>1</v>
      </c>
      <c r="D562" s="1" t="s">
        <v>3101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3314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5" t="n">
        <v>46179</v>
      </c>
      <c r="C563" s="1" t="n">
        <v>1</v>
      </c>
      <c r="D563" s="1" t="s">
        <v>3101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3124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5" t="n">
        <v>46179</v>
      </c>
      <c r="C564" s="1" t="n">
        <v>1</v>
      </c>
      <c r="D564" s="1" t="s">
        <v>3101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3125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5" t="n">
        <v>46179</v>
      </c>
      <c r="C565" s="1" t="n">
        <v>1</v>
      </c>
      <c r="D565" s="1" t="s">
        <v>3101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3126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5" t="n">
        <v>46179</v>
      </c>
      <c r="C566" s="1" t="n">
        <v>1</v>
      </c>
      <c r="D566" s="1" t="s">
        <v>3101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3127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5" t="n">
        <v>46179</v>
      </c>
      <c r="C567" s="1" t="n">
        <v>1</v>
      </c>
      <c r="D567" s="1" t="s">
        <v>3101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3128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5" t="n">
        <v>46179</v>
      </c>
      <c r="C568" s="1" t="n">
        <v>1</v>
      </c>
      <c r="D568" s="1" t="s">
        <v>3101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3315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5" t="n">
        <v>46179</v>
      </c>
      <c r="C569" s="1" t="n">
        <v>1</v>
      </c>
      <c r="D569" s="1" t="s">
        <v>3101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3316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5" t="n">
        <v>46179</v>
      </c>
      <c r="C570" s="1" t="n">
        <v>1</v>
      </c>
      <c r="D570" s="1" t="s">
        <v>3101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3317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5" t="n">
        <v>46179</v>
      </c>
      <c r="C571" s="1" t="n">
        <v>1</v>
      </c>
      <c r="D571" s="1" t="s">
        <v>3101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3318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5" t="n">
        <v>46179</v>
      </c>
      <c r="C572" s="1" t="n">
        <v>1</v>
      </c>
      <c r="D572" s="1" t="s">
        <v>3101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3319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5" t="n">
        <v>46179</v>
      </c>
      <c r="C573" s="1" t="n">
        <v>1</v>
      </c>
      <c r="D573" s="1" t="s">
        <v>3101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3320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5" t="n">
        <v>46179</v>
      </c>
      <c r="C574" s="1" t="n">
        <v>1</v>
      </c>
      <c r="D574" s="1" t="s">
        <v>3101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3321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5" t="n">
        <v>46179</v>
      </c>
      <c r="C575" s="1" t="n">
        <v>1</v>
      </c>
      <c r="D575" s="1" t="s">
        <v>3101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3322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5" t="n">
        <v>46179</v>
      </c>
      <c r="C576" s="1" t="n">
        <v>1</v>
      </c>
      <c r="D576" s="1" t="s">
        <v>3101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3323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5" t="n">
        <v>46179</v>
      </c>
      <c r="C577" s="1" t="n">
        <v>1</v>
      </c>
      <c r="D577" s="1" t="s">
        <v>3101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3324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5" t="n">
        <v>46179</v>
      </c>
      <c r="C578" s="1" t="n">
        <v>1</v>
      </c>
      <c r="D578" s="1" t="s">
        <v>3101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3325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5" t="n">
        <v>46179</v>
      </c>
      <c r="C579" s="1" t="n">
        <v>1</v>
      </c>
      <c r="D579" s="1" t="s">
        <v>3101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3326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5" t="n">
        <v>46179</v>
      </c>
      <c r="C580" s="1" t="n">
        <v>1</v>
      </c>
      <c r="D580" s="1" t="s">
        <v>3101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3327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5" t="n">
        <v>46179</v>
      </c>
      <c r="C581" s="1" t="n">
        <v>1</v>
      </c>
      <c r="D581" s="1" t="s">
        <v>3101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3328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5" t="n">
        <v>46179</v>
      </c>
      <c r="C582" s="1" t="n">
        <v>1</v>
      </c>
      <c r="D582" s="1" t="s">
        <v>3101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3329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5" t="n">
        <v>46179</v>
      </c>
      <c r="C583" s="1" t="n">
        <v>1</v>
      </c>
      <c r="D583" s="1" t="s">
        <v>3101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3330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5" t="n">
        <v>46179</v>
      </c>
      <c r="C584" s="1" t="n">
        <v>1</v>
      </c>
      <c r="D584" s="1" t="s">
        <v>3101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3331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5" t="n">
        <v>46179</v>
      </c>
      <c r="C585" s="1" t="n">
        <v>1</v>
      </c>
      <c r="D585" s="1" t="s">
        <v>3101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3332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5" t="n">
        <v>46179</v>
      </c>
      <c r="C586" s="1" t="n">
        <v>1</v>
      </c>
      <c r="D586" s="1" t="s">
        <v>3101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3333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5" t="n">
        <v>46179</v>
      </c>
      <c r="C587" s="1" t="n">
        <v>1</v>
      </c>
      <c r="D587" s="1" t="s">
        <v>3101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3334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5" t="n">
        <v>46179</v>
      </c>
      <c r="C588" s="1" t="n">
        <v>1</v>
      </c>
      <c r="D588" s="1" t="s">
        <v>3101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3335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5" t="n">
        <v>46179</v>
      </c>
      <c r="C589" s="1" t="n">
        <v>1</v>
      </c>
      <c r="D589" s="1" t="s">
        <v>3101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3336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5" t="n">
        <v>46179</v>
      </c>
      <c r="C590" s="1" t="n">
        <v>1</v>
      </c>
      <c r="D590" s="1" t="s">
        <v>3101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3337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5" t="n">
        <v>46179</v>
      </c>
      <c r="C591" s="1" t="n">
        <v>1</v>
      </c>
      <c r="D591" s="1" t="s">
        <v>3101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3338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5" t="n">
        <v>46179</v>
      </c>
      <c r="C592" s="1" t="n">
        <v>1</v>
      </c>
      <c r="D592" s="1" t="s">
        <v>3101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3339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5" t="n">
        <v>46179</v>
      </c>
      <c r="C593" s="1" t="n">
        <v>1</v>
      </c>
      <c r="D593" s="1" t="s">
        <v>3101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3340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5" t="n">
        <v>46179</v>
      </c>
      <c r="C594" s="1" t="n">
        <v>1</v>
      </c>
      <c r="D594" s="1" t="s">
        <v>3101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3341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5" t="n">
        <v>46179</v>
      </c>
      <c r="C595" s="1" t="n">
        <v>2</v>
      </c>
      <c r="D595" s="1" t="s">
        <v>3067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3071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5" t="n">
        <v>46179</v>
      </c>
      <c r="C596" s="1" t="n">
        <v>2</v>
      </c>
      <c r="D596" s="1" t="s">
        <v>3067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3068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5" t="n">
        <v>46179</v>
      </c>
      <c r="C597" s="1" t="n">
        <v>2</v>
      </c>
      <c r="D597" s="1" t="s">
        <v>3067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3069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5" t="n">
        <v>46179</v>
      </c>
      <c r="C598" s="1" t="n">
        <v>2</v>
      </c>
      <c r="D598" s="1" t="s">
        <v>3067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3070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5" t="n">
        <v>46179</v>
      </c>
      <c r="C599" s="1" t="n">
        <v>6</v>
      </c>
      <c r="D599" s="1" t="s">
        <v>3073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3068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5" t="n">
        <v>46179</v>
      </c>
      <c r="C600" s="1" t="n">
        <v>6</v>
      </c>
      <c r="D600" s="1" t="s">
        <v>3073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3069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5" t="n">
        <v>46179</v>
      </c>
      <c r="C601" s="1" t="n">
        <v>6</v>
      </c>
      <c r="D601" s="1" t="s">
        <v>3073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3070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5" t="n">
        <v>46179</v>
      </c>
      <c r="C602" s="1" t="n">
        <v>6</v>
      </c>
      <c r="D602" s="1" t="s">
        <v>3073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3071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5" t="n">
        <v>46179</v>
      </c>
      <c r="C603" s="1" t="n">
        <v>11</v>
      </c>
      <c r="D603" s="1" t="s">
        <v>3074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3342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5" t="n">
        <v>46179</v>
      </c>
      <c r="C604" s="1" t="n">
        <v>11</v>
      </c>
      <c r="D604" s="1" t="s">
        <v>3074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3343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5" t="n">
        <v>46179</v>
      </c>
      <c r="C605" s="1" t="n">
        <v>11</v>
      </c>
      <c r="D605" s="1" t="s">
        <v>3074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3344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5" t="n">
        <v>46179</v>
      </c>
      <c r="C606" s="1" t="n">
        <v>11</v>
      </c>
      <c r="D606" s="1" t="s">
        <v>3074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3345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5" t="n">
        <v>46179</v>
      </c>
      <c r="C607" s="1" t="n">
        <v>11</v>
      </c>
      <c r="D607" s="1" t="s">
        <v>3074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3346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5" t="n">
        <v>46179</v>
      </c>
      <c r="C608" s="1" t="n">
        <v>11</v>
      </c>
      <c r="D608" s="1" t="s">
        <v>3074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3347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5" t="n">
        <v>46179</v>
      </c>
      <c r="C609" s="1" t="n">
        <v>39</v>
      </c>
      <c r="D609" s="1" t="s">
        <v>3299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3348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5" t="n">
        <v>46179</v>
      </c>
      <c r="C610" s="1" t="n">
        <v>39</v>
      </c>
      <c r="D610" s="1" t="s">
        <v>3299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3349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5" t="n">
        <v>46181</v>
      </c>
      <c r="C611" s="1" t="n">
        <v>1</v>
      </c>
      <c r="D611" s="1" t="s">
        <v>3101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3350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5" t="n">
        <v>46181</v>
      </c>
      <c r="C612" s="1" t="n">
        <v>1</v>
      </c>
      <c r="D612" s="1" t="s">
        <v>3101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3123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5" t="n">
        <v>46181</v>
      </c>
      <c r="C613" s="1" t="n">
        <v>1</v>
      </c>
      <c r="D613" s="1" t="s">
        <v>3101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3351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5" t="n">
        <v>46181</v>
      </c>
      <c r="C614" s="1" t="n">
        <v>1</v>
      </c>
      <c r="D614" s="1" t="s">
        <v>3101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3352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5" t="n">
        <v>46181</v>
      </c>
      <c r="C615" s="1" t="n">
        <v>1</v>
      </c>
      <c r="D615" s="1" t="s">
        <v>3101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3353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5" t="n">
        <v>46181</v>
      </c>
      <c r="C616" s="1" t="n">
        <v>1</v>
      </c>
      <c r="D616" s="1" t="s">
        <v>3101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3354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5" t="n">
        <v>46181</v>
      </c>
      <c r="C617" s="1" t="n">
        <v>1</v>
      </c>
      <c r="D617" s="1" t="s">
        <v>3101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3355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5" t="n">
        <v>46181</v>
      </c>
      <c r="C618" s="1" t="n">
        <v>1</v>
      </c>
      <c r="D618" s="1" t="s">
        <v>3101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3356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5" t="n">
        <v>46181</v>
      </c>
      <c r="C619" s="1" t="n">
        <v>1</v>
      </c>
      <c r="D619" s="1" t="s">
        <v>3101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3357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5" t="n">
        <v>46181</v>
      </c>
      <c r="C620" s="1" t="n">
        <v>2</v>
      </c>
      <c r="D620" s="1" t="s">
        <v>3067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3068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5" t="n">
        <v>46181</v>
      </c>
      <c r="C621" s="1" t="n">
        <v>2</v>
      </c>
      <c r="D621" s="1" t="s">
        <v>3067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3069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5" t="n">
        <v>46181</v>
      </c>
      <c r="C622" s="1" t="n">
        <v>2</v>
      </c>
      <c r="D622" s="1" t="s">
        <v>3067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3070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5" t="n">
        <v>46181</v>
      </c>
      <c r="C623" s="1" t="n">
        <v>2</v>
      </c>
      <c r="D623" s="1" t="s">
        <v>3067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3072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5" t="n">
        <v>46181</v>
      </c>
      <c r="C624" s="1" t="n">
        <v>2</v>
      </c>
      <c r="D624" s="1" t="s">
        <v>3067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3071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5" t="n">
        <v>46181</v>
      </c>
      <c r="C625" s="1" t="n">
        <v>6</v>
      </c>
      <c r="D625" s="1" t="s">
        <v>3073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3068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5" t="n">
        <v>46181</v>
      </c>
      <c r="C626" s="1" t="n">
        <v>6</v>
      </c>
      <c r="D626" s="1" t="s">
        <v>3073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3069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5" t="n">
        <v>46181</v>
      </c>
      <c r="C627" s="1" t="n">
        <v>6</v>
      </c>
      <c r="D627" s="1" t="s">
        <v>3073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3070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5" t="n">
        <v>46181</v>
      </c>
      <c r="C628" s="1" t="n">
        <v>6</v>
      </c>
      <c r="D628" s="1" t="s">
        <v>3073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3072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5" t="n">
        <v>46181</v>
      </c>
      <c r="C629" s="1" t="n">
        <v>6</v>
      </c>
      <c r="D629" s="1" t="s">
        <v>3073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3071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5" t="n">
        <v>46181</v>
      </c>
      <c r="C630" s="1" t="n">
        <v>11</v>
      </c>
      <c r="D630" s="1" t="s">
        <v>3074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3358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5" t="n">
        <v>46181</v>
      </c>
      <c r="C631" s="1" t="n">
        <v>11</v>
      </c>
      <c r="D631" s="1" t="s">
        <v>3074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3359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5" t="n">
        <v>46181</v>
      </c>
      <c r="C632" s="1" t="n">
        <v>11</v>
      </c>
      <c r="D632" s="1" t="s">
        <v>3074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3360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5" t="n">
        <v>46181</v>
      </c>
      <c r="C633" s="1" t="n">
        <v>11</v>
      </c>
      <c r="D633" s="1" t="s">
        <v>3074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3361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5" t="n">
        <v>46181</v>
      </c>
      <c r="C634" s="1" t="n">
        <v>11</v>
      </c>
      <c r="D634" s="1" t="s">
        <v>3074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3362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5" t="n">
        <v>46181</v>
      </c>
      <c r="C635" s="1" t="n">
        <v>11</v>
      </c>
      <c r="D635" s="1" t="s">
        <v>3074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3363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5" t="n">
        <v>46181</v>
      </c>
      <c r="C636" s="1" t="n">
        <v>11</v>
      </c>
      <c r="D636" s="1" t="s">
        <v>3074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3364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5" t="n">
        <v>46181</v>
      </c>
      <c r="C637" s="1" t="n">
        <v>11</v>
      </c>
      <c r="D637" s="1" t="s">
        <v>3074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3365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5" t="n">
        <v>46181</v>
      </c>
      <c r="C638" s="1" t="n">
        <v>11</v>
      </c>
      <c r="D638" s="1" t="s">
        <v>3074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3366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5" t="n">
        <v>46181</v>
      </c>
      <c r="C639" s="1" t="n">
        <v>11</v>
      </c>
      <c r="D639" s="1" t="s">
        <v>3074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3367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5" t="n">
        <v>46181</v>
      </c>
      <c r="C640" s="1" t="n">
        <v>11</v>
      </c>
      <c r="D640" s="1" t="s">
        <v>3074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3368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5" t="n">
        <v>46181</v>
      </c>
      <c r="C641" s="1" t="n">
        <v>11</v>
      </c>
      <c r="D641" s="1" t="s">
        <v>3074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3144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5" t="n">
        <v>46181</v>
      </c>
      <c r="C642" s="1" t="n">
        <v>11</v>
      </c>
      <c r="D642" s="1" t="s">
        <v>3074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3146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5" t="n">
        <v>46181</v>
      </c>
      <c r="C643" s="1" t="n">
        <v>11</v>
      </c>
      <c r="D643" s="1" t="s">
        <v>3074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3369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5" t="n">
        <v>46181</v>
      </c>
      <c r="C644" s="1" t="n">
        <v>11</v>
      </c>
      <c r="D644" s="1" t="s">
        <v>3074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3370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5" t="n">
        <v>46181</v>
      </c>
      <c r="C645" s="1" t="n">
        <v>11</v>
      </c>
      <c r="D645" s="1" t="s">
        <v>3074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3371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5" t="n">
        <v>46181</v>
      </c>
      <c r="C646" s="1" t="n">
        <v>11</v>
      </c>
      <c r="D646" s="1" t="s">
        <v>3074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3372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5" t="n">
        <v>46181</v>
      </c>
      <c r="C647" s="1" t="n">
        <v>11</v>
      </c>
      <c r="D647" s="1" t="s">
        <v>3074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3373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5" t="n">
        <v>46181</v>
      </c>
      <c r="C648" s="1" t="n">
        <v>11</v>
      </c>
      <c r="D648" s="1" t="s">
        <v>3074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3374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5" t="n">
        <v>46181</v>
      </c>
      <c r="C649" s="1" t="n">
        <v>11</v>
      </c>
      <c r="D649" s="1" t="s">
        <v>3074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3375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5" t="n">
        <v>46181</v>
      </c>
      <c r="C650" s="1" t="n">
        <v>11</v>
      </c>
      <c r="D650" s="1" t="s">
        <v>3074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3376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5" t="n">
        <v>46181</v>
      </c>
      <c r="C651" s="1" t="n">
        <v>11</v>
      </c>
      <c r="D651" s="1" t="s">
        <v>3074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3377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5" t="n">
        <v>46181</v>
      </c>
      <c r="C652" s="1" t="n">
        <v>11</v>
      </c>
      <c r="D652" s="1" t="s">
        <v>3074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3378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5" t="n">
        <v>46181</v>
      </c>
      <c r="C653" s="1" t="n">
        <v>11</v>
      </c>
      <c r="D653" s="1" t="s">
        <v>3074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3379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5" t="n">
        <v>46181</v>
      </c>
      <c r="C654" s="1" t="n">
        <v>11</v>
      </c>
      <c r="D654" s="1" t="s">
        <v>3074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3380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5" t="n">
        <v>46181</v>
      </c>
      <c r="C655" s="1" t="n">
        <v>11</v>
      </c>
      <c r="D655" s="1" t="s">
        <v>3074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3381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5" t="n">
        <v>46181</v>
      </c>
      <c r="C656" s="1" t="n">
        <v>11</v>
      </c>
      <c r="D656" s="1" t="s">
        <v>3074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3382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5" t="n">
        <v>46181</v>
      </c>
      <c r="C657" s="1" t="n">
        <v>11</v>
      </c>
      <c r="D657" s="1" t="s">
        <v>3074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3383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5" t="n">
        <v>46181</v>
      </c>
      <c r="C658" s="1" t="n">
        <v>11</v>
      </c>
      <c r="D658" s="1" t="s">
        <v>3074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3384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5" t="n">
        <v>46181</v>
      </c>
      <c r="C659" s="1" t="n">
        <v>11</v>
      </c>
      <c r="D659" s="1" t="s">
        <v>3074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3385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5" t="n">
        <v>46181</v>
      </c>
      <c r="C660" s="1" t="n">
        <v>11</v>
      </c>
      <c r="D660" s="1" t="s">
        <v>3074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3218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5" t="n">
        <v>46181</v>
      </c>
      <c r="C661" s="1" t="n">
        <v>11</v>
      </c>
      <c r="D661" s="1" t="s">
        <v>3074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3219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5" t="n">
        <v>46181</v>
      </c>
      <c r="C662" s="1" t="n">
        <v>11</v>
      </c>
      <c r="D662" s="1" t="s">
        <v>3074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3386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5" t="n">
        <v>46181</v>
      </c>
      <c r="C663" s="1" t="n">
        <v>11</v>
      </c>
      <c r="D663" s="1" t="s">
        <v>3074</v>
      </c>
      <c r="E663" s="1" t="n">
        <v>10009</v>
      </c>
      <c r="F663" s="1" t="s">
        <v>481</v>
      </c>
      <c r="I663" s="1" t="n">
        <v>1412292</v>
      </c>
      <c r="J663" s="1" t="n">
        <v>13105</v>
      </c>
      <c r="K663" s="1" t="n">
        <v>7891000077924</v>
      </c>
      <c r="L663" s="1" t="s">
        <v>3387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15" t="n">
        <v>46181</v>
      </c>
      <c r="C664" s="1" t="n">
        <v>11</v>
      </c>
      <c r="D664" s="1" t="s">
        <v>3074</v>
      </c>
      <c r="E664" s="1" t="n">
        <v>10009</v>
      </c>
      <c r="F664" s="1" t="s">
        <v>481</v>
      </c>
      <c r="I664" s="1" t="n">
        <v>1412292</v>
      </c>
      <c r="J664" s="1" t="n">
        <v>15717</v>
      </c>
      <c r="K664" s="1" t="n">
        <v>7891000089255</v>
      </c>
      <c r="L664" s="1" t="s">
        <v>3388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15" t="n">
        <v>46181</v>
      </c>
      <c r="C665" s="1" t="n">
        <v>11</v>
      </c>
      <c r="D665" s="1" t="s">
        <v>3074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3389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5" t="n">
        <v>46181</v>
      </c>
      <c r="C666" s="1" t="n">
        <v>11</v>
      </c>
      <c r="D666" s="1" t="s">
        <v>3074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3390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5" t="n">
        <v>46181</v>
      </c>
      <c r="C667" s="1" t="n">
        <v>11</v>
      </c>
      <c r="D667" s="1" t="s">
        <v>3074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3391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5" t="n">
        <v>46181</v>
      </c>
      <c r="C668" s="1" t="n">
        <v>11</v>
      </c>
      <c r="D668" s="1" t="s">
        <v>3074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3392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5" t="n">
        <v>46181</v>
      </c>
      <c r="C669" s="1" t="n">
        <v>11</v>
      </c>
      <c r="D669" s="1" t="s">
        <v>3074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3393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5" t="n">
        <v>46181</v>
      </c>
      <c r="C670" s="1" t="n">
        <v>11</v>
      </c>
      <c r="D670" s="1" t="s">
        <v>3074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3394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5" t="n">
        <v>46181</v>
      </c>
      <c r="C671" s="1" t="n">
        <v>11</v>
      </c>
      <c r="D671" s="1" t="s">
        <v>3074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3395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5" t="n">
        <v>46181</v>
      </c>
      <c r="C672" s="1" t="n">
        <v>11</v>
      </c>
      <c r="D672" s="1" t="s">
        <v>3074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3396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5" t="n">
        <v>46181</v>
      </c>
      <c r="C673" s="1" t="n">
        <v>11</v>
      </c>
      <c r="D673" s="1" t="s">
        <v>3074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3397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5" t="n">
        <v>46181</v>
      </c>
      <c r="C674" s="1" t="n">
        <v>11</v>
      </c>
      <c r="D674" s="1" t="s">
        <v>3074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3398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5" t="n">
        <v>46181</v>
      </c>
      <c r="C675" s="1" t="n">
        <v>11</v>
      </c>
      <c r="D675" s="1" t="s">
        <v>3074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3399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5" t="n">
        <v>46181</v>
      </c>
      <c r="C676" s="1" t="n">
        <v>11</v>
      </c>
      <c r="D676" s="1" t="s">
        <v>3074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3400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5" t="n">
        <v>46181</v>
      </c>
      <c r="C677" s="1" t="n">
        <v>11</v>
      </c>
      <c r="D677" s="1" t="s">
        <v>3074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3401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5" t="n">
        <v>46181</v>
      </c>
      <c r="C678" s="1" t="n">
        <v>11</v>
      </c>
      <c r="D678" s="1" t="s">
        <v>3074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3402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5" t="n">
        <v>46181</v>
      </c>
      <c r="C679" s="1" t="n">
        <v>11</v>
      </c>
      <c r="D679" s="1" t="s">
        <v>3074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3403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5" t="n">
        <v>46181</v>
      </c>
      <c r="C680" s="1" t="n">
        <v>11</v>
      </c>
      <c r="D680" s="1" t="s">
        <v>3074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3404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5" t="n">
        <v>46181</v>
      </c>
      <c r="C681" s="1" t="n">
        <v>11</v>
      </c>
      <c r="D681" s="1" t="s">
        <v>3074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3405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5" t="n">
        <v>46181</v>
      </c>
      <c r="C682" s="1" t="n">
        <v>11</v>
      </c>
      <c r="D682" s="1" t="s">
        <v>3074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3406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5" t="n">
        <v>46181</v>
      </c>
      <c r="C683" s="1" t="n">
        <v>11</v>
      </c>
      <c r="D683" s="1" t="s">
        <v>3074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3407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5" t="n">
        <v>46181</v>
      </c>
      <c r="C684" s="1" t="n">
        <v>11</v>
      </c>
      <c r="D684" s="1" t="s">
        <v>3074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3408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5" t="n">
        <v>46181</v>
      </c>
      <c r="C685" s="1" t="n">
        <v>11</v>
      </c>
      <c r="D685" s="1" t="s">
        <v>3074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3409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5" t="n">
        <v>46181</v>
      </c>
      <c r="C686" s="1" t="n">
        <v>11</v>
      </c>
      <c r="D686" s="1" t="s">
        <v>3074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3410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5" t="n">
        <v>46181</v>
      </c>
      <c r="C687" s="1" t="n">
        <v>11</v>
      </c>
      <c r="D687" s="1" t="s">
        <v>3074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3411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5" t="n">
        <v>46181</v>
      </c>
      <c r="C688" s="1" t="n">
        <v>11</v>
      </c>
      <c r="D688" s="1" t="s">
        <v>3074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3412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5" t="n">
        <v>46181</v>
      </c>
      <c r="C689" s="1" t="n">
        <v>11</v>
      </c>
      <c r="D689" s="1" t="s">
        <v>3074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3413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5" t="n">
        <v>46181</v>
      </c>
      <c r="C690" s="1" t="n">
        <v>11</v>
      </c>
      <c r="D690" s="1" t="s">
        <v>3074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3414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5" t="n">
        <v>46181</v>
      </c>
      <c r="C691" s="1" t="n">
        <v>11</v>
      </c>
      <c r="D691" s="1" t="s">
        <v>3074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3415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5" t="n">
        <v>46181</v>
      </c>
      <c r="C692" s="1" t="n">
        <v>11</v>
      </c>
      <c r="D692" s="1" t="s">
        <v>3074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3416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5" t="n">
        <v>46181</v>
      </c>
      <c r="C693" s="1" t="n">
        <v>11</v>
      </c>
      <c r="D693" s="1" t="s">
        <v>3074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3417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5" t="n">
        <v>46181</v>
      </c>
      <c r="C694" s="1" t="n">
        <v>11</v>
      </c>
      <c r="D694" s="1" t="s">
        <v>3074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3418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5" t="n">
        <v>46181</v>
      </c>
      <c r="C695" s="1" t="n">
        <v>11</v>
      </c>
      <c r="D695" s="1" t="s">
        <v>3074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3419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5" t="n">
        <v>46181</v>
      </c>
      <c r="C696" s="1" t="n">
        <v>11</v>
      </c>
      <c r="D696" s="1" t="s">
        <v>3074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3420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5" t="n">
        <v>46181</v>
      </c>
      <c r="C697" s="1" t="n">
        <v>11</v>
      </c>
      <c r="D697" s="1" t="s">
        <v>3074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3421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5" t="n">
        <v>46181</v>
      </c>
      <c r="C698" s="1" t="n">
        <v>11</v>
      </c>
      <c r="D698" s="1" t="s">
        <v>3074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3422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5" t="n">
        <v>46181</v>
      </c>
      <c r="C699" s="1" t="n">
        <v>11</v>
      </c>
      <c r="D699" s="1" t="s">
        <v>3074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3423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5" t="n">
        <v>46181</v>
      </c>
      <c r="C700" s="1" t="n">
        <v>11</v>
      </c>
      <c r="D700" s="1" t="s">
        <v>3074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3424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5" t="n">
        <v>46181</v>
      </c>
      <c r="C701" s="1" t="n">
        <v>11</v>
      </c>
      <c r="D701" s="1" t="s">
        <v>3074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3425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5" t="n">
        <v>46181</v>
      </c>
      <c r="C702" s="1" t="n">
        <v>11</v>
      </c>
      <c r="D702" s="1" t="s">
        <v>3074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3426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5" t="n">
        <v>46181</v>
      </c>
      <c r="C703" s="1" t="n">
        <v>11</v>
      </c>
      <c r="D703" s="1" t="s">
        <v>3074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3427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5" t="n">
        <v>46181</v>
      </c>
      <c r="C704" s="1" t="n">
        <v>11</v>
      </c>
      <c r="D704" s="1" t="s">
        <v>3074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3428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5" t="n">
        <v>46181</v>
      </c>
      <c r="C705" s="1" t="n">
        <v>11</v>
      </c>
      <c r="D705" s="1" t="s">
        <v>3074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3429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5" t="n">
        <v>46181</v>
      </c>
      <c r="C706" s="1" t="n">
        <v>11</v>
      </c>
      <c r="D706" s="1" t="s">
        <v>3074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3430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5" t="n">
        <v>46181</v>
      </c>
      <c r="C707" s="1" t="n">
        <v>11</v>
      </c>
      <c r="D707" s="1" t="s">
        <v>3074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3431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5" t="n">
        <v>46181</v>
      </c>
      <c r="C708" s="1" t="n">
        <v>11</v>
      </c>
      <c r="D708" s="1" t="s">
        <v>3074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3432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5" t="n">
        <v>46181</v>
      </c>
      <c r="C709" s="1" t="n">
        <v>11</v>
      </c>
      <c r="D709" s="1" t="s">
        <v>3074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3433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5" t="n">
        <v>46181</v>
      </c>
      <c r="C710" s="1" t="n">
        <v>11</v>
      </c>
      <c r="D710" s="1" t="s">
        <v>3074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3434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5" t="n">
        <v>46181</v>
      </c>
      <c r="C711" s="1" t="n">
        <v>11</v>
      </c>
      <c r="D711" s="1" t="s">
        <v>3074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3435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5" t="n">
        <v>46181</v>
      </c>
      <c r="C712" s="1" t="n">
        <v>11</v>
      </c>
      <c r="D712" s="1" t="s">
        <v>3074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3436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5" t="n">
        <v>46181</v>
      </c>
      <c r="C713" s="1" t="n">
        <v>11</v>
      </c>
      <c r="D713" s="1" t="s">
        <v>3074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3437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5" t="n">
        <v>46181</v>
      </c>
      <c r="C714" s="1" t="n">
        <v>11</v>
      </c>
      <c r="D714" s="1" t="s">
        <v>3074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3438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5" t="n">
        <v>46181</v>
      </c>
      <c r="C715" s="1" t="n">
        <v>11</v>
      </c>
      <c r="D715" s="1" t="s">
        <v>3074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3439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5" t="n">
        <v>46181</v>
      </c>
      <c r="C716" s="1" t="n">
        <v>11</v>
      </c>
      <c r="D716" s="1" t="s">
        <v>3074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3440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5" t="n">
        <v>46181</v>
      </c>
      <c r="C717" s="1" t="n">
        <v>11</v>
      </c>
      <c r="D717" s="1" t="s">
        <v>3074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3441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5" t="n">
        <v>46181</v>
      </c>
      <c r="C718" s="1" t="n">
        <v>11</v>
      </c>
      <c r="D718" s="1" t="s">
        <v>3074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3442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5" t="n">
        <v>46181</v>
      </c>
      <c r="C719" s="1" t="n">
        <v>11</v>
      </c>
      <c r="D719" s="1" t="s">
        <v>3074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3443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5" t="n">
        <v>46181</v>
      </c>
      <c r="C720" s="1" t="n">
        <v>11</v>
      </c>
      <c r="D720" s="1" t="s">
        <v>3074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3444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5" t="n">
        <v>46181</v>
      </c>
      <c r="C721" s="1" t="n">
        <v>11</v>
      </c>
      <c r="D721" s="1" t="s">
        <v>3074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3445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5" t="n">
        <v>46181</v>
      </c>
      <c r="C722" s="1" t="n">
        <v>11</v>
      </c>
      <c r="D722" s="1" t="s">
        <v>3074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3446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5" t="n">
        <v>46181</v>
      </c>
      <c r="C723" s="1" t="n">
        <v>11</v>
      </c>
      <c r="D723" s="1" t="s">
        <v>3074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3447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5" t="n">
        <v>46181</v>
      </c>
      <c r="C724" s="1" t="n">
        <v>11</v>
      </c>
      <c r="D724" s="1" t="s">
        <v>3074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3448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5" t="n">
        <v>46181</v>
      </c>
      <c r="C725" s="1" t="n">
        <v>11</v>
      </c>
      <c r="D725" s="1" t="s">
        <v>3074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3449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5" t="n">
        <v>46181</v>
      </c>
      <c r="C726" s="1" t="n">
        <v>11</v>
      </c>
      <c r="D726" s="1" t="s">
        <v>3074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3450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5" t="n">
        <v>46181</v>
      </c>
      <c r="C727" s="1" t="n">
        <v>22</v>
      </c>
      <c r="D727" s="1" t="s">
        <v>3220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3235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5" t="n">
        <v>46181</v>
      </c>
      <c r="C728" s="1" t="n">
        <v>22</v>
      </c>
      <c r="D728" s="1" t="s">
        <v>3220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3235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5" t="n">
        <v>46181</v>
      </c>
      <c r="C729" s="1" t="n">
        <v>22</v>
      </c>
      <c r="D729" s="1" t="s">
        <v>3220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3236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5" t="n">
        <v>46181</v>
      </c>
      <c r="C730" s="1" t="n">
        <v>22</v>
      </c>
      <c r="D730" s="1" t="s">
        <v>3220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3237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5" t="n">
        <v>46181</v>
      </c>
      <c r="C731" s="1" t="n">
        <v>22</v>
      </c>
      <c r="D731" s="1" t="s">
        <v>3220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3238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5" t="n">
        <v>46181</v>
      </c>
      <c r="C732" s="1" t="n">
        <v>22</v>
      </c>
      <c r="D732" s="1" t="s">
        <v>3220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3451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5" t="n">
        <v>46181</v>
      </c>
      <c r="C733" s="1" t="n">
        <v>22</v>
      </c>
      <c r="D733" s="1" t="s">
        <v>3220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3221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5" t="n">
        <v>46181</v>
      </c>
      <c r="C734" s="1" t="n">
        <v>22</v>
      </c>
      <c r="D734" s="1" t="s">
        <v>3220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3239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5" t="n">
        <v>46181</v>
      </c>
      <c r="C735" s="1" t="n">
        <v>22</v>
      </c>
      <c r="D735" s="1" t="s">
        <v>3220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3222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5" t="n">
        <v>46181</v>
      </c>
      <c r="C736" s="1" t="n">
        <v>22</v>
      </c>
      <c r="D736" s="1" t="s">
        <v>3220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3223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5" t="n">
        <v>46181</v>
      </c>
      <c r="C737" s="1" t="n">
        <v>22</v>
      </c>
      <c r="D737" s="1" t="s">
        <v>3220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3224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5" t="n">
        <v>46181</v>
      </c>
      <c r="C738" s="1" t="n">
        <v>22</v>
      </c>
      <c r="D738" s="1" t="s">
        <v>3220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3225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5" t="n">
        <v>46181</v>
      </c>
      <c r="C739" s="1" t="n">
        <v>22</v>
      </c>
      <c r="D739" s="1" t="s">
        <v>3220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3226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5" t="n">
        <v>46181</v>
      </c>
      <c r="C740" s="1" t="n">
        <v>22</v>
      </c>
      <c r="D740" s="1" t="s">
        <v>3220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3227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5" t="n">
        <v>46181</v>
      </c>
      <c r="C741" s="1" t="n">
        <v>22</v>
      </c>
      <c r="D741" s="1" t="s">
        <v>3220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3228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5" t="n">
        <v>46181</v>
      </c>
      <c r="C742" s="1" t="n">
        <v>22</v>
      </c>
      <c r="D742" s="1" t="s">
        <v>3220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3229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5" t="n">
        <v>46181</v>
      </c>
      <c r="C743" s="1" t="n">
        <v>22</v>
      </c>
      <c r="D743" s="1" t="s">
        <v>3220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3230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5" t="n">
        <v>46181</v>
      </c>
      <c r="C744" s="1" t="n">
        <v>22</v>
      </c>
      <c r="D744" s="1" t="s">
        <v>3220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3240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5" t="n">
        <v>46181</v>
      </c>
      <c r="C745" s="1" t="n">
        <v>22</v>
      </c>
      <c r="D745" s="1" t="s">
        <v>3220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3231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5" t="n">
        <v>46181</v>
      </c>
      <c r="C746" s="1" t="n">
        <v>22</v>
      </c>
      <c r="D746" s="1" t="s">
        <v>3220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3232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5" t="n">
        <v>46181</v>
      </c>
      <c r="C747" s="1" t="n">
        <v>22</v>
      </c>
      <c r="D747" s="1" t="s">
        <v>3220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3232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5" t="n">
        <v>46181</v>
      </c>
      <c r="C748" s="1" t="n">
        <v>22</v>
      </c>
      <c r="D748" s="1" t="s">
        <v>3220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3232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5" t="n">
        <v>46181</v>
      </c>
      <c r="C749" s="1" t="n">
        <v>22</v>
      </c>
      <c r="D749" s="1" t="s">
        <v>3220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3233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5" t="n">
        <v>46181</v>
      </c>
      <c r="C750" s="1" t="n">
        <v>22</v>
      </c>
      <c r="D750" s="1" t="s">
        <v>3220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3233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5" t="n">
        <v>46181</v>
      </c>
      <c r="C751" s="1" t="n">
        <v>22</v>
      </c>
      <c r="D751" s="1" t="s">
        <v>3220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3234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5" t="n">
        <v>46181</v>
      </c>
      <c r="C752" s="1" t="n">
        <v>22</v>
      </c>
      <c r="D752" s="1" t="s">
        <v>3220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3234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5" t="n">
        <v>46181</v>
      </c>
      <c r="C753" s="1" t="n">
        <v>22</v>
      </c>
      <c r="D753" s="1" t="s">
        <v>3220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3234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5" t="n">
        <v>46181</v>
      </c>
      <c r="C754" s="1" t="n">
        <v>100</v>
      </c>
      <c r="D754" s="1" t="s">
        <v>3241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3451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5" t="n">
        <v>46181</v>
      </c>
      <c r="C755" s="1" t="n">
        <v>100</v>
      </c>
      <c r="D755" s="1" t="s">
        <v>3241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3240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5" t="n">
        <v>46181</v>
      </c>
      <c r="C756" s="1" t="n">
        <v>100</v>
      </c>
      <c r="D756" s="1" t="s">
        <v>3241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3232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5" t="n">
        <v>46181</v>
      </c>
      <c r="C757" s="1" t="n">
        <v>100</v>
      </c>
      <c r="D757" s="1" t="s">
        <v>3241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3234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5" t="n">
        <v>46181</v>
      </c>
      <c r="C758" s="1" t="n">
        <v>100</v>
      </c>
      <c r="D758" s="1" t="s">
        <v>3241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3235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5" t="n">
        <v>46181</v>
      </c>
      <c r="C759" s="1" t="n">
        <v>100</v>
      </c>
      <c r="D759" s="1" t="s">
        <v>3241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3236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5" t="n">
        <v>46181</v>
      </c>
      <c r="C760" s="1" t="n">
        <v>100</v>
      </c>
      <c r="D760" s="1" t="s">
        <v>3241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3237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5" t="n">
        <v>46181</v>
      </c>
      <c r="C761" s="1" t="n">
        <v>100</v>
      </c>
      <c r="D761" s="1" t="s">
        <v>3241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3238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5" t="n">
        <v>46181</v>
      </c>
      <c r="C762" s="1" t="n">
        <v>100</v>
      </c>
      <c r="D762" s="1" t="s">
        <v>3241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3239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5" t="n">
        <v>46181</v>
      </c>
      <c r="C763" s="1" t="n">
        <v>100</v>
      </c>
      <c r="D763" s="1" t="s">
        <v>3241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3232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5" t="n">
        <v>46181</v>
      </c>
      <c r="C764" s="1" t="n">
        <v>100</v>
      </c>
      <c r="D764" s="1" t="s">
        <v>3241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3233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5" t="n">
        <v>46181</v>
      </c>
      <c r="C765" s="1" t="n">
        <v>100</v>
      </c>
      <c r="D765" s="1" t="s">
        <v>3241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3234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5" t="n">
        <v>46181</v>
      </c>
      <c r="C766" s="1" t="n">
        <v>100</v>
      </c>
      <c r="D766" s="1" t="s">
        <v>3241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3235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5" t="n">
        <v>46181</v>
      </c>
      <c r="C767" s="1" t="n">
        <v>100</v>
      </c>
      <c r="D767" s="1" t="s">
        <v>3241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3221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5" t="n">
        <v>46181</v>
      </c>
      <c r="C768" s="1" t="n">
        <v>100</v>
      </c>
      <c r="D768" s="1" t="s">
        <v>3241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3222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5" t="n">
        <v>46181</v>
      </c>
      <c r="C769" s="1" t="n">
        <v>100</v>
      </c>
      <c r="D769" s="1" t="s">
        <v>3241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3223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5" t="n">
        <v>46181</v>
      </c>
      <c r="C770" s="1" t="n">
        <v>100</v>
      </c>
      <c r="D770" s="1" t="s">
        <v>3241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3224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5" t="n">
        <v>46181</v>
      </c>
      <c r="C771" s="1" t="n">
        <v>100</v>
      </c>
      <c r="D771" s="1" t="s">
        <v>3241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3225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5" t="n">
        <v>46181</v>
      </c>
      <c r="C772" s="1" t="n">
        <v>100</v>
      </c>
      <c r="D772" s="1" t="s">
        <v>3241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3226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5" t="n">
        <v>46181</v>
      </c>
      <c r="C773" s="1" t="n">
        <v>100</v>
      </c>
      <c r="D773" s="1" t="s">
        <v>3241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3227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5" t="n">
        <v>46181</v>
      </c>
      <c r="C774" s="1" t="n">
        <v>100</v>
      </c>
      <c r="D774" s="1" t="s">
        <v>3241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3228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5" t="n">
        <v>46181</v>
      </c>
      <c r="C775" s="1" t="n">
        <v>100</v>
      </c>
      <c r="D775" s="1" t="s">
        <v>3241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3229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5" t="n">
        <v>46181</v>
      </c>
      <c r="C776" s="1" t="n">
        <v>100</v>
      </c>
      <c r="D776" s="1" t="s">
        <v>3241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3230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5" t="n">
        <v>46181</v>
      </c>
      <c r="C777" s="1" t="n">
        <v>100</v>
      </c>
      <c r="D777" s="1" t="s">
        <v>3241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3231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5" t="n">
        <v>46181</v>
      </c>
      <c r="C778" s="1" t="n">
        <v>100</v>
      </c>
      <c r="D778" s="1" t="s">
        <v>3241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3232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5" t="n">
        <v>46181</v>
      </c>
      <c r="C779" s="1" t="n">
        <v>100</v>
      </c>
      <c r="D779" s="1" t="s">
        <v>3241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3233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5" t="n">
        <v>46181</v>
      </c>
      <c r="C780" s="1" t="n">
        <v>100</v>
      </c>
      <c r="D780" s="1" t="s">
        <v>3241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3234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5" t="n">
        <v>46182</v>
      </c>
      <c r="C781" s="1" t="n">
        <v>1</v>
      </c>
      <c r="D781" s="1" t="s">
        <v>3101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3452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5" t="n">
        <v>46182</v>
      </c>
      <c r="C782" s="1" t="n">
        <v>1</v>
      </c>
      <c r="D782" s="1" t="s">
        <v>3101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3453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5" t="n">
        <v>46182</v>
      </c>
      <c r="C783" s="1" t="n">
        <v>1</v>
      </c>
      <c r="D783" s="1" t="s">
        <v>3101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3454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5" t="n">
        <v>46182</v>
      </c>
      <c r="C784" s="1" t="n">
        <v>1</v>
      </c>
      <c r="D784" s="1" t="s">
        <v>3101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3455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5" t="n">
        <v>46182</v>
      </c>
      <c r="C785" s="1" t="n">
        <v>1</v>
      </c>
      <c r="D785" s="1" t="s">
        <v>3101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3456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5" t="n">
        <v>46182</v>
      </c>
      <c r="C786" s="1" t="n">
        <v>1</v>
      </c>
      <c r="D786" s="1" t="s">
        <v>3101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3457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5" t="n">
        <v>46182</v>
      </c>
      <c r="C787" s="1" t="n">
        <v>1</v>
      </c>
      <c r="D787" s="1" t="s">
        <v>3101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3458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5" t="n">
        <v>46182</v>
      </c>
      <c r="C788" s="1" t="n">
        <v>1</v>
      </c>
      <c r="D788" s="1" t="s">
        <v>3101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3459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5" t="n">
        <v>46182</v>
      </c>
      <c r="C789" s="1" t="n">
        <v>2</v>
      </c>
      <c r="D789" s="1" t="s">
        <v>3067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3068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5" t="n">
        <v>46182</v>
      </c>
      <c r="C790" s="1" t="n">
        <v>2</v>
      </c>
      <c r="D790" s="1" t="s">
        <v>3067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3069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5" t="n">
        <v>46182</v>
      </c>
      <c r="C791" s="1" t="n">
        <v>2</v>
      </c>
      <c r="D791" s="1" t="s">
        <v>3067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3070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5" t="n">
        <v>46182</v>
      </c>
      <c r="C792" s="1" t="n">
        <v>2</v>
      </c>
      <c r="D792" s="1" t="s">
        <v>3067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3071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5" t="n">
        <v>46182</v>
      </c>
      <c r="C793" s="1" t="n">
        <v>2</v>
      </c>
      <c r="D793" s="1" t="s">
        <v>3067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3072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5" t="n">
        <v>46182</v>
      </c>
      <c r="C794" s="1" t="n">
        <v>2</v>
      </c>
      <c r="D794" s="1" t="s">
        <v>3067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3104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5" t="n">
        <v>46182</v>
      </c>
      <c r="C795" s="1" t="n">
        <v>2</v>
      </c>
      <c r="D795" s="1" t="s">
        <v>3067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3105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5" t="n">
        <v>46182</v>
      </c>
      <c r="C796" s="1" t="n">
        <v>2</v>
      </c>
      <c r="D796" s="1" t="s">
        <v>3067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3106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5" t="n">
        <v>46182</v>
      </c>
      <c r="C797" s="1" t="n">
        <v>2</v>
      </c>
      <c r="D797" s="1" t="s">
        <v>3067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3108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5" t="n">
        <v>46182</v>
      </c>
      <c r="C798" s="1" t="n">
        <v>2</v>
      </c>
      <c r="D798" s="1" t="s">
        <v>3067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3257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5" t="n">
        <v>46182</v>
      </c>
      <c r="C799" s="1" t="n">
        <v>2</v>
      </c>
      <c r="D799" s="1" t="s">
        <v>3067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3109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5" t="n">
        <v>46182</v>
      </c>
      <c r="C800" s="1" t="n">
        <v>2</v>
      </c>
      <c r="D800" s="1" t="s">
        <v>3067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3110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5" t="n">
        <v>46182</v>
      </c>
      <c r="C801" s="1" t="n">
        <v>2</v>
      </c>
      <c r="D801" s="1" t="s">
        <v>3067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3258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5" t="n">
        <v>46182</v>
      </c>
      <c r="C802" s="1" t="n">
        <v>2</v>
      </c>
      <c r="D802" s="1" t="s">
        <v>3067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3111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5" t="n">
        <v>46182</v>
      </c>
      <c r="C803" s="1" t="n">
        <v>2</v>
      </c>
      <c r="D803" s="1" t="s">
        <v>3067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3112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5" t="n">
        <v>46182</v>
      </c>
      <c r="C804" s="1" t="n">
        <v>2</v>
      </c>
      <c r="D804" s="1" t="s">
        <v>3067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3113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5" t="n">
        <v>46182</v>
      </c>
      <c r="C805" s="1" t="n">
        <v>2</v>
      </c>
      <c r="D805" s="1" t="s">
        <v>3067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3114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5" t="n">
        <v>46182</v>
      </c>
      <c r="C806" s="1" t="n">
        <v>2</v>
      </c>
      <c r="D806" s="1" t="s">
        <v>3067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3260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5" t="n">
        <v>46182</v>
      </c>
      <c r="C807" s="1" t="n">
        <v>2</v>
      </c>
      <c r="D807" s="1" t="s">
        <v>3067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3261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5" t="n">
        <v>46182</v>
      </c>
      <c r="C808" s="1" t="n">
        <v>2</v>
      </c>
      <c r="D808" s="1" t="s">
        <v>3067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3115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5" t="n">
        <v>46182</v>
      </c>
      <c r="C809" s="1" t="n">
        <v>2</v>
      </c>
      <c r="D809" s="1" t="s">
        <v>3067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3116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5" t="n">
        <v>46182</v>
      </c>
      <c r="C810" s="1" t="n">
        <v>2</v>
      </c>
      <c r="D810" s="1" t="s">
        <v>3067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3117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5" t="n">
        <v>46182</v>
      </c>
      <c r="C811" s="1" t="n">
        <v>2</v>
      </c>
      <c r="D811" s="1" t="s">
        <v>3067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3460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5" t="n">
        <v>46182</v>
      </c>
      <c r="C812" s="1" t="n">
        <v>2</v>
      </c>
      <c r="D812" s="1" t="s">
        <v>3067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3461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5" t="n">
        <v>46182</v>
      </c>
      <c r="C813" s="1" t="n">
        <v>2</v>
      </c>
      <c r="D813" s="1" t="s">
        <v>3067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3262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5" t="n">
        <v>46182</v>
      </c>
      <c r="C814" s="1" t="n">
        <v>6</v>
      </c>
      <c r="D814" s="1" t="s">
        <v>3073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3068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5" t="n">
        <v>46182</v>
      </c>
      <c r="C815" s="1" t="n">
        <v>6</v>
      </c>
      <c r="D815" s="1" t="s">
        <v>3073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3069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5" t="n">
        <v>46182</v>
      </c>
      <c r="C816" s="1" t="n">
        <v>6</v>
      </c>
      <c r="D816" s="1" t="s">
        <v>3073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3070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5" t="n">
        <v>46182</v>
      </c>
      <c r="C817" s="1" t="n">
        <v>6</v>
      </c>
      <c r="D817" s="1" t="s">
        <v>3073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3071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5" t="n">
        <v>46182</v>
      </c>
      <c r="C818" s="1" t="n">
        <v>6</v>
      </c>
      <c r="D818" s="1" t="s">
        <v>3073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3072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5" t="n">
        <v>46182</v>
      </c>
      <c r="C819" s="1" t="n">
        <v>6</v>
      </c>
      <c r="D819" s="1" t="s">
        <v>3073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3104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5" t="n">
        <v>46182</v>
      </c>
      <c r="C820" s="1" t="n">
        <v>6</v>
      </c>
      <c r="D820" s="1" t="s">
        <v>3073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3105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5" t="n">
        <v>46182</v>
      </c>
      <c r="C821" s="1" t="n">
        <v>6</v>
      </c>
      <c r="D821" s="1" t="s">
        <v>3073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3106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5" t="n">
        <v>46182</v>
      </c>
      <c r="C822" s="1" t="n">
        <v>6</v>
      </c>
      <c r="D822" s="1" t="s">
        <v>3073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3108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5" t="n">
        <v>46182</v>
      </c>
      <c r="C823" s="1" t="n">
        <v>6</v>
      </c>
      <c r="D823" s="1" t="s">
        <v>3073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3257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5" t="n">
        <v>46182</v>
      </c>
      <c r="C824" s="1" t="n">
        <v>6</v>
      </c>
      <c r="D824" s="1" t="s">
        <v>3073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3109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5" t="n">
        <v>46182</v>
      </c>
      <c r="C825" s="1" t="n">
        <v>6</v>
      </c>
      <c r="D825" s="1" t="s">
        <v>3073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3110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5" t="n">
        <v>46182</v>
      </c>
      <c r="C826" s="1" t="n">
        <v>6</v>
      </c>
      <c r="D826" s="1" t="s">
        <v>3073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3258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5" t="n">
        <v>46182</v>
      </c>
      <c r="C827" s="1" t="n">
        <v>6</v>
      </c>
      <c r="D827" s="1" t="s">
        <v>3073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3111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5" t="n">
        <v>46182</v>
      </c>
      <c r="C828" s="1" t="n">
        <v>6</v>
      </c>
      <c r="D828" s="1" t="s">
        <v>3073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3112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5" t="n">
        <v>46182</v>
      </c>
      <c r="C829" s="1" t="n">
        <v>6</v>
      </c>
      <c r="D829" s="1" t="s">
        <v>3073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3113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5" t="n">
        <v>46182</v>
      </c>
      <c r="C830" s="1" t="n">
        <v>6</v>
      </c>
      <c r="D830" s="1" t="s">
        <v>3073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3114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5" t="n">
        <v>46182</v>
      </c>
      <c r="C831" s="1" t="n">
        <v>6</v>
      </c>
      <c r="D831" s="1" t="s">
        <v>3073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3260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5" t="n">
        <v>46182</v>
      </c>
      <c r="C832" s="1" t="n">
        <v>6</v>
      </c>
      <c r="D832" s="1" t="s">
        <v>3073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3261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5" t="n">
        <v>46182</v>
      </c>
      <c r="C833" s="1" t="n">
        <v>6</v>
      </c>
      <c r="D833" s="1" t="s">
        <v>3073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3115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5" t="n">
        <v>46182</v>
      </c>
      <c r="C834" s="1" t="n">
        <v>6</v>
      </c>
      <c r="D834" s="1" t="s">
        <v>3073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3116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5" t="n">
        <v>46182</v>
      </c>
      <c r="C835" s="1" t="n">
        <v>6</v>
      </c>
      <c r="D835" s="1" t="s">
        <v>3073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3117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5" t="n">
        <v>46182</v>
      </c>
      <c r="C836" s="1" t="n">
        <v>6</v>
      </c>
      <c r="D836" s="1" t="s">
        <v>3073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3460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5" t="n">
        <v>46182</v>
      </c>
      <c r="C837" s="1" t="n">
        <v>6</v>
      </c>
      <c r="D837" s="1" t="s">
        <v>3073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3461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5" t="n">
        <v>46182</v>
      </c>
      <c r="C838" s="1" t="n">
        <v>6</v>
      </c>
      <c r="D838" s="1" t="s">
        <v>3073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3262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5" t="n">
        <v>46182</v>
      </c>
      <c r="C839" s="1" t="n">
        <v>11</v>
      </c>
      <c r="D839" s="1" t="s">
        <v>3074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3462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5" t="n">
        <v>46182</v>
      </c>
      <c r="C840" s="1" t="n">
        <v>11</v>
      </c>
      <c r="D840" s="1" t="s">
        <v>3074</v>
      </c>
      <c r="E840" s="1" t="n">
        <v>1811</v>
      </c>
      <c r="F840" s="1" t="s">
        <v>2962</v>
      </c>
      <c r="I840" s="1" t="n">
        <v>7776</v>
      </c>
      <c r="J840" s="1" t="n">
        <v>20301</v>
      </c>
      <c r="K840" s="1" t="n">
        <v>7898927947064</v>
      </c>
      <c r="L840" s="1" t="s">
        <v>3463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5" t="n">
        <v>46182</v>
      </c>
      <c r="C841" s="1" t="n">
        <v>11</v>
      </c>
      <c r="D841" s="1" t="s">
        <v>3074</v>
      </c>
      <c r="E841" s="1" t="n">
        <v>1811</v>
      </c>
      <c r="F841" s="1" t="s">
        <v>2962</v>
      </c>
      <c r="I841" s="1" t="n">
        <v>7776</v>
      </c>
      <c r="J841" s="1" t="n">
        <v>107458</v>
      </c>
      <c r="K841" s="1" t="n">
        <v>7891219030925</v>
      </c>
      <c r="L841" s="1" t="s">
        <v>3464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5" t="n">
        <v>46182</v>
      </c>
      <c r="C842" s="1" t="n">
        <v>11</v>
      </c>
      <c r="D842" s="1" t="s">
        <v>3074</v>
      </c>
      <c r="E842" s="1" t="n">
        <v>1811</v>
      </c>
      <c r="F842" s="1" t="s">
        <v>2962</v>
      </c>
      <c r="I842" s="1" t="n">
        <v>7776</v>
      </c>
      <c r="J842" s="1" t="n">
        <v>14545</v>
      </c>
      <c r="K842" s="1" t="n">
        <v>7898927947194</v>
      </c>
      <c r="L842" s="1" t="s">
        <v>3465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5" t="n">
        <v>46182</v>
      </c>
      <c r="C843" s="1" t="n">
        <v>11</v>
      </c>
      <c r="D843" s="1" t="s">
        <v>3074</v>
      </c>
      <c r="E843" s="1" t="n">
        <v>1811</v>
      </c>
      <c r="F843" s="1" t="s">
        <v>2962</v>
      </c>
      <c r="I843" s="1" t="n">
        <v>7776</v>
      </c>
      <c r="J843" s="1" t="n">
        <v>43231</v>
      </c>
      <c r="K843" s="1" t="n">
        <v>7898941898847</v>
      </c>
      <c r="L843" s="1" t="s">
        <v>3466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5" t="n">
        <v>46182</v>
      </c>
      <c r="C844" s="1" t="n">
        <v>11</v>
      </c>
      <c r="D844" s="1" t="s">
        <v>3074</v>
      </c>
      <c r="E844" s="1" t="n">
        <v>1811</v>
      </c>
      <c r="F844" s="1" t="s">
        <v>2962</v>
      </c>
      <c r="I844" s="1" t="n">
        <v>7776</v>
      </c>
      <c r="J844" s="1" t="n">
        <v>56124</v>
      </c>
      <c r="K844" s="1" t="n">
        <v>2253152</v>
      </c>
      <c r="L844" s="1" t="s">
        <v>3467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5" t="n">
        <v>46182</v>
      </c>
      <c r="C845" s="1" t="n">
        <v>11</v>
      </c>
      <c r="D845" s="1" t="s">
        <v>3074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3468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5" t="n">
        <v>46182</v>
      </c>
      <c r="C846" s="1" t="n">
        <v>11</v>
      </c>
      <c r="D846" s="1" t="s">
        <v>3074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3357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5" t="n">
        <v>46182</v>
      </c>
      <c r="C847" s="1" t="n">
        <v>11</v>
      </c>
      <c r="D847" s="1" t="s">
        <v>3074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3469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5" t="n">
        <v>46182</v>
      </c>
      <c r="C848" s="1" t="n">
        <v>11</v>
      </c>
      <c r="D848" s="1" t="s">
        <v>3074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3470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5" t="n">
        <v>46182</v>
      </c>
      <c r="C849" s="1" t="n">
        <v>11</v>
      </c>
      <c r="D849" s="1" t="s">
        <v>3074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3471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5" t="n">
        <v>46182</v>
      </c>
      <c r="C850" s="1" t="n">
        <v>11</v>
      </c>
      <c r="D850" s="1" t="s">
        <v>3074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3471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5" t="n">
        <v>46182</v>
      </c>
      <c r="C851" s="1" t="n">
        <v>11</v>
      </c>
      <c r="D851" s="1" t="s">
        <v>3074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3472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5" t="n">
        <v>46182</v>
      </c>
      <c r="C852" s="1" t="n">
        <v>11</v>
      </c>
      <c r="D852" s="1" t="s">
        <v>3074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3473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5" t="n">
        <v>46182</v>
      </c>
      <c r="C853" s="1" t="n">
        <v>11</v>
      </c>
      <c r="D853" s="1" t="s">
        <v>3074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3474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5" t="n">
        <v>46182</v>
      </c>
      <c r="C854" s="1" t="n">
        <v>11</v>
      </c>
      <c r="D854" s="1" t="s">
        <v>3074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3475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5" t="n">
        <v>46182</v>
      </c>
      <c r="C855" s="1" t="n">
        <v>11</v>
      </c>
      <c r="D855" s="1" t="s">
        <v>3074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3476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5" t="n">
        <v>46182</v>
      </c>
      <c r="C856" s="1" t="n">
        <v>11</v>
      </c>
      <c r="D856" s="1" t="s">
        <v>3074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3477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5" t="n">
        <v>46182</v>
      </c>
      <c r="C857" s="1" t="n">
        <v>11</v>
      </c>
      <c r="D857" s="1" t="s">
        <v>3074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3478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5" t="n">
        <v>46182</v>
      </c>
      <c r="C858" s="1" t="n">
        <v>11</v>
      </c>
      <c r="D858" s="1" t="s">
        <v>3074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3479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5" t="n">
        <v>46182</v>
      </c>
      <c r="C859" s="1" t="n">
        <v>11</v>
      </c>
      <c r="D859" s="1" t="s">
        <v>3074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3480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5" t="n">
        <v>46182</v>
      </c>
      <c r="C860" s="1" t="n">
        <v>11</v>
      </c>
      <c r="D860" s="1" t="s">
        <v>3074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3481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5" t="n">
        <v>46182</v>
      </c>
      <c r="C861" s="1" t="n">
        <v>11</v>
      </c>
      <c r="D861" s="1" t="s">
        <v>3074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3482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5" t="n">
        <v>46183</v>
      </c>
      <c r="C862" s="1" t="n">
        <v>1</v>
      </c>
      <c r="D862" s="1" t="s">
        <v>3101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3102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5" t="n">
        <v>46183</v>
      </c>
      <c r="C863" s="1" t="n">
        <v>1</v>
      </c>
      <c r="D863" s="1" t="s">
        <v>3101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3123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5" t="n">
        <v>46183</v>
      </c>
      <c r="C864" s="1" t="n">
        <v>1</v>
      </c>
      <c r="D864" s="1" t="s">
        <v>3101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3483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5" t="n">
        <v>46183</v>
      </c>
      <c r="C865" s="1" t="n">
        <v>1</v>
      </c>
      <c r="D865" s="1" t="s">
        <v>3101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3165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5" t="n">
        <v>46183</v>
      </c>
      <c r="C866" s="1" t="n">
        <v>1</v>
      </c>
      <c r="D866" s="1" t="s">
        <v>3101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3484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5" t="n">
        <v>46183</v>
      </c>
      <c r="C867" s="1" t="n">
        <v>1</v>
      </c>
      <c r="D867" s="1" t="s">
        <v>3101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3485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5" t="n">
        <v>46183</v>
      </c>
      <c r="C868" s="1" t="n">
        <v>1</v>
      </c>
      <c r="D868" s="1" t="s">
        <v>3101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3166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5" t="n">
        <v>46183</v>
      </c>
      <c r="C869" s="1" t="n">
        <v>1</v>
      </c>
      <c r="D869" s="1" t="s">
        <v>3101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3486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5" t="n">
        <v>46183</v>
      </c>
      <c r="C870" s="1" t="n">
        <v>1</v>
      </c>
      <c r="D870" s="1" t="s">
        <v>3101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3487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5" t="n">
        <v>46183</v>
      </c>
      <c r="C871" s="1" t="n">
        <v>1</v>
      </c>
      <c r="D871" s="1" t="s">
        <v>3101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3485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5" t="n">
        <v>46183</v>
      </c>
      <c r="C872" s="1" t="n">
        <v>1</v>
      </c>
      <c r="D872" s="1" t="s">
        <v>3101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3488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5" t="n">
        <v>46183</v>
      </c>
      <c r="C873" s="1" t="n">
        <v>1</v>
      </c>
      <c r="D873" s="1" t="s">
        <v>3101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3489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5" t="n">
        <v>46183</v>
      </c>
      <c r="C874" s="1" t="n">
        <v>1</v>
      </c>
      <c r="D874" s="1" t="s">
        <v>3101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3490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5" t="n">
        <v>46183</v>
      </c>
      <c r="C875" s="1" t="n">
        <v>1</v>
      </c>
      <c r="D875" s="1" t="s">
        <v>3101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3491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5" t="n">
        <v>46183</v>
      </c>
      <c r="C876" s="1" t="n">
        <v>2</v>
      </c>
      <c r="D876" s="1" t="s">
        <v>3067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3068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5" t="n">
        <v>46183</v>
      </c>
      <c r="C877" s="1" t="n">
        <v>2</v>
      </c>
      <c r="D877" s="1" t="s">
        <v>3067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3069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5" t="n">
        <v>46183</v>
      </c>
      <c r="C878" s="1" t="n">
        <v>2</v>
      </c>
      <c r="D878" s="1" t="s">
        <v>3067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3070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5" t="n">
        <v>46183</v>
      </c>
      <c r="C879" s="1" t="n">
        <v>2</v>
      </c>
      <c r="D879" s="1" t="s">
        <v>3067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3071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5" t="n">
        <v>46183</v>
      </c>
      <c r="C880" s="1" t="n">
        <v>6</v>
      </c>
      <c r="D880" s="1" t="s">
        <v>3073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3068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5" t="n">
        <v>46183</v>
      </c>
      <c r="C881" s="1" t="n">
        <v>6</v>
      </c>
      <c r="D881" s="1" t="s">
        <v>3073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3069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5" t="n">
        <v>46183</v>
      </c>
      <c r="C882" s="1" t="n">
        <v>6</v>
      </c>
      <c r="D882" s="1" t="s">
        <v>3073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3070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5" t="n">
        <v>46183</v>
      </c>
      <c r="C883" s="1" t="n">
        <v>6</v>
      </c>
      <c r="D883" s="1" t="s">
        <v>3073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3071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5" t="n">
        <v>46183</v>
      </c>
      <c r="C884" s="1" t="n">
        <v>11</v>
      </c>
      <c r="D884" s="1" t="s">
        <v>3074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3492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5" t="n">
        <v>46183</v>
      </c>
      <c r="C885" s="1" t="n">
        <v>11</v>
      </c>
      <c r="D885" s="1" t="s">
        <v>3074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3493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5" t="n">
        <v>46183</v>
      </c>
      <c r="C886" s="1" t="n">
        <v>11</v>
      </c>
      <c r="D886" s="1" t="s">
        <v>3074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3494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5" t="n">
        <v>46183</v>
      </c>
      <c r="C887" s="1" t="n">
        <v>11</v>
      </c>
      <c r="D887" s="1" t="s">
        <v>3074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3495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5" t="n">
        <v>46183</v>
      </c>
      <c r="C888" s="1" t="n">
        <v>11</v>
      </c>
      <c r="D888" s="1" t="s">
        <v>3074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3496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5" t="n">
        <v>46183</v>
      </c>
      <c r="C889" s="1" t="n">
        <v>11</v>
      </c>
      <c r="D889" s="1" t="s">
        <v>3074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3497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5" t="n">
        <v>46183</v>
      </c>
      <c r="C890" s="1" t="n">
        <v>11</v>
      </c>
      <c r="D890" s="1" t="s">
        <v>3074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3498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5" t="n">
        <v>46183</v>
      </c>
      <c r="C891" s="1" t="n">
        <v>11</v>
      </c>
      <c r="D891" s="1" t="s">
        <v>3074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3499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5" t="n">
        <v>46183</v>
      </c>
      <c r="C892" s="1" t="n">
        <v>11</v>
      </c>
      <c r="D892" s="1" t="s">
        <v>3074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3500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5" t="n">
        <v>46183</v>
      </c>
      <c r="C893" s="1" t="n">
        <v>11</v>
      </c>
      <c r="D893" s="1" t="s">
        <v>3074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3501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5" t="n">
        <v>46183</v>
      </c>
      <c r="C894" s="1" t="n">
        <v>11</v>
      </c>
      <c r="D894" s="1" t="s">
        <v>3074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3502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5" t="n">
        <v>46183</v>
      </c>
      <c r="C895" s="1" t="n">
        <v>11</v>
      </c>
      <c r="D895" s="1" t="s">
        <v>3074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3492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5" t="n">
        <v>46183</v>
      </c>
      <c r="C896" s="1" t="n">
        <v>11</v>
      </c>
      <c r="D896" s="1" t="s">
        <v>3074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3493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5" t="n">
        <v>46183</v>
      </c>
      <c r="C897" s="1" t="n">
        <v>11</v>
      </c>
      <c r="D897" s="1" t="s">
        <v>3074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3494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5" t="n">
        <v>46183</v>
      </c>
      <c r="C898" s="1" t="n">
        <v>11</v>
      </c>
      <c r="D898" s="1" t="s">
        <v>3074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3495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5" t="n">
        <v>46183</v>
      </c>
      <c r="C899" s="1" t="n">
        <v>11</v>
      </c>
      <c r="D899" s="1" t="s">
        <v>3074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3496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5" t="n">
        <v>46183</v>
      </c>
      <c r="C900" s="1" t="n">
        <v>11</v>
      </c>
      <c r="D900" s="1" t="s">
        <v>3074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3497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5" t="n">
        <v>46183</v>
      </c>
      <c r="C901" s="1" t="n">
        <v>11</v>
      </c>
      <c r="D901" s="1" t="s">
        <v>3074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3498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5" t="n">
        <v>46183</v>
      </c>
      <c r="C902" s="1" t="n">
        <v>11</v>
      </c>
      <c r="D902" s="1" t="s">
        <v>3074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3499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5" t="n">
        <v>46183</v>
      </c>
      <c r="C903" s="1" t="n">
        <v>11</v>
      </c>
      <c r="D903" s="1" t="s">
        <v>3074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3500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5" t="n">
        <v>46183</v>
      </c>
      <c r="C904" s="1" t="n">
        <v>11</v>
      </c>
      <c r="D904" s="1" t="s">
        <v>3074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3501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5" t="n">
        <v>46183</v>
      </c>
      <c r="C905" s="1" t="n">
        <v>11</v>
      </c>
      <c r="D905" s="1" t="s">
        <v>3074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3502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5" t="n">
        <v>46183</v>
      </c>
      <c r="C906" s="1" t="n">
        <v>11</v>
      </c>
      <c r="D906" s="1" t="s">
        <v>3074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3146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5" t="n">
        <v>46183</v>
      </c>
      <c r="C907" s="1" t="n">
        <v>11</v>
      </c>
      <c r="D907" s="1" t="s">
        <v>3074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3159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5" t="n">
        <v>46183</v>
      </c>
      <c r="C908" s="1" t="n">
        <v>11</v>
      </c>
      <c r="D908" s="1" t="s">
        <v>3074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3503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5" t="n">
        <v>46183</v>
      </c>
      <c r="C909" s="1" t="n">
        <v>11</v>
      </c>
      <c r="D909" s="1" t="s">
        <v>3074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3160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5" t="n">
        <v>46183</v>
      </c>
      <c r="C910" s="1" t="n">
        <v>11</v>
      </c>
      <c r="D910" s="1" t="s">
        <v>3074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3504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5" t="n">
        <v>46183</v>
      </c>
      <c r="C911" s="1" t="n">
        <v>11</v>
      </c>
      <c r="D911" s="1" t="s">
        <v>3074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3505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5" t="n">
        <v>46183</v>
      </c>
      <c r="C912" s="1" t="n">
        <v>11</v>
      </c>
      <c r="D912" s="1" t="s">
        <v>3074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3506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5" t="n">
        <v>46183</v>
      </c>
      <c r="C913" s="1" t="n">
        <v>11</v>
      </c>
      <c r="D913" s="1" t="s">
        <v>3074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3507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5" t="n">
        <v>46183</v>
      </c>
      <c r="C914" s="1" t="n">
        <v>11</v>
      </c>
      <c r="D914" s="1" t="s">
        <v>3074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3508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5" t="n">
        <v>46183</v>
      </c>
      <c r="C915" s="1" t="n">
        <v>11</v>
      </c>
      <c r="D915" s="1" t="s">
        <v>3074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3509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5" t="n">
        <v>46183</v>
      </c>
      <c r="C916" s="1" t="n">
        <v>11</v>
      </c>
      <c r="D916" s="1" t="s">
        <v>3074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3510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5" t="n">
        <v>46183</v>
      </c>
      <c r="C917" s="1" t="n">
        <v>11</v>
      </c>
      <c r="D917" s="1" t="s">
        <v>3074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3511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5" t="n">
        <v>46183</v>
      </c>
      <c r="C918" s="1" t="n">
        <v>11</v>
      </c>
      <c r="D918" s="1" t="s">
        <v>3074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3512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5" t="n">
        <v>46183</v>
      </c>
      <c r="C919" s="1" t="n">
        <v>11</v>
      </c>
      <c r="D919" s="1" t="s">
        <v>3074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3513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5" t="n">
        <v>46183</v>
      </c>
      <c r="C920" s="1" t="n">
        <v>11</v>
      </c>
      <c r="D920" s="1" t="s">
        <v>3074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3514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5" t="n">
        <v>46183</v>
      </c>
      <c r="C921" s="1" t="n">
        <v>11</v>
      </c>
      <c r="D921" s="1" t="s">
        <v>3074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3515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5" t="n">
        <v>46183</v>
      </c>
      <c r="C922" s="1" t="n">
        <v>11</v>
      </c>
      <c r="D922" s="1" t="s">
        <v>3074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3216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5" t="n">
        <v>46183</v>
      </c>
      <c r="C923" s="1" t="n">
        <v>11</v>
      </c>
      <c r="D923" s="1" t="s">
        <v>3074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3516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5" t="n">
        <v>46183</v>
      </c>
      <c r="C924" s="1" t="n">
        <v>11</v>
      </c>
      <c r="D924" s="1" t="s">
        <v>3074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3217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5" t="n">
        <v>46183</v>
      </c>
      <c r="C925" s="1" t="n">
        <v>11</v>
      </c>
      <c r="D925" s="1" t="s">
        <v>3074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3517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5" t="n">
        <v>46183</v>
      </c>
      <c r="C926" s="1" t="n">
        <v>11</v>
      </c>
      <c r="D926" s="1" t="s">
        <v>3074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3218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5" t="n">
        <v>46183</v>
      </c>
      <c r="C927" s="1" t="n">
        <v>11</v>
      </c>
      <c r="D927" s="1" t="s">
        <v>3074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3219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5" t="n">
        <v>46183</v>
      </c>
      <c r="C928" s="1" t="n">
        <v>11</v>
      </c>
      <c r="D928" s="1" t="s">
        <v>3074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3518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5" t="n">
        <v>46183</v>
      </c>
      <c r="C929" s="1" t="n">
        <v>22</v>
      </c>
      <c r="D929" s="1" t="s">
        <v>3220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3235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5" t="n">
        <v>46183</v>
      </c>
      <c r="C930" s="1" t="n">
        <v>22</v>
      </c>
      <c r="D930" s="1" t="s">
        <v>3220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3236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5" t="n">
        <v>46183</v>
      </c>
      <c r="C931" s="1" t="n">
        <v>22</v>
      </c>
      <c r="D931" s="1" t="s">
        <v>3220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3237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5" t="n">
        <v>46183</v>
      </c>
      <c r="C932" s="1" t="n">
        <v>22</v>
      </c>
      <c r="D932" s="1" t="s">
        <v>3220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3238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5" t="n">
        <v>46183</v>
      </c>
      <c r="C933" s="1" t="n">
        <v>22</v>
      </c>
      <c r="D933" s="1" t="s">
        <v>3220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3221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5" t="n">
        <v>46183</v>
      </c>
      <c r="C934" s="1" t="n">
        <v>22</v>
      </c>
      <c r="D934" s="1" t="s">
        <v>3220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3239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5" t="n">
        <v>46183</v>
      </c>
      <c r="C935" s="1" t="n">
        <v>22</v>
      </c>
      <c r="D935" s="1" t="s">
        <v>3220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3232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5" t="n">
        <v>46183</v>
      </c>
      <c r="C936" s="1" t="n">
        <v>22</v>
      </c>
      <c r="D936" s="1" t="s">
        <v>3220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3233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5" t="n">
        <v>46183</v>
      </c>
      <c r="C937" s="1" t="n">
        <v>22</v>
      </c>
      <c r="D937" s="1" t="s">
        <v>3220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3234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5" t="n">
        <v>46183</v>
      </c>
      <c r="C938" s="1" t="n">
        <v>100</v>
      </c>
      <c r="D938" s="1" t="s">
        <v>3241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3235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5" t="n">
        <v>46183</v>
      </c>
      <c r="C939" s="1" t="n">
        <v>100</v>
      </c>
      <c r="D939" s="1" t="s">
        <v>3241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3236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5" t="n">
        <v>46183</v>
      </c>
      <c r="C940" s="1" t="n">
        <v>100</v>
      </c>
      <c r="D940" s="1" t="s">
        <v>3241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3237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5" t="n">
        <v>46183</v>
      </c>
      <c r="C941" s="1" t="n">
        <v>100</v>
      </c>
      <c r="D941" s="1" t="s">
        <v>3241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3238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5" t="n">
        <v>46183</v>
      </c>
      <c r="C942" s="1" t="n">
        <v>100</v>
      </c>
      <c r="D942" s="1" t="s">
        <v>3241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3221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5" t="n">
        <v>46183</v>
      </c>
      <c r="C943" s="1" t="n">
        <v>100</v>
      </c>
      <c r="D943" s="1" t="s">
        <v>3241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3239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5" t="n">
        <v>46183</v>
      </c>
      <c r="C944" s="1" t="n">
        <v>100</v>
      </c>
      <c r="D944" s="1" t="s">
        <v>3241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3232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5" t="n">
        <v>46183</v>
      </c>
      <c r="C945" s="1" t="n">
        <v>100</v>
      </c>
      <c r="D945" s="1" t="s">
        <v>3241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3233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5" t="n">
        <v>46183</v>
      </c>
      <c r="C946" s="1" t="n">
        <v>100</v>
      </c>
      <c r="D946" s="1" t="s">
        <v>3241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3234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5" t="n">
        <v>46183</v>
      </c>
      <c r="C947" s="1" t="n">
        <v>107</v>
      </c>
      <c r="D947" s="1" t="s">
        <v>3519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3219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5" t="n">
        <v>46184</v>
      </c>
      <c r="C948" s="1" t="n">
        <v>1</v>
      </c>
      <c r="D948" s="1" t="s">
        <v>3101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3520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5" t="n">
        <v>46184</v>
      </c>
      <c r="C949" s="1" t="n">
        <v>1</v>
      </c>
      <c r="D949" s="1" t="s">
        <v>3101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3521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5" t="n">
        <v>46184</v>
      </c>
      <c r="C950" s="1" t="n">
        <v>1</v>
      </c>
      <c r="D950" s="1" t="s">
        <v>3101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3522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5" t="n">
        <v>46184</v>
      </c>
      <c r="C951" s="1" t="n">
        <v>1</v>
      </c>
      <c r="D951" s="1" t="s">
        <v>3101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3523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5" t="n">
        <v>46184</v>
      </c>
      <c r="C952" s="1" t="n">
        <v>1</v>
      </c>
      <c r="D952" s="1" t="s">
        <v>3101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3524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5" t="n">
        <v>46184</v>
      </c>
      <c r="C953" s="1" t="n">
        <v>1</v>
      </c>
      <c r="D953" s="1" t="s">
        <v>3101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3265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5" t="n">
        <v>46184</v>
      </c>
      <c r="C954" s="1" t="n">
        <v>1</v>
      </c>
      <c r="D954" s="1" t="s">
        <v>3101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3525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5" t="n">
        <v>46184</v>
      </c>
      <c r="C955" s="1" t="n">
        <v>1</v>
      </c>
      <c r="D955" s="1" t="s">
        <v>3101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3526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5" t="n">
        <v>46184</v>
      </c>
      <c r="C956" s="1" t="n">
        <v>1</v>
      </c>
      <c r="D956" s="1" t="s">
        <v>3101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3527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5" t="n">
        <v>46184</v>
      </c>
      <c r="C957" s="1" t="n">
        <v>1</v>
      </c>
      <c r="D957" s="1" t="s">
        <v>3101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3148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5" t="n">
        <v>46184</v>
      </c>
      <c r="C958" s="1" t="n">
        <v>1</v>
      </c>
      <c r="D958" s="1" t="s">
        <v>3101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3528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5" t="n">
        <v>46184</v>
      </c>
      <c r="C959" s="1" t="n">
        <v>1</v>
      </c>
      <c r="D959" s="1" t="s">
        <v>3101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3529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5" t="n">
        <v>46184</v>
      </c>
      <c r="C960" s="1" t="n">
        <v>1</v>
      </c>
      <c r="D960" s="1" t="s">
        <v>3101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3250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5" t="n">
        <v>46184</v>
      </c>
      <c r="C961" s="1" t="n">
        <v>1</v>
      </c>
      <c r="D961" s="1" t="s">
        <v>3101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3251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5" t="n">
        <v>46184</v>
      </c>
      <c r="C962" s="1" t="n">
        <v>1</v>
      </c>
      <c r="D962" s="1" t="s">
        <v>3101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3252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5" t="n">
        <v>46184</v>
      </c>
      <c r="C963" s="1" t="n">
        <v>1</v>
      </c>
      <c r="D963" s="1" t="s">
        <v>3101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3253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5" t="n">
        <v>46184</v>
      </c>
      <c r="C964" s="1" t="n">
        <v>1</v>
      </c>
      <c r="D964" s="1" t="s">
        <v>3101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3254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5" t="n">
        <v>46184</v>
      </c>
      <c r="C965" s="1" t="n">
        <v>1</v>
      </c>
      <c r="D965" s="1" t="s">
        <v>3101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3255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5" t="n">
        <v>46184</v>
      </c>
      <c r="C966" s="1" t="n">
        <v>1</v>
      </c>
      <c r="D966" s="1" t="s">
        <v>3101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3256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5" t="n">
        <v>46184</v>
      </c>
      <c r="C967" s="1" t="n">
        <v>2</v>
      </c>
      <c r="D967" s="1" t="s">
        <v>3067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3069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5" t="n">
        <v>46184</v>
      </c>
      <c r="C968" s="1" t="n">
        <v>2</v>
      </c>
      <c r="D968" s="1" t="s">
        <v>3067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3070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5" t="n">
        <v>46184</v>
      </c>
      <c r="C969" s="1" t="n">
        <v>2</v>
      </c>
      <c r="D969" s="1" t="s">
        <v>3067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3071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5" t="n">
        <v>46184</v>
      </c>
      <c r="C970" s="1" t="n">
        <v>6</v>
      </c>
      <c r="D970" s="1" t="s">
        <v>3073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3069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5" t="n">
        <v>46184</v>
      </c>
      <c r="C971" s="1" t="n">
        <v>6</v>
      </c>
      <c r="D971" s="1" t="s">
        <v>3073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3070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5" t="n">
        <v>46184</v>
      </c>
      <c r="C972" s="1" t="n">
        <v>6</v>
      </c>
      <c r="D972" s="1" t="s">
        <v>3073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3071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5" t="n">
        <v>46184</v>
      </c>
      <c r="C973" s="1" t="n">
        <v>11</v>
      </c>
      <c r="D973" s="1" t="s">
        <v>3074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3530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5" t="n">
        <v>46184</v>
      </c>
      <c r="C974" s="1" t="n">
        <v>11</v>
      </c>
      <c r="D974" s="1" t="s">
        <v>3074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3531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5" t="n">
        <v>46184</v>
      </c>
      <c r="C975" s="1" t="n">
        <v>11</v>
      </c>
      <c r="D975" s="1" t="s">
        <v>3074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3532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5" t="n">
        <v>46184</v>
      </c>
      <c r="C976" s="1" t="n">
        <v>11</v>
      </c>
      <c r="D976" s="1" t="s">
        <v>3074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3533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5" t="n">
        <v>46184</v>
      </c>
      <c r="C977" s="1" t="n">
        <v>11</v>
      </c>
      <c r="D977" s="1" t="s">
        <v>3074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3534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5" t="n">
        <v>46184</v>
      </c>
      <c r="C978" s="1" t="n">
        <v>11</v>
      </c>
      <c r="D978" s="1" t="s">
        <v>3074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3535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5" t="n">
        <v>46184</v>
      </c>
      <c r="C979" s="1" t="n">
        <v>11</v>
      </c>
      <c r="D979" s="1" t="s">
        <v>3074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3536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5" t="n">
        <v>46184</v>
      </c>
      <c r="C980" s="1" t="n">
        <v>11</v>
      </c>
      <c r="D980" s="1" t="s">
        <v>3074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3537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5" t="n">
        <v>46184</v>
      </c>
      <c r="C981" s="1" t="n">
        <v>11</v>
      </c>
      <c r="D981" s="1" t="s">
        <v>3074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3538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5" t="n">
        <v>46184</v>
      </c>
      <c r="C982" s="1" t="n">
        <v>11</v>
      </c>
      <c r="D982" s="1" t="s">
        <v>3074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3539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5" t="n">
        <v>46184</v>
      </c>
      <c r="C983" s="1" t="n">
        <v>11</v>
      </c>
      <c r="D983" s="1" t="s">
        <v>3074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3540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5" t="n">
        <v>46184</v>
      </c>
      <c r="C984" s="1" t="n">
        <v>11</v>
      </c>
      <c r="D984" s="1" t="s">
        <v>3074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3541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5" t="n">
        <v>46184</v>
      </c>
      <c r="C985" s="1" t="n">
        <v>11</v>
      </c>
      <c r="D985" s="1" t="s">
        <v>3074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3542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5" t="n">
        <v>46184</v>
      </c>
      <c r="C986" s="1" t="n">
        <v>11</v>
      </c>
      <c r="D986" s="1" t="s">
        <v>3074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3543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5" t="n">
        <v>46184</v>
      </c>
      <c r="C987" s="1" t="n">
        <v>11</v>
      </c>
      <c r="D987" s="1" t="s">
        <v>3074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3544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5" t="n">
        <v>46184</v>
      </c>
      <c r="C988" s="1" t="n">
        <v>11</v>
      </c>
      <c r="D988" s="1" t="s">
        <v>3074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3545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5" t="n">
        <v>46184</v>
      </c>
      <c r="C989" s="1" t="n">
        <v>11</v>
      </c>
      <c r="D989" s="1" t="s">
        <v>3074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3546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5" t="n">
        <v>46184</v>
      </c>
      <c r="C990" s="1" t="n">
        <v>11</v>
      </c>
      <c r="D990" s="1" t="s">
        <v>3074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3547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5" t="n">
        <v>46184</v>
      </c>
      <c r="C991" s="1" t="n">
        <v>11</v>
      </c>
      <c r="D991" s="1" t="s">
        <v>3074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3548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5" t="n">
        <v>46184</v>
      </c>
      <c r="C992" s="1" t="n">
        <v>11</v>
      </c>
      <c r="D992" s="1" t="s">
        <v>3074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3549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5" t="n">
        <v>46184</v>
      </c>
      <c r="C993" s="1" t="n">
        <v>11</v>
      </c>
      <c r="D993" s="1" t="s">
        <v>3074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3550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5" t="n">
        <v>46184</v>
      </c>
      <c r="C994" s="1" t="n">
        <v>11</v>
      </c>
      <c r="D994" s="1" t="s">
        <v>3074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3551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5" t="n">
        <v>46184</v>
      </c>
      <c r="C995" s="1" t="n">
        <v>11</v>
      </c>
      <c r="D995" s="1" t="s">
        <v>3074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3552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5" t="n">
        <v>46184</v>
      </c>
      <c r="C996" s="1" t="n">
        <v>11</v>
      </c>
      <c r="D996" s="1" t="s">
        <v>3074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3553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5" t="n">
        <v>46184</v>
      </c>
      <c r="C997" s="1" t="n">
        <v>11</v>
      </c>
      <c r="D997" s="1" t="s">
        <v>3074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3554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5" t="n">
        <v>46184</v>
      </c>
      <c r="C998" s="1" t="n">
        <v>11</v>
      </c>
      <c r="D998" s="1" t="s">
        <v>3074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3555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5" t="n">
        <v>46184</v>
      </c>
      <c r="C999" s="1" t="n">
        <v>11</v>
      </c>
      <c r="D999" s="1" t="s">
        <v>3074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3556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5" t="n">
        <v>46184</v>
      </c>
      <c r="C1000" s="1" t="n">
        <v>11</v>
      </c>
      <c r="D1000" s="1" t="s">
        <v>3074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3557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5" t="n">
        <v>46184</v>
      </c>
      <c r="C1001" s="1" t="n">
        <v>11</v>
      </c>
      <c r="D1001" s="1" t="s">
        <v>3074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3558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5" t="n">
        <v>46184</v>
      </c>
      <c r="C1002" s="1" t="n">
        <v>11</v>
      </c>
      <c r="D1002" s="1" t="s">
        <v>3074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3559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5" t="n">
        <v>46184</v>
      </c>
      <c r="C1003" s="1" t="n">
        <v>11</v>
      </c>
      <c r="D1003" s="1" t="s">
        <v>3074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3560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5" t="n">
        <v>46184</v>
      </c>
      <c r="C1004" s="1" t="n">
        <v>11</v>
      </c>
      <c r="D1004" s="1" t="s">
        <v>3074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3561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5" t="n">
        <v>46184</v>
      </c>
      <c r="C1005" s="1" t="n">
        <v>11</v>
      </c>
      <c r="D1005" s="1" t="s">
        <v>3074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3562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5" t="n">
        <v>46184</v>
      </c>
      <c r="C1006" s="1" t="n">
        <v>11</v>
      </c>
      <c r="D1006" s="1" t="s">
        <v>3074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3563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5" t="n">
        <v>46184</v>
      </c>
      <c r="C1007" s="1" t="n">
        <v>11</v>
      </c>
      <c r="D1007" s="1" t="s">
        <v>3074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3564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5" t="n">
        <v>46184</v>
      </c>
      <c r="C1008" s="1" t="n">
        <v>11</v>
      </c>
      <c r="D1008" s="1" t="s">
        <v>3074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3565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5" t="n">
        <v>46184</v>
      </c>
      <c r="C1009" s="1" t="n">
        <v>11</v>
      </c>
      <c r="D1009" s="1" t="s">
        <v>3074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3566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5" t="n">
        <v>46184</v>
      </c>
      <c r="C1010" s="1" t="n">
        <v>11</v>
      </c>
      <c r="D1010" s="1" t="s">
        <v>3074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3567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5" t="n">
        <v>46184</v>
      </c>
      <c r="C1011" s="1" t="n">
        <v>11</v>
      </c>
      <c r="D1011" s="1" t="s">
        <v>3074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3568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5" t="n">
        <v>46184</v>
      </c>
      <c r="C1012" s="1" t="n">
        <v>11</v>
      </c>
      <c r="D1012" s="1" t="s">
        <v>3074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3569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5" t="n">
        <v>46184</v>
      </c>
      <c r="C1013" s="1" t="n">
        <v>11</v>
      </c>
      <c r="D1013" s="1" t="s">
        <v>3074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3570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5" t="n">
        <v>46184</v>
      </c>
      <c r="C1014" s="1" t="n">
        <v>11</v>
      </c>
      <c r="D1014" s="1" t="s">
        <v>3074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3571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5" t="n">
        <v>46184</v>
      </c>
      <c r="C1015" s="1" t="n">
        <v>11</v>
      </c>
      <c r="D1015" s="1" t="s">
        <v>3074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3572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5" t="n">
        <v>46184</v>
      </c>
      <c r="C1016" s="1" t="n">
        <v>11</v>
      </c>
      <c r="D1016" s="1" t="s">
        <v>3074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3573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5" t="n">
        <v>46184</v>
      </c>
      <c r="C1017" s="1" t="n">
        <v>11</v>
      </c>
      <c r="D1017" s="1" t="s">
        <v>3074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3574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5" t="n">
        <v>46184</v>
      </c>
      <c r="C1018" s="1" t="n">
        <v>11</v>
      </c>
      <c r="D1018" s="1" t="s">
        <v>3074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3575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5" t="n">
        <v>46184</v>
      </c>
      <c r="C1019" s="1" t="n">
        <v>11</v>
      </c>
      <c r="D1019" s="1" t="s">
        <v>3074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3576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5" t="n">
        <v>46184</v>
      </c>
      <c r="C1020" s="1" t="n">
        <v>11</v>
      </c>
      <c r="D1020" s="1" t="s">
        <v>3074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3577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5" t="n">
        <v>46184</v>
      </c>
      <c r="C1021" s="1" t="n">
        <v>11</v>
      </c>
      <c r="D1021" s="1" t="s">
        <v>3074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3152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5" t="n">
        <v>46184</v>
      </c>
      <c r="C1022" s="1" t="n">
        <v>11</v>
      </c>
      <c r="D1022" s="1" t="s">
        <v>3074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3578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5" t="n">
        <v>46184</v>
      </c>
      <c r="C1023" s="1" t="n">
        <v>11</v>
      </c>
      <c r="D1023" s="1" t="s">
        <v>3074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3579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5" t="n">
        <v>46184</v>
      </c>
      <c r="C1024" s="1" t="n">
        <v>11</v>
      </c>
      <c r="D1024" s="1" t="s">
        <v>3074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3580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5" t="n">
        <v>46184</v>
      </c>
      <c r="C1025" s="1" t="n">
        <v>11</v>
      </c>
      <c r="D1025" s="1" t="s">
        <v>3074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3581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5" t="n">
        <v>46184</v>
      </c>
      <c r="C1026" s="1" t="n">
        <v>11</v>
      </c>
      <c r="D1026" s="1" t="s">
        <v>3074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3582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5" t="n">
        <v>46184</v>
      </c>
      <c r="C1027" s="1" t="n">
        <v>11</v>
      </c>
      <c r="D1027" s="1" t="s">
        <v>3074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3583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5" t="n">
        <v>46184</v>
      </c>
      <c r="C1028" s="1" t="n">
        <v>11</v>
      </c>
      <c r="D1028" s="1" t="s">
        <v>3074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3584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5" t="n">
        <v>46184</v>
      </c>
      <c r="C1029" s="1" t="n">
        <v>11</v>
      </c>
      <c r="D1029" s="1" t="s">
        <v>3074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3585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5" t="n">
        <v>46184</v>
      </c>
      <c r="C1030" s="1" t="n">
        <v>11</v>
      </c>
      <c r="D1030" s="1" t="s">
        <v>3074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3586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5" t="n">
        <v>46184</v>
      </c>
      <c r="C1031" s="1" t="n">
        <v>11</v>
      </c>
      <c r="D1031" s="1" t="s">
        <v>3074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3587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5" t="n">
        <v>46184</v>
      </c>
      <c r="C1032" s="1" t="n">
        <v>11</v>
      </c>
      <c r="D1032" s="1" t="s">
        <v>3074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3588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5" t="n">
        <v>46184</v>
      </c>
      <c r="C1033" s="1" t="n">
        <v>11</v>
      </c>
      <c r="D1033" s="1" t="s">
        <v>3074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3589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5" t="n">
        <v>46184</v>
      </c>
      <c r="C1034" s="1" t="n">
        <v>11</v>
      </c>
      <c r="D1034" s="1" t="s">
        <v>3074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3590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5" t="n">
        <v>46184</v>
      </c>
      <c r="C1035" s="1" t="n">
        <v>11</v>
      </c>
      <c r="D1035" s="1" t="s">
        <v>3074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3591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5" t="n">
        <v>46184</v>
      </c>
      <c r="C1036" s="1" t="n">
        <v>11</v>
      </c>
      <c r="D1036" s="1" t="s">
        <v>3074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3592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5" t="n">
        <v>46184</v>
      </c>
      <c r="C1037" s="1" t="n">
        <v>11</v>
      </c>
      <c r="D1037" s="1" t="s">
        <v>3074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3593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5" t="n">
        <v>46184</v>
      </c>
      <c r="C1038" s="1" t="n">
        <v>11</v>
      </c>
      <c r="D1038" s="1" t="s">
        <v>3074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3594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5" t="n">
        <v>46184</v>
      </c>
      <c r="C1039" s="1" t="n">
        <v>11</v>
      </c>
      <c r="D1039" s="1" t="s">
        <v>3074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3595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5" t="n">
        <v>46184</v>
      </c>
      <c r="C1040" s="1" t="n">
        <v>11</v>
      </c>
      <c r="D1040" s="1" t="s">
        <v>3074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3596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5" t="n">
        <v>46184</v>
      </c>
      <c r="C1041" s="1" t="n">
        <v>11</v>
      </c>
      <c r="D1041" s="1" t="s">
        <v>3074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3597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5" t="n">
        <v>46184</v>
      </c>
      <c r="C1042" s="1" t="n">
        <v>11</v>
      </c>
      <c r="D1042" s="1" t="s">
        <v>3074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3581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5" t="n">
        <v>46184</v>
      </c>
      <c r="C1043" s="1" t="n">
        <v>11</v>
      </c>
      <c r="D1043" s="1" t="s">
        <v>3074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3598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5" t="n">
        <v>46184</v>
      </c>
      <c r="C1044" s="1" t="n">
        <v>11</v>
      </c>
      <c r="D1044" s="1" t="s">
        <v>3074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3599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5" t="n">
        <v>46184</v>
      </c>
      <c r="C1045" s="1" t="n">
        <v>11</v>
      </c>
      <c r="D1045" s="1" t="s">
        <v>3074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3600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5" t="n">
        <v>46184</v>
      </c>
      <c r="C1046" s="1" t="n">
        <v>11</v>
      </c>
      <c r="D1046" s="1" t="s">
        <v>3074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3601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5" t="n">
        <v>46184</v>
      </c>
      <c r="C1047" s="1" t="n">
        <v>11</v>
      </c>
      <c r="D1047" s="1" t="s">
        <v>3074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3602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5" t="n">
        <v>46184</v>
      </c>
      <c r="C1048" s="1" t="n">
        <v>11</v>
      </c>
      <c r="D1048" s="1" t="s">
        <v>3074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3603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5" t="n">
        <v>46184</v>
      </c>
      <c r="C1049" s="1" t="n">
        <v>11</v>
      </c>
      <c r="D1049" s="1" t="s">
        <v>3074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3604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5" t="n">
        <v>46184</v>
      </c>
      <c r="C1050" s="1" t="n">
        <v>11</v>
      </c>
      <c r="D1050" s="1" t="s">
        <v>3074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3605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5" t="n">
        <v>46184</v>
      </c>
      <c r="C1051" s="1" t="n">
        <v>11</v>
      </c>
      <c r="D1051" s="1" t="s">
        <v>3074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3603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5" t="n">
        <v>46184</v>
      </c>
      <c r="C1052" s="1" t="n">
        <v>11</v>
      </c>
      <c r="D1052" s="1" t="s">
        <v>3074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3606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5" t="n">
        <v>46184</v>
      </c>
      <c r="C1053" s="1" t="n">
        <v>11</v>
      </c>
      <c r="D1053" s="1" t="s">
        <v>3074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3607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5" t="n">
        <v>46184</v>
      </c>
      <c r="C1054" s="1" t="n">
        <v>11</v>
      </c>
      <c r="D1054" s="1" t="s">
        <v>3074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3608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5" t="n">
        <v>46184</v>
      </c>
      <c r="C1055" s="1" t="n">
        <v>11</v>
      </c>
      <c r="D1055" s="1" t="s">
        <v>3074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3609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5" t="n">
        <v>46184</v>
      </c>
      <c r="C1056" s="1" t="n">
        <v>11</v>
      </c>
      <c r="D1056" s="1" t="s">
        <v>3074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3610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5" t="n">
        <v>46184</v>
      </c>
      <c r="C1057" s="1" t="n">
        <v>11</v>
      </c>
      <c r="D1057" s="1" t="s">
        <v>3074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3611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5" t="n">
        <v>46184</v>
      </c>
      <c r="C1058" s="1" t="n">
        <v>11</v>
      </c>
      <c r="D1058" s="1" t="s">
        <v>3074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3612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5" t="n">
        <v>46184</v>
      </c>
      <c r="C1059" s="1" t="n">
        <v>11</v>
      </c>
      <c r="D1059" s="1" t="s">
        <v>3074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3613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5" t="n">
        <v>46184</v>
      </c>
      <c r="C1060" s="1" t="n">
        <v>11</v>
      </c>
      <c r="D1060" s="1" t="s">
        <v>3074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3614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5" t="n">
        <v>46184</v>
      </c>
      <c r="C1061" s="1" t="n">
        <v>11</v>
      </c>
      <c r="D1061" s="1" t="s">
        <v>3074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3615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5" t="n">
        <v>46184</v>
      </c>
      <c r="C1062" s="1" t="n">
        <v>11</v>
      </c>
      <c r="D1062" s="1" t="s">
        <v>3074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3616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5" t="n">
        <v>46184</v>
      </c>
      <c r="C1063" s="1" t="n">
        <v>11</v>
      </c>
      <c r="D1063" s="1" t="s">
        <v>3074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3617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5" t="n">
        <v>46184</v>
      </c>
      <c r="C1064" s="1" t="n">
        <v>11</v>
      </c>
      <c r="D1064" s="1" t="s">
        <v>3074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3618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5" t="n">
        <v>46184</v>
      </c>
      <c r="C1065" s="1" t="n">
        <v>11</v>
      </c>
      <c r="D1065" s="1" t="s">
        <v>3074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3619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5" t="n">
        <v>46184</v>
      </c>
      <c r="C1066" s="1" t="n">
        <v>11</v>
      </c>
      <c r="D1066" s="1" t="s">
        <v>3074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3620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5" t="n">
        <v>46184</v>
      </c>
      <c r="C1067" s="1" t="n">
        <v>11</v>
      </c>
      <c r="D1067" s="1" t="s">
        <v>3074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3621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5" t="n">
        <v>46184</v>
      </c>
      <c r="C1068" s="1" t="n">
        <v>11</v>
      </c>
      <c r="D1068" s="1" t="s">
        <v>3074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3622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5" t="n">
        <v>46184</v>
      </c>
      <c r="C1069" s="1" t="n">
        <v>11</v>
      </c>
      <c r="D1069" s="1" t="s">
        <v>3074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3622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5" t="n">
        <v>46184</v>
      </c>
      <c r="C1070" s="1" t="n">
        <v>11</v>
      </c>
      <c r="D1070" s="1" t="s">
        <v>3074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3623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5" t="n">
        <v>46184</v>
      </c>
      <c r="C1071" s="1" t="n">
        <v>11</v>
      </c>
      <c r="D1071" s="1" t="s">
        <v>3074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3624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5" t="n">
        <v>46184</v>
      </c>
      <c r="C1072" s="1" t="n">
        <v>11</v>
      </c>
      <c r="D1072" s="1" t="s">
        <v>3074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3174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15" t="n">
        <v>46184</v>
      </c>
      <c r="C1073" s="1" t="n">
        <v>11</v>
      </c>
      <c r="D1073" s="1" t="s">
        <v>3074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3625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15" t="n">
        <v>46184</v>
      </c>
      <c r="C1074" s="1" t="n">
        <v>11</v>
      </c>
      <c r="D1074" s="1" t="s">
        <v>3074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3175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15" t="n">
        <v>46184</v>
      </c>
      <c r="C1075" s="1" t="n">
        <v>11</v>
      </c>
      <c r="D1075" s="1" t="s">
        <v>3074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3626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15" t="n">
        <v>46184</v>
      </c>
      <c r="C1076" s="1" t="n">
        <v>11</v>
      </c>
      <c r="D1076" s="1" t="s">
        <v>3074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3627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15" t="n">
        <v>46184</v>
      </c>
      <c r="C1077" s="1" t="n">
        <v>11</v>
      </c>
      <c r="D1077" s="1" t="s">
        <v>3074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3628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5" t="n">
        <v>46184</v>
      </c>
      <c r="C1078" s="1" t="n">
        <v>11</v>
      </c>
      <c r="D1078" s="1" t="s">
        <v>3074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3370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5" t="n">
        <v>46184</v>
      </c>
      <c r="C1079" s="1" t="n">
        <v>11</v>
      </c>
      <c r="D1079" s="1" t="s">
        <v>3074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3629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5" t="n">
        <v>46184</v>
      </c>
      <c r="C1080" s="1" t="n">
        <v>11</v>
      </c>
      <c r="D1080" s="1" t="s">
        <v>3074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3180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5" t="n">
        <v>46184</v>
      </c>
      <c r="C1081" s="1" t="n">
        <v>11</v>
      </c>
      <c r="D1081" s="1" t="s">
        <v>3074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3630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5" t="n">
        <v>46184</v>
      </c>
      <c r="C1082" s="1" t="n">
        <v>11</v>
      </c>
      <c r="D1082" s="1" t="s">
        <v>3074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3631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5" t="n">
        <v>46184</v>
      </c>
      <c r="C1083" s="1" t="n">
        <v>11</v>
      </c>
      <c r="D1083" s="1" t="s">
        <v>3074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3632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5" t="n">
        <v>46184</v>
      </c>
      <c r="C1084" s="1" t="n">
        <v>11</v>
      </c>
      <c r="D1084" s="1" t="s">
        <v>3074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3633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5" t="n">
        <v>46184</v>
      </c>
      <c r="C1085" s="1" t="n">
        <v>11</v>
      </c>
      <c r="D1085" s="1" t="s">
        <v>3074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3634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5" t="n">
        <v>46184</v>
      </c>
      <c r="C1086" s="1" t="n">
        <v>11</v>
      </c>
      <c r="D1086" s="1" t="s">
        <v>3074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3371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5" t="n">
        <v>46184</v>
      </c>
      <c r="C1087" s="1" t="n">
        <v>11</v>
      </c>
      <c r="D1087" s="1" t="s">
        <v>3074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3372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5" t="n">
        <v>46185</v>
      </c>
      <c r="C1088" s="1" t="n">
        <v>1</v>
      </c>
      <c r="D1088" s="1" t="s">
        <v>3101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3242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5" t="n">
        <v>46185</v>
      </c>
      <c r="C1089" s="1" t="n">
        <v>1</v>
      </c>
      <c r="D1089" s="1" t="s">
        <v>3101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3243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5" t="n">
        <v>46185</v>
      </c>
      <c r="C1090" s="1" t="n">
        <v>1</v>
      </c>
      <c r="D1090" s="1" t="s">
        <v>3101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3244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5" t="n">
        <v>46185</v>
      </c>
      <c r="C1091" s="1" t="n">
        <v>1</v>
      </c>
      <c r="D1091" s="1" t="s">
        <v>3101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3531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5" t="n">
        <v>46185</v>
      </c>
      <c r="C1092" s="1" t="n">
        <v>1</v>
      </c>
      <c r="D1092" s="1" t="s">
        <v>3101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3532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5" t="n">
        <v>46185</v>
      </c>
      <c r="C1093" s="1" t="n">
        <v>1</v>
      </c>
      <c r="D1093" s="1" t="s">
        <v>3101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3533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5" t="n">
        <v>46185</v>
      </c>
      <c r="C1094" s="1" t="n">
        <v>1</v>
      </c>
      <c r="D1094" s="1" t="s">
        <v>3101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3455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5" t="n">
        <v>46185</v>
      </c>
      <c r="C1095" s="1" t="n">
        <v>1</v>
      </c>
      <c r="D1095" s="1" t="s">
        <v>3101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3352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5" t="n">
        <v>46185</v>
      </c>
      <c r="C1096" s="1" t="n">
        <v>1</v>
      </c>
      <c r="D1096" s="1" t="s">
        <v>3101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3353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5" t="n">
        <v>46185</v>
      </c>
      <c r="C1097" s="1" t="n">
        <v>1</v>
      </c>
      <c r="D1097" s="1" t="s">
        <v>3101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3103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5" t="n">
        <v>46185</v>
      </c>
      <c r="C1098" s="1" t="n">
        <v>2</v>
      </c>
      <c r="D1098" s="1" t="s">
        <v>3067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3068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5" t="n">
        <v>46185</v>
      </c>
      <c r="C1099" s="1" t="n">
        <v>2</v>
      </c>
      <c r="D1099" s="1" t="s">
        <v>3067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3069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5" t="n">
        <v>46185</v>
      </c>
      <c r="C1100" s="1" t="n">
        <v>2</v>
      </c>
      <c r="D1100" s="1" t="s">
        <v>3067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3070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5" t="n">
        <v>46185</v>
      </c>
      <c r="C1101" s="1" t="n">
        <v>2</v>
      </c>
      <c r="D1101" s="1" t="s">
        <v>3067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3071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5" t="n">
        <v>46185</v>
      </c>
      <c r="C1102" s="1" t="n">
        <v>2</v>
      </c>
      <c r="D1102" s="1" t="s">
        <v>3067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3072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5" t="n">
        <v>46185</v>
      </c>
      <c r="C1103" s="1" t="n">
        <v>2</v>
      </c>
      <c r="D1103" s="1" t="s">
        <v>3067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3104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5" t="n">
        <v>46185</v>
      </c>
      <c r="C1104" s="1" t="n">
        <v>2</v>
      </c>
      <c r="D1104" s="1" t="s">
        <v>3067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3105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5" t="n">
        <v>46185</v>
      </c>
      <c r="C1105" s="1" t="n">
        <v>2</v>
      </c>
      <c r="D1105" s="1" t="s">
        <v>3067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3106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5" t="n">
        <v>46185</v>
      </c>
      <c r="C1106" s="1" t="n">
        <v>2</v>
      </c>
      <c r="D1106" s="1" t="s">
        <v>3067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3108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5" t="n">
        <v>46185</v>
      </c>
      <c r="C1107" s="1" t="n">
        <v>2</v>
      </c>
      <c r="D1107" s="1" t="s">
        <v>3067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3257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5" t="n">
        <v>46185</v>
      </c>
      <c r="C1108" s="1" t="n">
        <v>2</v>
      </c>
      <c r="D1108" s="1" t="s">
        <v>3067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3109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5" t="n">
        <v>46185</v>
      </c>
      <c r="C1109" s="1" t="n">
        <v>2</v>
      </c>
      <c r="D1109" s="1" t="s">
        <v>3067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3110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5" t="n">
        <v>46185</v>
      </c>
      <c r="C1110" s="1" t="n">
        <v>2</v>
      </c>
      <c r="D1110" s="1" t="s">
        <v>3067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3258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5" t="n">
        <v>46185</v>
      </c>
      <c r="C1111" s="1" t="n">
        <v>2</v>
      </c>
      <c r="D1111" s="1" t="s">
        <v>3067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3111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5" t="n">
        <v>46185</v>
      </c>
      <c r="C1112" s="1" t="n">
        <v>2</v>
      </c>
      <c r="D1112" s="1" t="s">
        <v>3067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3112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5" t="n">
        <v>46185</v>
      </c>
      <c r="C1113" s="1" t="n">
        <v>2</v>
      </c>
      <c r="D1113" s="1" t="s">
        <v>3067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3113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5" t="n">
        <v>46185</v>
      </c>
      <c r="C1114" s="1" t="n">
        <v>2</v>
      </c>
      <c r="D1114" s="1" t="s">
        <v>3067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3114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5" t="n">
        <v>46185</v>
      </c>
      <c r="C1115" s="1" t="n">
        <v>2</v>
      </c>
      <c r="D1115" s="1" t="s">
        <v>3067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3259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5" t="n">
        <v>46185</v>
      </c>
      <c r="C1116" s="1" t="n">
        <v>2</v>
      </c>
      <c r="D1116" s="1" t="s">
        <v>3067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3260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5" t="n">
        <v>46185</v>
      </c>
      <c r="C1117" s="1" t="n">
        <v>2</v>
      </c>
      <c r="D1117" s="1" t="s">
        <v>3067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3261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5" t="n">
        <v>46185</v>
      </c>
      <c r="C1118" s="1" t="n">
        <v>2</v>
      </c>
      <c r="D1118" s="1" t="s">
        <v>3067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3115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5" t="n">
        <v>46185</v>
      </c>
      <c r="C1119" s="1" t="n">
        <v>2</v>
      </c>
      <c r="D1119" s="1" t="s">
        <v>3067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3116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5" t="n">
        <v>46185</v>
      </c>
      <c r="C1120" s="1" t="n">
        <v>2</v>
      </c>
      <c r="D1120" s="1" t="s">
        <v>3067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3117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5" t="n">
        <v>46185</v>
      </c>
      <c r="C1121" s="1" t="n">
        <v>2</v>
      </c>
      <c r="D1121" s="1" t="s">
        <v>3067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3460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5" t="n">
        <v>46185</v>
      </c>
      <c r="C1122" s="1" t="n">
        <v>2</v>
      </c>
      <c r="D1122" s="1" t="s">
        <v>3067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3461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5" t="n">
        <v>46185</v>
      </c>
      <c r="C1123" s="1" t="n">
        <v>2</v>
      </c>
      <c r="D1123" s="1" t="s">
        <v>3067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3118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5" t="n">
        <v>46185</v>
      </c>
      <c r="C1124" s="1" t="n">
        <v>2</v>
      </c>
      <c r="D1124" s="1" t="s">
        <v>3067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3262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5" t="n">
        <v>46185</v>
      </c>
      <c r="C1125" s="1" t="n">
        <v>6</v>
      </c>
      <c r="D1125" s="1" t="s">
        <v>3073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3068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5" t="n">
        <v>46185</v>
      </c>
      <c r="C1126" s="1" t="n">
        <v>6</v>
      </c>
      <c r="D1126" s="1" t="s">
        <v>3073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3069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5" t="n">
        <v>46185</v>
      </c>
      <c r="C1127" s="1" t="n">
        <v>6</v>
      </c>
      <c r="D1127" s="1" t="s">
        <v>3073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3070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5" t="n">
        <v>46185</v>
      </c>
      <c r="C1128" s="1" t="n">
        <v>6</v>
      </c>
      <c r="D1128" s="1" t="s">
        <v>3073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3071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5" t="n">
        <v>46185</v>
      </c>
      <c r="C1129" s="1" t="n">
        <v>6</v>
      </c>
      <c r="D1129" s="1" t="s">
        <v>3073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3072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5" t="n">
        <v>46185</v>
      </c>
      <c r="C1130" s="1" t="n">
        <v>6</v>
      </c>
      <c r="D1130" s="1" t="s">
        <v>3073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3104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5" t="n">
        <v>46185</v>
      </c>
      <c r="C1131" s="1" t="n">
        <v>6</v>
      </c>
      <c r="D1131" s="1" t="s">
        <v>3073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3105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5" t="n">
        <v>46185</v>
      </c>
      <c r="C1132" s="1" t="n">
        <v>6</v>
      </c>
      <c r="D1132" s="1" t="s">
        <v>3073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3106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5" t="n">
        <v>46185</v>
      </c>
      <c r="C1133" s="1" t="n">
        <v>6</v>
      </c>
      <c r="D1133" s="1" t="s">
        <v>3073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3108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5" t="n">
        <v>46185</v>
      </c>
      <c r="C1134" s="1" t="n">
        <v>6</v>
      </c>
      <c r="D1134" s="1" t="s">
        <v>3073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3257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5" t="n">
        <v>46185</v>
      </c>
      <c r="C1135" s="1" t="n">
        <v>6</v>
      </c>
      <c r="D1135" s="1" t="s">
        <v>3073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3109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5" t="n">
        <v>46185</v>
      </c>
      <c r="C1136" s="1" t="n">
        <v>6</v>
      </c>
      <c r="D1136" s="1" t="s">
        <v>3073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3110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5" t="n">
        <v>46185</v>
      </c>
      <c r="C1137" s="1" t="n">
        <v>6</v>
      </c>
      <c r="D1137" s="1" t="s">
        <v>3073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3258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5" t="n">
        <v>46185</v>
      </c>
      <c r="C1138" s="1" t="n">
        <v>6</v>
      </c>
      <c r="D1138" s="1" t="s">
        <v>3073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3111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5" t="n">
        <v>46185</v>
      </c>
      <c r="C1139" s="1" t="n">
        <v>6</v>
      </c>
      <c r="D1139" s="1" t="s">
        <v>3073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3112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5" t="n">
        <v>46185</v>
      </c>
      <c r="C1140" s="1" t="n">
        <v>6</v>
      </c>
      <c r="D1140" s="1" t="s">
        <v>3073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3113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5" t="n">
        <v>46185</v>
      </c>
      <c r="C1141" s="1" t="n">
        <v>6</v>
      </c>
      <c r="D1141" s="1" t="s">
        <v>3073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3114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5" t="n">
        <v>46185</v>
      </c>
      <c r="C1142" s="1" t="n">
        <v>6</v>
      </c>
      <c r="D1142" s="1" t="s">
        <v>3073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3259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5" t="n">
        <v>46185</v>
      </c>
      <c r="C1143" s="1" t="n">
        <v>6</v>
      </c>
      <c r="D1143" s="1" t="s">
        <v>3073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3260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5" t="n">
        <v>46185</v>
      </c>
      <c r="C1144" s="1" t="n">
        <v>6</v>
      </c>
      <c r="D1144" s="1" t="s">
        <v>3073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3261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5" t="n">
        <v>46185</v>
      </c>
      <c r="C1145" s="1" t="n">
        <v>6</v>
      </c>
      <c r="D1145" s="1" t="s">
        <v>3073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3115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5" t="n">
        <v>46185</v>
      </c>
      <c r="C1146" s="1" t="n">
        <v>6</v>
      </c>
      <c r="D1146" s="1" t="s">
        <v>3073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3116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5" t="n">
        <v>46185</v>
      </c>
      <c r="C1147" s="1" t="n">
        <v>6</v>
      </c>
      <c r="D1147" s="1" t="s">
        <v>3073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3117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5" t="n">
        <v>46185</v>
      </c>
      <c r="C1148" s="1" t="n">
        <v>6</v>
      </c>
      <c r="D1148" s="1" t="s">
        <v>3073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3460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5" t="n">
        <v>46185</v>
      </c>
      <c r="C1149" s="1" t="n">
        <v>6</v>
      </c>
      <c r="D1149" s="1" t="s">
        <v>3073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3461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5" t="n">
        <v>46185</v>
      </c>
      <c r="C1150" s="1" t="n">
        <v>6</v>
      </c>
      <c r="D1150" s="1" t="s">
        <v>3073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3118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5" t="n">
        <v>46185</v>
      </c>
      <c r="C1151" s="1" t="n">
        <v>6</v>
      </c>
      <c r="D1151" s="1" t="s">
        <v>3073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3262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5" t="n">
        <v>46185</v>
      </c>
      <c r="C1152" s="1" t="n">
        <v>11</v>
      </c>
      <c r="D1152" s="1" t="s">
        <v>3074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3303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5" t="n">
        <v>46185</v>
      </c>
      <c r="C1153" s="1" t="n">
        <v>11</v>
      </c>
      <c r="D1153" s="1" t="s">
        <v>3074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3304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5" t="n">
        <v>46185</v>
      </c>
      <c r="C1154" s="1" t="n">
        <v>11</v>
      </c>
      <c r="D1154" s="1" t="s">
        <v>3074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3635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5" t="n">
        <v>46185</v>
      </c>
      <c r="C1155" s="1" t="n">
        <v>11</v>
      </c>
      <c r="D1155" s="1" t="s">
        <v>3074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3635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5" t="n">
        <v>46185</v>
      </c>
      <c r="C1156" s="1" t="n">
        <v>11</v>
      </c>
      <c r="D1156" s="1" t="s">
        <v>3074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3636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5" t="n">
        <v>46185</v>
      </c>
      <c r="C1157" s="1" t="n">
        <v>11</v>
      </c>
      <c r="D1157" s="1" t="s">
        <v>3074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3637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5" t="n">
        <v>46185</v>
      </c>
      <c r="C1158" s="1" t="n">
        <v>11</v>
      </c>
      <c r="D1158" s="1" t="s">
        <v>3074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3638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5" t="n">
        <v>46185</v>
      </c>
      <c r="C1159" s="1" t="n">
        <v>11</v>
      </c>
      <c r="D1159" s="1" t="s">
        <v>3074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3639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5" t="n">
        <v>46185</v>
      </c>
      <c r="C1160" s="1" t="n">
        <v>11</v>
      </c>
      <c r="D1160" s="1" t="s">
        <v>3074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3640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5" t="n">
        <v>46185</v>
      </c>
      <c r="C1161" s="1" t="n">
        <v>11</v>
      </c>
      <c r="D1161" s="1" t="s">
        <v>3074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3641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5" t="n">
        <v>46185</v>
      </c>
      <c r="C1162" s="1" t="n">
        <v>11</v>
      </c>
      <c r="D1162" s="1" t="s">
        <v>3074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3642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5" t="n">
        <v>46185</v>
      </c>
      <c r="C1163" s="1" t="n">
        <v>11</v>
      </c>
      <c r="D1163" s="1" t="s">
        <v>3074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3643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5" t="n">
        <v>46185</v>
      </c>
      <c r="C1164" s="1" t="n">
        <v>11</v>
      </c>
      <c r="D1164" s="1" t="s">
        <v>3074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3644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5" t="n">
        <v>46185</v>
      </c>
      <c r="C1165" s="1" t="n">
        <v>11</v>
      </c>
      <c r="D1165" s="1" t="s">
        <v>3074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3645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5" t="n">
        <v>46185</v>
      </c>
      <c r="C1166" s="1" t="n">
        <v>11</v>
      </c>
      <c r="D1166" s="1" t="s">
        <v>3074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3646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5" t="n">
        <v>46185</v>
      </c>
      <c r="C1167" s="1" t="n">
        <v>11</v>
      </c>
      <c r="D1167" s="1" t="s">
        <v>3074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3647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5" t="n">
        <v>46185</v>
      </c>
      <c r="C1168" s="1" t="n">
        <v>11</v>
      </c>
      <c r="D1168" s="1" t="s">
        <v>3074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3648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5" t="n">
        <v>46185</v>
      </c>
      <c r="C1169" s="1" t="n">
        <v>11</v>
      </c>
      <c r="D1169" s="1" t="s">
        <v>3074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3076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5" t="n">
        <v>46185</v>
      </c>
      <c r="C1170" s="1" t="n">
        <v>11</v>
      </c>
      <c r="D1170" s="1" t="s">
        <v>3074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3649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5" t="n">
        <v>46185</v>
      </c>
      <c r="C1171" s="1" t="n">
        <v>11</v>
      </c>
      <c r="D1171" s="1" t="s">
        <v>3074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3650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5" t="n">
        <v>46185</v>
      </c>
      <c r="C1172" s="1" t="n">
        <v>11</v>
      </c>
      <c r="D1172" s="1" t="s">
        <v>3074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3651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5" t="n">
        <v>46185</v>
      </c>
      <c r="C1173" s="1" t="n">
        <v>11</v>
      </c>
      <c r="D1173" s="1" t="s">
        <v>3074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3652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5" t="n">
        <v>46185</v>
      </c>
      <c r="C1174" s="1" t="n">
        <v>11</v>
      </c>
      <c r="D1174" s="1" t="s">
        <v>3074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3653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5" t="n">
        <v>46185</v>
      </c>
      <c r="C1175" s="1" t="n">
        <v>11</v>
      </c>
      <c r="D1175" s="1" t="s">
        <v>3074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3654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5" t="n">
        <v>46185</v>
      </c>
      <c r="C1176" s="1" t="n">
        <v>11</v>
      </c>
      <c r="D1176" s="1" t="s">
        <v>3074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3655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5" t="n">
        <v>46185</v>
      </c>
      <c r="C1177" s="1" t="n">
        <v>11</v>
      </c>
      <c r="D1177" s="1" t="s">
        <v>3074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3656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5" t="n">
        <v>46185</v>
      </c>
      <c r="C1178" s="1" t="n">
        <v>11</v>
      </c>
      <c r="D1178" s="1" t="s">
        <v>3074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3657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5" t="n">
        <v>46185</v>
      </c>
      <c r="C1179" s="1" t="n">
        <v>11</v>
      </c>
      <c r="D1179" s="1" t="s">
        <v>3074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3658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5" t="n">
        <v>46185</v>
      </c>
      <c r="C1180" s="1" t="n">
        <v>11</v>
      </c>
      <c r="D1180" s="1" t="s">
        <v>3074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3659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5" t="n">
        <v>46185</v>
      </c>
      <c r="C1181" s="1" t="n">
        <v>11</v>
      </c>
      <c r="D1181" s="1" t="s">
        <v>3074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3087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5" t="n">
        <v>46185</v>
      </c>
      <c r="C1182" s="1" t="n">
        <v>11</v>
      </c>
      <c r="D1182" s="1" t="s">
        <v>3074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3088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5" t="n">
        <v>46185</v>
      </c>
      <c r="C1183" s="1" t="n">
        <v>11</v>
      </c>
      <c r="D1183" s="1" t="s">
        <v>3074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3089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5" t="n">
        <v>46185</v>
      </c>
      <c r="C1184" s="1" t="n">
        <v>11</v>
      </c>
      <c r="D1184" s="1" t="s">
        <v>3074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3090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5" t="n">
        <v>46185</v>
      </c>
      <c r="C1185" s="1" t="n">
        <v>11</v>
      </c>
      <c r="D1185" s="1" t="s">
        <v>3074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3660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5" t="n">
        <v>46185</v>
      </c>
      <c r="C1186" s="1" t="n">
        <v>11</v>
      </c>
      <c r="D1186" s="1" t="s">
        <v>3074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3091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5" t="n">
        <v>46185</v>
      </c>
      <c r="C1187" s="1" t="n">
        <v>11</v>
      </c>
      <c r="D1187" s="1" t="s">
        <v>3074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3661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5" t="n">
        <v>46185</v>
      </c>
      <c r="C1188" s="1" t="n">
        <v>11</v>
      </c>
      <c r="D1188" s="1" t="s">
        <v>3074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3662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5" t="n">
        <v>46185</v>
      </c>
      <c r="C1189" s="1" t="n">
        <v>11</v>
      </c>
      <c r="D1189" s="1" t="s">
        <v>3074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3663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5" t="n">
        <v>46185</v>
      </c>
      <c r="C1190" s="1" t="n">
        <v>11</v>
      </c>
      <c r="D1190" s="1" t="s">
        <v>3074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3664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5" t="n">
        <v>46185</v>
      </c>
      <c r="C1191" s="1" t="n">
        <v>11</v>
      </c>
      <c r="D1191" s="1" t="s">
        <v>3074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3093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5" t="n">
        <v>46185</v>
      </c>
      <c r="C1192" s="1" t="n">
        <v>11</v>
      </c>
      <c r="D1192" s="1" t="s">
        <v>3074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3665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5" t="n">
        <v>46185</v>
      </c>
      <c r="C1193" s="1" t="n">
        <v>11</v>
      </c>
      <c r="D1193" s="1" t="s">
        <v>3074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3666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5" t="n">
        <v>46185</v>
      </c>
      <c r="C1194" s="1" t="n">
        <v>11</v>
      </c>
      <c r="D1194" s="1" t="s">
        <v>3074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3667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5" t="n">
        <v>46185</v>
      </c>
      <c r="C1195" s="1" t="n">
        <v>11</v>
      </c>
      <c r="D1195" s="1" t="s">
        <v>3074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3094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5" t="n">
        <v>46185</v>
      </c>
      <c r="C1196" s="1" t="n">
        <v>11</v>
      </c>
      <c r="D1196" s="1" t="s">
        <v>3074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3097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5" t="n">
        <v>46185</v>
      </c>
      <c r="C1197" s="1" t="n">
        <v>11</v>
      </c>
      <c r="D1197" s="1" t="s">
        <v>3074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3089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5" t="n">
        <v>46185</v>
      </c>
      <c r="C1198" s="1" t="n">
        <v>11</v>
      </c>
      <c r="D1198" s="1" t="s">
        <v>3074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3668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5" t="n">
        <v>46185</v>
      </c>
      <c r="C1199" s="1" t="n">
        <v>11</v>
      </c>
      <c r="D1199" s="1" t="s">
        <v>3074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3098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5" t="n">
        <v>46185</v>
      </c>
      <c r="C1200" s="1" t="n">
        <v>11</v>
      </c>
      <c r="D1200" s="1" t="s">
        <v>3074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3099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5" t="n">
        <v>46186</v>
      </c>
      <c r="C1201" s="1" t="n">
        <v>1</v>
      </c>
      <c r="D1201" s="1" t="s">
        <v>3101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3123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5" t="n">
        <v>46186</v>
      </c>
      <c r="C1202" s="1" t="n">
        <v>1</v>
      </c>
      <c r="D1202" s="1" t="s">
        <v>3101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3154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5" t="n">
        <v>46186</v>
      </c>
      <c r="C1203" s="1" t="n">
        <v>1</v>
      </c>
      <c r="D1203" s="1" t="s">
        <v>3101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3155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5" t="n">
        <v>46186</v>
      </c>
      <c r="C1204" s="1" t="n">
        <v>1</v>
      </c>
      <c r="D1204" s="1" t="s">
        <v>3101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3156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5" t="n">
        <v>46186</v>
      </c>
      <c r="C1205" s="1" t="n">
        <v>1</v>
      </c>
      <c r="D1205" s="1" t="s">
        <v>3101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3669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5" t="n">
        <v>46186</v>
      </c>
      <c r="C1206" s="1" t="n">
        <v>1</v>
      </c>
      <c r="D1206" s="1" t="s">
        <v>3101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3670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5" t="n">
        <v>46186</v>
      </c>
      <c r="C1207" s="1" t="n">
        <v>1</v>
      </c>
      <c r="D1207" s="1" t="s">
        <v>3101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3671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5" t="n">
        <v>46186</v>
      </c>
      <c r="C1208" s="1" t="n">
        <v>2</v>
      </c>
      <c r="D1208" s="1" t="s">
        <v>3067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3068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5" t="n">
        <v>46186</v>
      </c>
      <c r="C1209" s="1" t="n">
        <v>2</v>
      </c>
      <c r="D1209" s="1" t="s">
        <v>3067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3069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5" t="n">
        <v>46186</v>
      </c>
      <c r="C1210" s="1" t="n">
        <v>2</v>
      </c>
      <c r="D1210" s="1" t="s">
        <v>3067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3070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5" t="n">
        <v>46186</v>
      </c>
      <c r="C1211" s="1" t="n">
        <v>2</v>
      </c>
      <c r="D1211" s="1" t="s">
        <v>3067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3071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5" t="n">
        <v>46186</v>
      </c>
      <c r="C1212" s="1" t="n">
        <v>6</v>
      </c>
      <c r="D1212" s="1" t="s">
        <v>3073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3068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5" t="n">
        <v>46186</v>
      </c>
      <c r="C1213" s="1" t="n">
        <v>6</v>
      </c>
      <c r="D1213" s="1" t="s">
        <v>3073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3069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5" t="n">
        <v>46186</v>
      </c>
      <c r="C1214" s="1" t="n">
        <v>6</v>
      </c>
      <c r="D1214" s="1" t="s">
        <v>3073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3070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5" t="n">
        <v>46186</v>
      </c>
      <c r="C1215" s="1" t="n">
        <v>6</v>
      </c>
      <c r="D1215" s="1" t="s">
        <v>3073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3071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5" t="n">
        <v>46188</v>
      </c>
      <c r="C1216" s="1" t="n">
        <v>1</v>
      </c>
      <c r="D1216" s="1" t="s">
        <v>3101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3350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5" t="n">
        <v>46188</v>
      </c>
      <c r="C1217" s="1" t="n">
        <v>1</v>
      </c>
      <c r="D1217" s="1" t="s">
        <v>3101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3102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5" t="n">
        <v>46188</v>
      </c>
      <c r="C1218" s="1" t="n">
        <v>1</v>
      </c>
      <c r="D1218" s="1" t="s">
        <v>3101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3672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5" t="n">
        <v>46188</v>
      </c>
      <c r="C1219" s="1" t="n">
        <v>1</v>
      </c>
      <c r="D1219" s="1" t="s">
        <v>3101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3673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5" t="n">
        <v>46188</v>
      </c>
      <c r="C1220" s="1" t="n">
        <v>1</v>
      </c>
      <c r="D1220" s="1" t="s">
        <v>3101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3674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5" t="n">
        <v>46188</v>
      </c>
      <c r="C1221" s="1" t="n">
        <v>1</v>
      </c>
      <c r="D1221" s="1" t="s">
        <v>3101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3675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5" t="n">
        <v>46188</v>
      </c>
      <c r="C1222" s="1" t="n">
        <v>1</v>
      </c>
      <c r="D1222" s="1" t="s">
        <v>3101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3676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5" t="n">
        <v>46188</v>
      </c>
      <c r="C1223" s="1" t="n">
        <v>1</v>
      </c>
      <c r="D1223" s="1" t="s">
        <v>3101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3677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5" t="n">
        <v>46188</v>
      </c>
      <c r="C1224" s="1" t="n">
        <v>1</v>
      </c>
      <c r="D1224" s="1" t="s">
        <v>3101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3678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5" t="n">
        <v>46188</v>
      </c>
      <c r="C1225" s="1" t="n">
        <v>1</v>
      </c>
      <c r="D1225" s="1" t="s">
        <v>3101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3679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5" t="n">
        <v>46188</v>
      </c>
      <c r="C1226" s="1" t="n">
        <v>1</v>
      </c>
      <c r="D1226" s="1" t="s">
        <v>3101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3680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5" t="n">
        <v>46188</v>
      </c>
      <c r="C1227" s="1" t="n">
        <v>1</v>
      </c>
      <c r="D1227" s="1" t="s">
        <v>3101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3320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5" t="n">
        <v>46188</v>
      </c>
      <c r="C1228" s="1" t="n">
        <v>1</v>
      </c>
      <c r="D1228" s="1" t="s">
        <v>3101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3681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5" t="n">
        <v>46188</v>
      </c>
      <c r="C1229" s="1" t="n">
        <v>1</v>
      </c>
      <c r="D1229" s="1" t="s">
        <v>3101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3682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5" t="n">
        <v>46188</v>
      </c>
      <c r="C1230" s="1" t="n">
        <v>1</v>
      </c>
      <c r="D1230" s="1" t="s">
        <v>3101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3683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5" t="n">
        <v>46188</v>
      </c>
      <c r="C1231" s="1" t="n">
        <v>1</v>
      </c>
      <c r="D1231" s="1" t="s">
        <v>3101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3684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5" t="n">
        <v>46188</v>
      </c>
      <c r="C1232" s="1" t="n">
        <v>1</v>
      </c>
      <c r="D1232" s="1" t="s">
        <v>3101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3326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5" t="n">
        <v>46188</v>
      </c>
      <c r="C1233" s="1" t="n">
        <v>1</v>
      </c>
      <c r="D1233" s="1" t="s">
        <v>3101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3685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5" t="n">
        <v>46188</v>
      </c>
      <c r="C1234" s="1" t="n">
        <v>1</v>
      </c>
      <c r="D1234" s="1" t="s">
        <v>3101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3329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5" t="n">
        <v>46188</v>
      </c>
      <c r="C1235" s="1" t="n">
        <v>1</v>
      </c>
      <c r="D1235" s="1" t="s">
        <v>3101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3686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5" t="n">
        <v>46188</v>
      </c>
      <c r="C1236" s="1" t="n">
        <v>1</v>
      </c>
      <c r="D1236" s="1" t="s">
        <v>3101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3687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5" t="n">
        <v>46188</v>
      </c>
      <c r="C1237" s="1" t="n">
        <v>1</v>
      </c>
      <c r="D1237" s="1" t="s">
        <v>3101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3688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5" t="n">
        <v>46188</v>
      </c>
      <c r="C1238" s="1" t="n">
        <v>1</v>
      </c>
      <c r="D1238" s="1" t="s">
        <v>3101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3331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5" t="n">
        <v>46188</v>
      </c>
      <c r="C1239" s="1" t="n">
        <v>1</v>
      </c>
      <c r="D1239" s="1" t="s">
        <v>3101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3689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5" t="n">
        <v>46188</v>
      </c>
      <c r="C1240" s="1" t="n">
        <v>1</v>
      </c>
      <c r="D1240" s="1" t="s">
        <v>3101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3690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5" t="n">
        <v>46188</v>
      </c>
      <c r="C1241" s="1" t="n">
        <v>1</v>
      </c>
      <c r="D1241" s="1" t="s">
        <v>3101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3691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5" t="n">
        <v>46188</v>
      </c>
      <c r="C1242" s="1" t="n">
        <v>1</v>
      </c>
      <c r="D1242" s="1" t="s">
        <v>3101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3692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5" t="n">
        <v>46188</v>
      </c>
      <c r="C1243" s="1" t="n">
        <v>1</v>
      </c>
      <c r="D1243" s="1" t="s">
        <v>3101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3693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5" t="n">
        <v>46188</v>
      </c>
      <c r="C1244" s="1" t="n">
        <v>1</v>
      </c>
      <c r="D1244" s="1" t="s">
        <v>3101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3334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5" t="n">
        <v>46188</v>
      </c>
      <c r="C1245" s="1" t="n">
        <v>1</v>
      </c>
      <c r="D1245" s="1" t="s">
        <v>3101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3694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5" t="n">
        <v>46188</v>
      </c>
      <c r="C1246" s="1" t="n">
        <v>1</v>
      </c>
      <c r="D1246" s="1" t="s">
        <v>3101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3695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5" t="n">
        <v>46188</v>
      </c>
      <c r="C1247" s="1" t="n">
        <v>1</v>
      </c>
      <c r="D1247" s="1" t="s">
        <v>3101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3696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5" t="n">
        <v>46188</v>
      </c>
      <c r="C1248" s="1" t="n">
        <v>1</v>
      </c>
      <c r="D1248" s="1" t="s">
        <v>3101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3697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5" t="n">
        <v>46188</v>
      </c>
      <c r="C1249" s="1" t="n">
        <v>1</v>
      </c>
      <c r="D1249" s="1" t="s">
        <v>3101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3698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5" t="n">
        <v>46188</v>
      </c>
      <c r="C1250" s="1" t="n">
        <v>1</v>
      </c>
      <c r="D1250" s="1" t="s">
        <v>3101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3699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5" t="n">
        <v>46188</v>
      </c>
      <c r="C1251" s="1" t="n">
        <v>1</v>
      </c>
      <c r="D1251" s="1" t="s">
        <v>3101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3700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5" t="n">
        <v>46188</v>
      </c>
      <c r="C1252" s="1" t="n">
        <v>2</v>
      </c>
      <c r="D1252" s="1" t="s">
        <v>3067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3701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5" t="n">
        <v>46188</v>
      </c>
      <c r="C1253" s="1" t="n">
        <v>2</v>
      </c>
      <c r="D1253" s="1" t="s">
        <v>3067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3702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5" t="n">
        <v>46188</v>
      </c>
      <c r="C1254" s="1" t="n">
        <v>2</v>
      </c>
      <c r="D1254" s="1" t="s">
        <v>3067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3703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5" t="n">
        <v>46188</v>
      </c>
      <c r="C1255" s="1" t="n">
        <v>2</v>
      </c>
      <c r="D1255" s="1" t="s">
        <v>3067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3704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5" t="n">
        <v>46188</v>
      </c>
      <c r="C1256" s="1" t="n">
        <v>2</v>
      </c>
      <c r="D1256" s="1" t="s">
        <v>3067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3072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5" t="n">
        <v>46188</v>
      </c>
      <c r="C1257" s="1" t="n">
        <v>6</v>
      </c>
      <c r="D1257" s="1" t="s">
        <v>3073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3701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5" t="n">
        <v>46188</v>
      </c>
      <c r="C1258" s="1" t="n">
        <v>6</v>
      </c>
      <c r="D1258" s="1" t="s">
        <v>3073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3702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5" t="n">
        <v>46188</v>
      </c>
      <c r="C1259" s="1" t="n">
        <v>6</v>
      </c>
      <c r="D1259" s="1" t="s">
        <v>3073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3703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5" t="n">
        <v>46188</v>
      </c>
      <c r="C1260" s="1" t="n">
        <v>6</v>
      </c>
      <c r="D1260" s="1" t="s">
        <v>3073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3704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5" t="n">
        <v>46188</v>
      </c>
      <c r="C1261" s="1" t="n">
        <v>6</v>
      </c>
      <c r="D1261" s="1" t="s">
        <v>3073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3072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5" t="n">
        <v>46188</v>
      </c>
      <c r="C1262" s="1" t="n">
        <v>11</v>
      </c>
      <c r="D1262" s="1" t="s">
        <v>3074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3705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5" t="n">
        <v>46188</v>
      </c>
      <c r="C1263" s="1" t="n">
        <v>11</v>
      </c>
      <c r="D1263" s="1" t="s">
        <v>3074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3706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5" t="n">
        <v>46188</v>
      </c>
      <c r="C1264" s="1" t="n">
        <v>11</v>
      </c>
      <c r="D1264" s="1" t="s">
        <v>3074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3706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5" t="n">
        <v>46188</v>
      </c>
      <c r="C1265" s="1" t="n">
        <v>11</v>
      </c>
      <c r="D1265" s="1" t="s">
        <v>3074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3707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5" t="n">
        <v>46188</v>
      </c>
      <c r="C1266" s="1" t="n">
        <v>11</v>
      </c>
      <c r="D1266" s="1" t="s">
        <v>3074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3708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5" t="n">
        <v>46188</v>
      </c>
      <c r="C1267" s="1" t="n">
        <v>11</v>
      </c>
      <c r="D1267" s="1" t="s">
        <v>3074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3709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5" t="n">
        <v>46188</v>
      </c>
      <c r="C1268" s="1" t="n">
        <v>11</v>
      </c>
      <c r="D1268" s="1" t="s">
        <v>3074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3710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5" t="n">
        <v>46188</v>
      </c>
      <c r="C1269" s="1" t="n">
        <v>11</v>
      </c>
      <c r="D1269" s="1" t="s">
        <v>3074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3711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5" t="n">
        <v>46188</v>
      </c>
      <c r="C1270" s="1" t="n">
        <v>11</v>
      </c>
      <c r="D1270" s="1" t="s">
        <v>3074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3712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5" t="n">
        <v>46188</v>
      </c>
      <c r="C1271" s="1" t="n">
        <v>11</v>
      </c>
      <c r="D1271" s="1" t="s">
        <v>3074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3713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5" t="n">
        <v>46188</v>
      </c>
      <c r="C1272" s="1" t="n">
        <v>11</v>
      </c>
      <c r="D1272" s="1" t="s">
        <v>3074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3714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5" t="n">
        <v>46188</v>
      </c>
      <c r="C1273" s="1" t="n">
        <v>11</v>
      </c>
      <c r="D1273" s="1" t="s">
        <v>3074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3715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5" t="n">
        <v>46188</v>
      </c>
      <c r="C1274" s="1" t="n">
        <v>11</v>
      </c>
      <c r="D1274" s="1" t="s">
        <v>3074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3716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5" t="n">
        <v>46188</v>
      </c>
      <c r="C1275" s="1" t="n">
        <v>11</v>
      </c>
      <c r="D1275" s="1" t="s">
        <v>3074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3717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5" t="n">
        <v>46188</v>
      </c>
      <c r="C1276" s="1" t="n">
        <v>11</v>
      </c>
      <c r="D1276" s="1" t="s">
        <v>3074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3718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5" t="n">
        <v>46188</v>
      </c>
      <c r="C1277" s="1" t="n">
        <v>11</v>
      </c>
      <c r="D1277" s="1" t="s">
        <v>3074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3719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5" t="n">
        <v>46188</v>
      </c>
      <c r="C1278" s="1" t="n">
        <v>11</v>
      </c>
      <c r="D1278" s="1" t="s">
        <v>3074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3720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5" t="n">
        <v>46188</v>
      </c>
      <c r="C1279" s="1" t="n">
        <v>11</v>
      </c>
      <c r="D1279" s="1" t="s">
        <v>3074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3721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5" t="n">
        <v>46188</v>
      </c>
      <c r="C1280" s="1" t="n">
        <v>11</v>
      </c>
      <c r="D1280" s="1" t="s">
        <v>3074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3722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5" t="n">
        <v>46188</v>
      </c>
      <c r="C1281" s="1" t="n">
        <v>11</v>
      </c>
      <c r="D1281" s="1" t="s">
        <v>3074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3723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5" t="n">
        <v>46188</v>
      </c>
      <c r="C1282" s="1" t="n">
        <v>11</v>
      </c>
      <c r="D1282" s="1" t="s">
        <v>3074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3723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5" t="n">
        <v>46188</v>
      </c>
      <c r="C1283" s="1" t="n">
        <v>11</v>
      </c>
      <c r="D1283" s="1" t="s">
        <v>3074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3724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5" t="n">
        <v>46188</v>
      </c>
      <c r="C1284" s="1" t="n">
        <v>11</v>
      </c>
      <c r="D1284" s="1" t="s">
        <v>3074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3725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5" t="n">
        <v>46188</v>
      </c>
      <c r="C1285" s="1" t="n">
        <v>11</v>
      </c>
      <c r="D1285" s="1" t="s">
        <v>3074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3726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5" t="n">
        <v>46188</v>
      </c>
      <c r="C1286" s="1" t="n">
        <v>11</v>
      </c>
      <c r="D1286" s="1" t="s">
        <v>3074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3727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5" t="n">
        <v>46188</v>
      </c>
      <c r="C1287" s="1" t="n">
        <v>11</v>
      </c>
      <c r="D1287" s="1" t="s">
        <v>3074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3728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5" t="n">
        <v>46188</v>
      </c>
      <c r="C1288" s="1" t="n">
        <v>11</v>
      </c>
      <c r="D1288" s="1" t="s">
        <v>3074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3729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5" t="n">
        <v>46188</v>
      </c>
      <c r="C1289" s="1" t="n">
        <v>11</v>
      </c>
      <c r="D1289" s="1" t="s">
        <v>3074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3730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5" t="n">
        <v>46188</v>
      </c>
      <c r="C1290" s="1" t="n">
        <v>11</v>
      </c>
      <c r="D1290" s="1" t="s">
        <v>3074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3731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5" t="n">
        <v>46188</v>
      </c>
      <c r="C1291" s="1" t="n">
        <v>11</v>
      </c>
      <c r="D1291" s="1" t="s">
        <v>3074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3713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5" t="n">
        <v>46188</v>
      </c>
      <c r="C1292" s="1" t="n">
        <v>11</v>
      </c>
      <c r="D1292" s="1" t="s">
        <v>3074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3713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5" t="n">
        <v>46188</v>
      </c>
      <c r="C1293" s="1" t="n">
        <v>11</v>
      </c>
      <c r="D1293" s="1" t="s">
        <v>3074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3732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5" t="n">
        <v>46188</v>
      </c>
      <c r="C1294" s="1" t="n">
        <v>11</v>
      </c>
      <c r="D1294" s="1" t="s">
        <v>3074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3733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5" t="n">
        <v>46188</v>
      </c>
      <c r="C1295" s="1" t="n">
        <v>11</v>
      </c>
      <c r="D1295" s="1" t="s">
        <v>3074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3734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5" t="n">
        <v>46188</v>
      </c>
      <c r="C1296" s="1" t="n">
        <v>11</v>
      </c>
      <c r="D1296" s="1" t="s">
        <v>3074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3735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5" t="n">
        <v>46188</v>
      </c>
      <c r="C1297" s="1" t="n">
        <v>11</v>
      </c>
      <c r="D1297" s="1" t="s">
        <v>3074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3736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5" t="n">
        <v>46188</v>
      </c>
      <c r="C1298" s="1" t="n">
        <v>11</v>
      </c>
      <c r="D1298" s="1" t="s">
        <v>3074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3737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5" t="n">
        <v>46188</v>
      </c>
      <c r="C1299" s="1" t="n">
        <v>11</v>
      </c>
      <c r="D1299" s="1" t="s">
        <v>3074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3738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5" t="n">
        <v>46188</v>
      </c>
      <c r="C1300" s="1" t="n">
        <v>11</v>
      </c>
      <c r="D1300" s="1" t="s">
        <v>3074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3739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5" t="n">
        <v>46188</v>
      </c>
      <c r="C1301" s="1" t="n">
        <v>11</v>
      </c>
      <c r="D1301" s="1" t="s">
        <v>3074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3740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5" t="n">
        <v>46188</v>
      </c>
      <c r="C1302" s="1" t="n">
        <v>11</v>
      </c>
      <c r="D1302" s="1" t="s">
        <v>3074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3741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5" t="n">
        <v>46188</v>
      </c>
      <c r="C1303" s="1" t="n">
        <v>11</v>
      </c>
      <c r="D1303" s="1" t="s">
        <v>3074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3742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5" t="n">
        <v>46188</v>
      </c>
      <c r="C1304" s="1" t="n">
        <v>11</v>
      </c>
      <c r="D1304" s="1" t="s">
        <v>3074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3743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5" t="n">
        <v>46188</v>
      </c>
      <c r="C1305" s="1" t="n">
        <v>11</v>
      </c>
      <c r="D1305" s="1" t="s">
        <v>3074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3744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5" t="n">
        <v>46188</v>
      </c>
      <c r="C1306" s="1" t="n">
        <v>11</v>
      </c>
      <c r="D1306" s="1" t="s">
        <v>3074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3745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5" t="n">
        <v>46188</v>
      </c>
      <c r="C1307" s="1" t="n">
        <v>11</v>
      </c>
      <c r="D1307" s="1" t="s">
        <v>3074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3746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5" t="n">
        <v>46188</v>
      </c>
      <c r="C1308" s="1" t="n">
        <v>11</v>
      </c>
      <c r="D1308" s="1" t="s">
        <v>3074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3747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5" t="n">
        <v>46188</v>
      </c>
      <c r="C1309" s="1" t="n">
        <v>11</v>
      </c>
      <c r="D1309" s="1" t="s">
        <v>3074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3748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5" t="n">
        <v>46188</v>
      </c>
      <c r="C1310" s="1" t="n">
        <v>11</v>
      </c>
      <c r="D1310" s="1" t="s">
        <v>3074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3749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5" t="n">
        <v>46188</v>
      </c>
      <c r="C1311" s="1" t="n">
        <v>11</v>
      </c>
      <c r="D1311" s="1" t="s">
        <v>3074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3750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5" t="n">
        <v>46188</v>
      </c>
      <c r="C1312" s="1" t="n">
        <v>11</v>
      </c>
      <c r="D1312" s="1" t="s">
        <v>3074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3751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5" t="n">
        <v>46188</v>
      </c>
      <c r="C1313" s="1" t="n">
        <v>11</v>
      </c>
      <c r="D1313" s="1" t="s">
        <v>3074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3752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5" t="n">
        <v>46188</v>
      </c>
      <c r="C1314" s="1" t="n">
        <v>11</v>
      </c>
      <c r="D1314" s="1" t="s">
        <v>3074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3753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5" t="n">
        <v>46188</v>
      </c>
      <c r="C1315" s="1" t="n">
        <v>11</v>
      </c>
      <c r="D1315" s="1" t="s">
        <v>3074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3754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5" t="n">
        <v>46188</v>
      </c>
      <c r="C1316" s="1" t="n">
        <v>11</v>
      </c>
      <c r="D1316" s="1" t="s">
        <v>3074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3755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5" t="n">
        <v>46188</v>
      </c>
      <c r="C1317" s="1" t="n">
        <v>11</v>
      </c>
      <c r="D1317" s="1" t="s">
        <v>3074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3756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5" t="n">
        <v>46188</v>
      </c>
      <c r="C1318" s="1" t="n">
        <v>11</v>
      </c>
      <c r="D1318" s="1" t="s">
        <v>3074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3757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5" t="n">
        <v>46188</v>
      </c>
      <c r="C1319" s="1" t="n">
        <v>11</v>
      </c>
      <c r="D1319" s="1" t="s">
        <v>3074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3758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5" t="n">
        <v>46188</v>
      </c>
      <c r="C1320" s="1" t="n">
        <v>11</v>
      </c>
      <c r="D1320" s="1" t="s">
        <v>3074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3759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5" t="n">
        <v>46188</v>
      </c>
      <c r="C1321" s="1" t="n">
        <v>11</v>
      </c>
      <c r="D1321" s="1" t="s">
        <v>3074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3760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5" t="n">
        <v>46188</v>
      </c>
      <c r="C1322" s="1" t="n">
        <v>11</v>
      </c>
      <c r="D1322" s="1" t="s">
        <v>3074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3761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5" t="n">
        <v>46188</v>
      </c>
      <c r="C1323" s="1" t="n">
        <v>11</v>
      </c>
      <c r="D1323" s="1" t="s">
        <v>3074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3762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5" t="n">
        <v>46188</v>
      </c>
      <c r="C1324" s="1" t="n">
        <v>11</v>
      </c>
      <c r="D1324" s="1" t="s">
        <v>3074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3763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5" t="n">
        <v>46188</v>
      </c>
      <c r="C1325" s="1" t="n">
        <v>11</v>
      </c>
      <c r="D1325" s="1" t="s">
        <v>3074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3764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5" t="n">
        <v>46188</v>
      </c>
      <c r="C1326" s="1" t="n">
        <v>11</v>
      </c>
      <c r="D1326" s="1" t="s">
        <v>3074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3765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5" t="n">
        <v>46188</v>
      </c>
      <c r="C1327" s="1" t="n">
        <v>11</v>
      </c>
      <c r="D1327" s="1" t="s">
        <v>3074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3766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5" t="n">
        <v>46188</v>
      </c>
      <c r="C1328" s="1" t="n">
        <v>11</v>
      </c>
      <c r="D1328" s="1" t="s">
        <v>3074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3764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5" t="n">
        <v>46188</v>
      </c>
      <c r="C1329" s="1" t="n">
        <v>11</v>
      </c>
      <c r="D1329" s="1" t="s">
        <v>3074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3767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5" t="n">
        <v>46188</v>
      </c>
      <c r="C1330" s="1" t="n">
        <v>11</v>
      </c>
      <c r="D1330" s="1" t="s">
        <v>3074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3768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5" t="n">
        <v>46188</v>
      </c>
      <c r="C1331" s="1" t="n">
        <v>11</v>
      </c>
      <c r="D1331" s="1" t="s">
        <v>3074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3769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5" t="n">
        <v>46188</v>
      </c>
      <c r="C1332" s="1" t="n">
        <v>11</v>
      </c>
      <c r="D1332" s="1" t="s">
        <v>3074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3144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5" t="n">
        <v>46188</v>
      </c>
      <c r="C1333" s="1" t="n">
        <v>11</v>
      </c>
      <c r="D1333" s="1" t="s">
        <v>3074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3144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5" t="n">
        <v>46188</v>
      </c>
      <c r="C1334" s="1" t="n">
        <v>11</v>
      </c>
      <c r="D1334" s="1" t="s">
        <v>3074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3144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5" t="n">
        <v>46188</v>
      </c>
      <c r="C1335" s="1" t="n">
        <v>11</v>
      </c>
      <c r="D1335" s="1" t="s">
        <v>3074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3146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5" t="n">
        <v>46188</v>
      </c>
      <c r="C1336" s="1" t="n">
        <v>11</v>
      </c>
      <c r="D1336" s="1" t="s">
        <v>3074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3144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5" t="n">
        <v>46188</v>
      </c>
      <c r="C1337" s="1" t="n">
        <v>11</v>
      </c>
      <c r="D1337" s="1" t="s">
        <v>3074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3146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5" t="n">
        <v>46188</v>
      </c>
      <c r="C1338" s="1" t="n">
        <v>11</v>
      </c>
      <c r="D1338" s="1" t="s">
        <v>3074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3770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5" t="n">
        <v>46188</v>
      </c>
      <c r="C1339" s="1" t="n">
        <v>11</v>
      </c>
      <c r="D1339" s="1" t="s">
        <v>3074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3771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5" t="n">
        <v>46188</v>
      </c>
      <c r="C1340" s="1" t="n">
        <v>11</v>
      </c>
      <c r="D1340" s="1" t="s">
        <v>3074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3772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5" t="n">
        <v>46188</v>
      </c>
      <c r="C1341" s="1" t="n">
        <v>11</v>
      </c>
      <c r="D1341" s="1" t="s">
        <v>3074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3773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5" t="n">
        <v>46188</v>
      </c>
      <c r="C1342" s="1" t="n">
        <v>11</v>
      </c>
      <c r="D1342" s="1" t="s">
        <v>3074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3774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5" t="n">
        <v>46188</v>
      </c>
      <c r="C1343" s="1" t="n">
        <v>11</v>
      </c>
      <c r="D1343" s="1" t="s">
        <v>3074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3775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5" t="n">
        <v>46188</v>
      </c>
      <c r="C1344" s="1" t="n">
        <v>11</v>
      </c>
      <c r="D1344" s="1" t="s">
        <v>3074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3776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5" t="n">
        <v>46188</v>
      </c>
      <c r="C1345" s="1" t="n">
        <v>11</v>
      </c>
      <c r="D1345" s="1" t="s">
        <v>3074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3777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5" t="n">
        <v>46188</v>
      </c>
      <c r="C1346" s="1" t="n">
        <v>11</v>
      </c>
      <c r="D1346" s="1" t="s">
        <v>3074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3778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5" t="n">
        <v>46188</v>
      </c>
      <c r="C1347" s="1" t="n">
        <v>11</v>
      </c>
      <c r="D1347" s="1" t="s">
        <v>3074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3779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5" t="n">
        <v>46188</v>
      </c>
      <c r="C1348" s="1" t="n">
        <v>11</v>
      </c>
      <c r="D1348" s="1" t="s">
        <v>3074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3780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5" t="n">
        <v>46188</v>
      </c>
      <c r="C1349" s="1" t="n">
        <v>11</v>
      </c>
      <c r="D1349" s="1" t="s">
        <v>3074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3781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5" t="n">
        <v>46188</v>
      </c>
      <c r="C1350" s="1" t="n">
        <v>11</v>
      </c>
      <c r="D1350" s="1" t="s">
        <v>3074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3782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5" t="n">
        <v>46188</v>
      </c>
      <c r="C1351" s="1" t="n">
        <v>11</v>
      </c>
      <c r="D1351" s="1" t="s">
        <v>3074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3783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5" t="n">
        <v>46188</v>
      </c>
      <c r="C1352" s="1" t="n">
        <v>11</v>
      </c>
      <c r="D1352" s="1" t="s">
        <v>3074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3784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5" t="n">
        <v>46188</v>
      </c>
      <c r="C1353" s="1" t="n">
        <v>11</v>
      </c>
      <c r="D1353" s="1" t="s">
        <v>3074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3785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5" t="n">
        <v>46188</v>
      </c>
      <c r="C1354" s="1" t="n">
        <v>11</v>
      </c>
      <c r="D1354" s="1" t="s">
        <v>3074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3786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5" t="n">
        <v>46188</v>
      </c>
      <c r="C1355" s="1" t="n">
        <v>11</v>
      </c>
      <c r="D1355" s="1" t="s">
        <v>3074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3786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5" t="n">
        <v>46188</v>
      </c>
      <c r="C1356" s="1" t="n">
        <v>11</v>
      </c>
      <c r="D1356" s="1" t="s">
        <v>3074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3787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5" t="n">
        <v>46188</v>
      </c>
      <c r="C1357" s="1" t="n">
        <v>11</v>
      </c>
      <c r="D1357" s="1" t="s">
        <v>3074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3788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5" t="n">
        <v>46188</v>
      </c>
      <c r="C1358" s="1" t="n">
        <v>11</v>
      </c>
      <c r="D1358" s="1" t="s">
        <v>3074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3789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5" t="n">
        <v>46188</v>
      </c>
      <c r="C1359" s="1" t="n">
        <v>11</v>
      </c>
      <c r="D1359" s="1" t="s">
        <v>3074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3789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5" t="n">
        <v>46188</v>
      </c>
      <c r="C1360" s="1" t="n">
        <v>11</v>
      </c>
      <c r="D1360" s="1" t="s">
        <v>3074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3790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5" t="n">
        <v>46188</v>
      </c>
      <c r="C1361" s="1" t="n">
        <v>11</v>
      </c>
      <c r="D1361" s="1" t="s">
        <v>3074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3790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5" t="n">
        <v>46188</v>
      </c>
      <c r="C1362" s="1" t="n">
        <v>11</v>
      </c>
      <c r="D1362" s="1" t="s">
        <v>3074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3791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5" t="n">
        <v>46188</v>
      </c>
      <c r="C1363" s="1" t="n">
        <v>11</v>
      </c>
      <c r="D1363" s="1" t="s">
        <v>3074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3791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5" t="n">
        <v>46188</v>
      </c>
      <c r="C1364" s="1" t="n">
        <v>11</v>
      </c>
      <c r="D1364" s="1" t="s">
        <v>3074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3791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5" t="n">
        <v>46188</v>
      </c>
      <c r="C1365" s="1" t="n">
        <v>11</v>
      </c>
      <c r="D1365" s="1" t="s">
        <v>3074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3791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5" t="n">
        <v>46188</v>
      </c>
      <c r="C1366" s="1" t="n">
        <v>11</v>
      </c>
      <c r="D1366" s="1" t="s">
        <v>3074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3792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5" t="n">
        <v>46188</v>
      </c>
      <c r="C1367" s="1" t="n">
        <v>11</v>
      </c>
      <c r="D1367" s="1" t="s">
        <v>3074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3792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5" t="n">
        <v>46188</v>
      </c>
      <c r="C1368" s="1" t="n">
        <v>11</v>
      </c>
      <c r="D1368" s="1" t="s">
        <v>3074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3793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5" t="n">
        <v>46188</v>
      </c>
      <c r="C1369" s="1" t="n">
        <v>11</v>
      </c>
      <c r="D1369" s="1" t="s">
        <v>3074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3793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5" t="n">
        <v>46188</v>
      </c>
      <c r="C1370" s="1" t="n">
        <v>11</v>
      </c>
      <c r="D1370" s="1" t="s">
        <v>3074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3794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5" t="n">
        <v>46188</v>
      </c>
      <c r="C1371" s="1" t="n">
        <v>11</v>
      </c>
      <c r="D1371" s="1" t="s">
        <v>3074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3795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5" t="n">
        <v>46188</v>
      </c>
      <c r="C1372" s="1" t="n">
        <v>11</v>
      </c>
      <c r="D1372" s="1" t="s">
        <v>3074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3796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5" t="n">
        <v>46188</v>
      </c>
      <c r="C1373" s="1" t="n">
        <v>11</v>
      </c>
      <c r="D1373" s="1" t="s">
        <v>3074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3797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5" t="n">
        <v>46188</v>
      </c>
      <c r="C1374" s="1" t="n">
        <v>11</v>
      </c>
      <c r="D1374" s="1" t="s">
        <v>3074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3797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5" t="n">
        <v>46188</v>
      </c>
      <c r="C1375" s="1" t="n">
        <v>11</v>
      </c>
      <c r="D1375" s="1" t="s">
        <v>3074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3798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5" t="n">
        <v>46188</v>
      </c>
      <c r="C1376" s="1" t="n">
        <v>11</v>
      </c>
      <c r="D1376" s="1" t="s">
        <v>3074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3798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5" t="n">
        <v>46188</v>
      </c>
      <c r="C1377" s="1" t="n">
        <v>11</v>
      </c>
      <c r="D1377" s="1" t="s">
        <v>3074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3799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5" t="n">
        <v>46188</v>
      </c>
      <c r="C1378" s="1" t="n">
        <v>11</v>
      </c>
      <c r="D1378" s="1" t="s">
        <v>3074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3799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5" t="n">
        <v>46188</v>
      </c>
      <c r="C1379" s="1" t="n">
        <v>11</v>
      </c>
      <c r="D1379" s="1" t="s">
        <v>3074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3800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5" t="n">
        <v>46188</v>
      </c>
      <c r="C1380" s="1" t="n">
        <v>11</v>
      </c>
      <c r="D1380" s="1" t="s">
        <v>3074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3801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5" t="n">
        <v>46188</v>
      </c>
      <c r="C1381" s="1" t="n">
        <v>11</v>
      </c>
      <c r="D1381" s="1" t="s">
        <v>3074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3802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5" t="n">
        <v>46188</v>
      </c>
      <c r="C1382" s="1" t="n">
        <v>11</v>
      </c>
      <c r="D1382" s="1" t="s">
        <v>3074</v>
      </c>
      <c r="E1382" s="1" t="n">
        <v>1611</v>
      </c>
      <c r="F1382" s="1" t="s">
        <v>582</v>
      </c>
      <c r="I1382" s="1" t="n">
        <v>1771475</v>
      </c>
      <c r="J1382" s="1" t="n">
        <v>77270</v>
      </c>
      <c r="K1382" s="1" t="n">
        <v>7909989624777</v>
      </c>
      <c r="L1382" s="1" t="s">
        <v>3803</v>
      </c>
      <c r="N1382" s="1" t="n">
        <v>1</v>
      </c>
      <c r="O1382" s="1" t="n">
        <v>29.15</v>
      </c>
    </row>
    <row r="1383" customFormat="false" ht="15" hidden="false" customHeight="true" outlineLevel="0" collapsed="false">
      <c r="A1383" s="1" t="n">
        <v>3</v>
      </c>
      <c r="B1383" s="15" t="n">
        <v>46188</v>
      </c>
      <c r="C1383" s="1" t="n">
        <v>11</v>
      </c>
      <c r="D1383" s="1" t="s">
        <v>3074</v>
      </c>
      <c r="E1383" s="1" t="n">
        <v>1611</v>
      </c>
      <c r="F1383" s="1" t="s">
        <v>582</v>
      </c>
      <c r="I1383" s="1" t="n">
        <v>1771475</v>
      </c>
      <c r="J1383" s="1" t="n">
        <v>77270</v>
      </c>
      <c r="K1383" s="1" t="n">
        <v>7909989624777</v>
      </c>
      <c r="L1383" s="1" t="s">
        <v>3803</v>
      </c>
      <c r="N1383" s="1" t="n">
        <v>1</v>
      </c>
      <c r="O1383" s="1" t="n">
        <v>29.15</v>
      </c>
    </row>
    <row r="1384" customFormat="false" ht="15" hidden="false" customHeight="true" outlineLevel="0" collapsed="false">
      <c r="A1384" s="1" t="n">
        <v>3</v>
      </c>
      <c r="B1384" s="15" t="n">
        <v>46188</v>
      </c>
      <c r="C1384" s="1" t="n">
        <v>11</v>
      </c>
      <c r="D1384" s="1" t="s">
        <v>3074</v>
      </c>
      <c r="E1384" s="1" t="n">
        <v>1611</v>
      </c>
      <c r="F1384" s="1" t="s">
        <v>582</v>
      </c>
      <c r="I1384" s="1" t="n">
        <v>1771475</v>
      </c>
      <c r="J1384" s="1" t="n">
        <v>65788</v>
      </c>
      <c r="K1384" s="1" t="n">
        <v>7895265145312</v>
      </c>
      <c r="L1384" s="1" t="s">
        <v>3804</v>
      </c>
      <c r="N1384" s="1" t="n">
        <v>4</v>
      </c>
      <c r="O1384" s="1" t="n">
        <v>119.82</v>
      </c>
    </row>
    <row r="1385" customFormat="false" ht="15" hidden="false" customHeight="true" outlineLevel="0" collapsed="false">
      <c r="A1385" s="1" t="n">
        <v>3</v>
      </c>
      <c r="B1385" s="15" t="n">
        <v>46188</v>
      </c>
      <c r="C1385" s="1" t="n">
        <v>11</v>
      </c>
      <c r="D1385" s="1" t="s">
        <v>3074</v>
      </c>
      <c r="E1385" s="1" t="n">
        <v>1611</v>
      </c>
      <c r="F1385" s="1" t="s">
        <v>582</v>
      </c>
      <c r="I1385" s="1" t="n">
        <v>1771475</v>
      </c>
      <c r="J1385" s="1" t="n">
        <v>67329</v>
      </c>
      <c r="K1385" s="1" t="n">
        <v>7909989687437</v>
      </c>
      <c r="L1385" s="1" t="s">
        <v>3805</v>
      </c>
      <c r="N1385" s="1" t="n">
        <v>1</v>
      </c>
      <c r="O1385" s="1" t="n">
        <v>18.98</v>
      </c>
    </row>
    <row r="1386" customFormat="false" ht="15" hidden="false" customHeight="true" outlineLevel="0" collapsed="false">
      <c r="A1386" s="1" t="n">
        <v>3</v>
      </c>
      <c r="B1386" s="15" t="n">
        <v>46188</v>
      </c>
      <c r="C1386" s="1" t="n">
        <v>11</v>
      </c>
      <c r="D1386" s="1" t="s">
        <v>3074</v>
      </c>
      <c r="E1386" s="1" t="n">
        <v>1611</v>
      </c>
      <c r="F1386" s="1" t="s">
        <v>582</v>
      </c>
      <c r="I1386" s="1" t="n">
        <v>1771475</v>
      </c>
      <c r="J1386" s="1" t="n">
        <v>69154</v>
      </c>
      <c r="K1386" s="1" t="n">
        <v>7909989442630</v>
      </c>
      <c r="L1386" s="1" t="s">
        <v>3806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5" t="n">
        <v>46188</v>
      </c>
      <c r="C1387" s="1" t="n">
        <v>11</v>
      </c>
      <c r="D1387" s="1" t="s">
        <v>3074</v>
      </c>
      <c r="E1387" s="1" t="n">
        <v>1611</v>
      </c>
      <c r="F1387" s="1" t="s">
        <v>582</v>
      </c>
      <c r="I1387" s="1" t="n">
        <v>1771475</v>
      </c>
      <c r="J1387" s="1" t="n">
        <v>69154</v>
      </c>
      <c r="K1387" s="1" t="n">
        <v>7909989442630</v>
      </c>
      <c r="L1387" s="1" t="s">
        <v>3806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5" t="n">
        <v>46188</v>
      </c>
      <c r="C1388" s="1" t="n">
        <v>11</v>
      </c>
      <c r="D1388" s="1" t="s">
        <v>3074</v>
      </c>
      <c r="E1388" s="1" t="n">
        <v>1611</v>
      </c>
      <c r="F1388" s="1" t="s">
        <v>582</v>
      </c>
      <c r="I1388" s="1" t="n">
        <v>1771475</v>
      </c>
      <c r="J1388" s="1" t="n">
        <v>69183</v>
      </c>
      <c r="K1388" s="1" t="n">
        <v>7909989442647</v>
      </c>
      <c r="L1388" s="1" t="s">
        <v>3806</v>
      </c>
      <c r="N1388" s="1" t="n">
        <v>1</v>
      </c>
      <c r="O1388" s="1" t="n">
        <v>34.35</v>
      </c>
    </row>
    <row r="1389" customFormat="false" ht="15" hidden="false" customHeight="true" outlineLevel="0" collapsed="false">
      <c r="A1389" s="1" t="n">
        <v>3</v>
      </c>
      <c r="B1389" s="15" t="n">
        <v>46188</v>
      </c>
      <c r="C1389" s="1" t="n">
        <v>11</v>
      </c>
      <c r="D1389" s="1" t="s">
        <v>3074</v>
      </c>
      <c r="E1389" s="1" t="n">
        <v>1611</v>
      </c>
      <c r="F1389" s="1" t="s">
        <v>582</v>
      </c>
      <c r="I1389" s="1" t="n">
        <v>1771475</v>
      </c>
      <c r="J1389" s="1" t="n">
        <v>69183</v>
      </c>
      <c r="K1389" s="1" t="n">
        <v>7909989442647</v>
      </c>
      <c r="L1389" s="1" t="s">
        <v>3806</v>
      </c>
      <c r="N1389" s="1" t="n">
        <v>1</v>
      </c>
      <c r="O1389" s="1" t="n">
        <v>34.35</v>
      </c>
    </row>
    <row r="1390" customFormat="false" ht="15" hidden="false" customHeight="true" outlineLevel="0" collapsed="false">
      <c r="A1390" s="1" t="n">
        <v>3</v>
      </c>
      <c r="B1390" s="15" t="n">
        <v>46188</v>
      </c>
      <c r="C1390" s="1" t="n">
        <v>11</v>
      </c>
      <c r="D1390" s="1" t="s">
        <v>3074</v>
      </c>
      <c r="E1390" s="1" t="n">
        <v>1611</v>
      </c>
      <c r="F1390" s="1" t="s">
        <v>582</v>
      </c>
      <c r="I1390" s="1" t="n">
        <v>1771475</v>
      </c>
      <c r="J1390" s="1" t="n">
        <v>69197</v>
      </c>
      <c r="K1390" s="1" t="n">
        <v>7909989680674</v>
      </c>
      <c r="L1390" s="1" t="s">
        <v>3807</v>
      </c>
      <c r="N1390" s="1" t="n">
        <v>2</v>
      </c>
      <c r="O1390" s="1" t="n">
        <v>41.14</v>
      </c>
    </row>
    <row r="1391" customFormat="false" ht="15" hidden="false" customHeight="true" outlineLevel="0" collapsed="false">
      <c r="A1391" s="1" t="n">
        <v>3</v>
      </c>
      <c r="B1391" s="15" t="n">
        <v>46188</v>
      </c>
      <c r="C1391" s="1" t="n">
        <v>11</v>
      </c>
      <c r="D1391" s="1" t="s">
        <v>3074</v>
      </c>
      <c r="E1391" s="1" t="n">
        <v>1611</v>
      </c>
      <c r="F1391" s="1" t="s">
        <v>582</v>
      </c>
      <c r="I1391" s="1" t="n">
        <v>1771475</v>
      </c>
      <c r="J1391" s="1" t="n">
        <v>69199</v>
      </c>
      <c r="K1391" s="1" t="n">
        <v>7909989680681</v>
      </c>
      <c r="L1391" s="1" t="s">
        <v>3807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5" t="n">
        <v>46188</v>
      </c>
      <c r="C1392" s="1" t="n">
        <v>11</v>
      </c>
      <c r="D1392" s="1" t="s">
        <v>3074</v>
      </c>
      <c r="E1392" s="1" t="n">
        <v>1611</v>
      </c>
      <c r="F1392" s="1" t="s">
        <v>582</v>
      </c>
      <c r="I1392" s="1" t="n">
        <v>1771475</v>
      </c>
      <c r="J1392" s="1" t="n">
        <v>69200</v>
      </c>
      <c r="K1392" s="1" t="n">
        <v>7909989680698</v>
      </c>
      <c r="L1392" s="1" t="s">
        <v>3808</v>
      </c>
      <c r="N1392" s="1" t="n">
        <v>1</v>
      </c>
      <c r="O1392" s="1" t="n">
        <v>20.56</v>
      </c>
    </row>
    <row r="1393" customFormat="false" ht="15" hidden="false" customHeight="true" outlineLevel="0" collapsed="false">
      <c r="A1393" s="1" t="n">
        <v>3</v>
      </c>
      <c r="B1393" s="15" t="n">
        <v>46188</v>
      </c>
      <c r="C1393" s="1" t="n">
        <v>11</v>
      </c>
      <c r="D1393" s="1" t="s">
        <v>3074</v>
      </c>
      <c r="E1393" s="1" t="n">
        <v>1611</v>
      </c>
      <c r="F1393" s="1" t="s">
        <v>582</v>
      </c>
      <c r="I1393" s="1" t="n">
        <v>1771475</v>
      </c>
      <c r="J1393" s="1" t="n">
        <v>69201</v>
      </c>
      <c r="K1393" s="1" t="n">
        <v>7909989680612</v>
      </c>
      <c r="L1393" s="1" t="s">
        <v>3809</v>
      </c>
      <c r="N1393" s="1" t="n">
        <v>2</v>
      </c>
      <c r="O1393" s="1" t="n">
        <v>41.14</v>
      </c>
    </row>
    <row r="1394" customFormat="false" ht="15" hidden="false" customHeight="true" outlineLevel="0" collapsed="false">
      <c r="A1394" s="1" t="n">
        <v>3</v>
      </c>
      <c r="B1394" s="15" t="n">
        <v>46188</v>
      </c>
      <c r="C1394" s="1" t="n">
        <v>11</v>
      </c>
      <c r="D1394" s="1" t="s">
        <v>3074</v>
      </c>
      <c r="E1394" s="1" t="n">
        <v>1611</v>
      </c>
      <c r="F1394" s="1" t="s">
        <v>582</v>
      </c>
      <c r="I1394" s="1" t="n">
        <v>1771475</v>
      </c>
      <c r="J1394" s="1" t="n">
        <v>69202</v>
      </c>
      <c r="K1394" s="1" t="n">
        <v>7909989680629</v>
      </c>
      <c r="L1394" s="1" t="s">
        <v>3809</v>
      </c>
      <c r="N1394" s="1" t="n">
        <v>2</v>
      </c>
      <c r="O1394" s="1" t="n">
        <v>41.14</v>
      </c>
    </row>
    <row r="1395" customFormat="false" ht="15" hidden="false" customHeight="true" outlineLevel="0" collapsed="false">
      <c r="A1395" s="1" t="n">
        <v>3</v>
      </c>
      <c r="B1395" s="15" t="n">
        <v>46188</v>
      </c>
      <c r="C1395" s="1" t="n">
        <v>11</v>
      </c>
      <c r="D1395" s="1" t="s">
        <v>3074</v>
      </c>
      <c r="E1395" s="1" t="n">
        <v>1611</v>
      </c>
      <c r="F1395" s="1" t="s">
        <v>582</v>
      </c>
      <c r="I1395" s="1" t="n">
        <v>1771475</v>
      </c>
      <c r="J1395" s="1" t="n">
        <v>69203</v>
      </c>
      <c r="K1395" s="1" t="n">
        <v>7909989680636</v>
      </c>
      <c r="L1395" s="1" t="s">
        <v>3809</v>
      </c>
      <c r="N1395" s="1" t="n">
        <v>1</v>
      </c>
      <c r="O1395" s="1" t="n">
        <v>20.56</v>
      </c>
    </row>
    <row r="1396" customFormat="false" ht="15" hidden="false" customHeight="true" outlineLevel="0" collapsed="false">
      <c r="A1396" s="1" t="n">
        <v>3</v>
      </c>
      <c r="B1396" s="15" t="n">
        <v>46188</v>
      </c>
      <c r="C1396" s="1" t="n">
        <v>11</v>
      </c>
      <c r="D1396" s="1" t="s">
        <v>3074</v>
      </c>
      <c r="E1396" s="1" t="n">
        <v>1611</v>
      </c>
      <c r="F1396" s="1" t="s">
        <v>582</v>
      </c>
      <c r="I1396" s="1" t="n">
        <v>1771475</v>
      </c>
      <c r="J1396" s="1" t="n">
        <v>69207</v>
      </c>
      <c r="K1396" s="1" t="n">
        <v>7909989912614</v>
      </c>
      <c r="L1396" s="1" t="s">
        <v>3810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5" t="n">
        <v>46188</v>
      </c>
      <c r="C1397" s="1" t="n">
        <v>11</v>
      </c>
      <c r="D1397" s="1" t="s">
        <v>3074</v>
      </c>
      <c r="E1397" s="1" t="n">
        <v>1611</v>
      </c>
      <c r="F1397" s="1" t="s">
        <v>582</v>
      </c>
      <c r="I1397" s="1" t="n">
        <v>1771475</v>
      </c>
      <c r="J1397" s="1" t="n">
        <v>69210</v>
      </c>
      <c r="K1397" s="1" t="n">
        <v>7909989912621</v>
      </c>
      <c r="L1397" s="1" t="s">
        <v>3810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5" t="n">
        <v>46188</v>
      </c>
      <c r="C1398" s="1" t="n">
        <v>11</v>
      </c>
      <c r="D1398" s="1" t="s">
        <v>3074</v>
      </c>
      <c r="E1398" s="1" t="n">
        <v>1611</v>
      </c>
      <c r="F1398" s="1" t="s">
        <v>582</v>
      </c>
      <c r="I1398" s="1" t="n">
        <v>1771475</v>
      </c>
      <c r="J1398" s="1" t="n">
        <v>69212</v>
      </c>
      <c r="K1398" s="1" t="n">
        <v>7909989912737</v>
      </c>
      <c r="L1398" s="1" t="s">
        <v>3810</v>
      </c>
      <c r="N1398" s="1" t="n">
        <v>3</v>
      </c>
      <c r="O1398" s="1" t="n">
        <v>77.58</v>
      </c>
    </row>
    <row r="1399" customFormat="false" ht="15" hidden="false" customHeight="true" outlineLevel="0" collapsed="false">
      <c r="A1399" s="1" t="n">
        <v>3</v>
      </c>
      <c r="B1399" s="15" t="n">
        <v>46188</v>
      </c>
      <c r="C1399" s="1" t="n">
        <v>11</v>
      </c>
      <c r="D1399" s="1" t="s">
        <v>3074</v>
      </c>
      <c r="E1399" s="1" t="n">
        <v>1611</v>
      </c>
      <c r="F1399" s="1" t="s">
        <v>582</v>
      </c>
      <c r="I1399" s="1" t="n">
        <v>1771475</v>
      </c>
      <c r="J1399" s="1" t="n">
        <v>69217</v>
      </c>
      <c r="K1399" s="1" t="n">
        <v>7909989912744</v>
      </c>
      <c r="L1399" s="1" t="s">
        <v>3811</v>
      </c>
      <c r="N1399" s="1" t="n">
        <v>3</v>
      </c>
      <c r="O1399" s="1" t="n">
        <v>77.58</v>
      </c>
    </row>
    <row r="1400" customFormat="false" ht="15" hidden="false" customHeight="true" outlineLevel="0" collapsed="false">
      <c r="A1400" s="1" t="n">
        <v>3</v>
      </c>
      <c r="B1400" s="15" t="n">
        <v>46188</v>
      </c>
      <c r="C1400" s="1" t="n">
        <v>11</v>
      </c>
      <c r="D1400" s="1" t="s">
        <v>3074</v>
      </c>
      <c r="E1400" s="1" t="n">
        <v>1611</v>
      </c>
      <c r="F1400" s="1" t="s">
        <v>582</v>
      </c>
      <c r="I1400" s="1" t="n">
        <v>1771475</v>
      </c>
      <c r="J1400" s="1" t="n">
        <v>70955</v>
      </c>
      <c r="K1400" s="1" t="n">
        <v>7909989912751</v>
      </c>
      <c r="L1400" s="1" t="s">
        <v>3812</v>
      </c>
      <c r="N1400" s="1" t="n">
        <v>1</v>
      </c>
      <c r="O1400" s="1" t="n">
        <v>26.57</v>
      </c>
    </row>
    <row r="1401" customFormat="false" ht="15" hidden="false" customHeight="true" outlineLevel="0" collapsed="false">
      <c r="A1401" s="1" t="n">
        <v>3</v>
      </c>
      <c r="B1401" s="15" t="n">
        <v>46188</v>
      </c>
      <c r="C1401" s="1" t="n">
        <v>11</v>
      </c>
      <c r="D1401" s="1" t="s">
        <v>3074</v>
      </c>
      <c r="E1401" s="1" t="n">
        <v>1611</v>
      </c>
      <c r="F1401" s="1" t="s">
        <v>582</v>
      </c>
      <c r="I1401" s="1" t="n">
        <v>1771475</v>
      </c>
      <c r="J1401" s="1" t="n">
        <v>71921</v>
      </c>
      <c r="K1401" s="1" t="n">
        <v>7909989687451</v>
      </c>
      <c r="L1401" s="1" t="s">
        <v>3813</v>
      </c>
      <c r="N1401" s="1" t="n">
        <v>1</v>
      </c>
      <c r="O1401" s="1" t="n">
        <v>18.98</v>
      </c>
    </row>
    <row r="1402" customFormat="false" ht="15" hidden="false" customHeight="true" outlineLevel="0" collapsed="false">
      <c r="A1402" s="1" t="n">
        <v>3</v>
      </c>
      <c r="B1402" s="15" t="n">
        <v>46188</v>
      </c>
      <c r="C1402" s="1" t="n">
        <v>11</v>
      </c>
      <c r="D1402" s="1" t="s">
        <v>3074</v>
      </c>
      <c r="E1402" s="1" t="n">
        <v>1611</v>
      </c>
      <c r="F1402" s="1" t="s">
        <v>582</v>
      </c>
      <c r="I1402" s="1" t="n">
        <v>1771475</v>
      </c>
      <c r="J1402" s="1" t="n">
        <v>71922</v>
      </c>
      <c r="K1402" s="1" t="n">
        <v>7909989687468</v>
      </c>
      <c r="L1402" s="1" t="s">
        <v>3813</v>
      </c>
      <c r="N1402" s="1" t="n">
        <v>1</v>
      </c>
      <c r="O1402" s="1" t="n">
        <v>18.98</v>
      </c>
    </row>
    <row r="1403" customFormat="false" ht="15" hidden="false" customHeight="true" outlineLevel="0" collapsed="false">
      <c r="A1403" s="1" t="n">
        <v>3</v>
      </c>
      <c r="B1403" s="15" t="n">
        <v>46188</v>
      </c>
      <c r="C1403" s="1" t="n">
        <v>11</v>
      </c>
      <c r="D1403" s="1" t="s">
        <v>3074</v>
      </c>
      <c r="E1403" s="1" t="n">
        <v>1611</v>
      </c>
      <c r="F1403" s="1" t="s">
        <v>582</v>
      </c>
      <c r="I1403" s="1" t="n">
        <v>1771475</v>
      </c>
      <c r="J1403" s="1" t="n">
        <v>73592</v>
      </c>
      <c r="K1403" s="1" t="n">
        <v>7909989912638</v>
      </c>
      <c r="L1403" s="1" t="s">
        <v>3814</v>
      </c>
      <c r="N1403" s="1" t="n">
        <v>1</v>
      </c>
      <c r="O1403" s="1" t="n">
        <v>25.86</v>
      </c>
    </row>
    <row r="1404" customFormat="false" ht="15" hidden="false" customHeight="true" outlineLevel="0" collapsed="false">
      <c r="A1404" s="1" t="n">
        <v>3</v>
      </c>
      <c r="B1404" s="15" t="n">
        <v>46188</v>
      </c>
      <c r="C1404" s="1" t="n">
        <v>11</v>
      </c>
      <c r="D1404" s="1" t="s">
        <v>3074</v>
      </c>
      <c r="E1404" s="1" t="n">
        <v>1611</v>
      </c>
      <c r="F1404" s="1" t="s">
        <v>582</v>
      </c>
      <c r="I1404" s="1" t="n">
        <v>1771475</v>
      </c>
      <c r="J1404" s="1" t="n">
        <v>75917</v>
      </c>
      <c r="K1404" s="1" t="n">
        <v>7909989681565</v>
      </c>
      <c r="L1404" s="1" t="s">
        <v>3815</v>
      </c>
      <c r="N1404" s="1" t="n">
        <v>3</v>
      </c>
      <c r="O1404" s="1" t="n">
        <v>53.96</v>
      </c>
    </row>
    <row r="1405" customFormat="false" ht="15" hidden="false" customHeight="true" outlineLevel="0" collapsed="false">
      <c r="A1405" s="1" t="n">
        <v>3</v>
      </c>
      <c r="B1405" s="15" t="n">
        <v>46188</v>
      </c>
      <c r="C1405" s="1" t="n">
        <v>11</v>
      </c>
      <c r="D1405" s="1" t="s">
        <v>3074</v>
      </c>
      <c r="E1405" s="1" t="n">
        <v>1611</v>
      </c>
      <c r="F1405" s="1" t="s">
        <v>582</v>
      </c>
      <c r="I1405" s="1" t="n">
        <v>1771475</v>
      </c>
      <c r="J1405" s="1" t="n">
        <v>76052</v>
      </c>
      <c r="K1405" s="1" t="n">
        <v>7909989793893</v>
      </c>
      <c r="L1405" s="1" t="s">
        <v>3816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5" t="n">
        <v>46188</v>
      </c>
      <c r="C1406" s="1" t="n">
        <v>11</v>
      </c>
      <c r="D1406" s="1" t="s">
        <v>3074</v>
      </c>
      <c r="E1406" s="1" t="n">
        <v>1611</v>
      </c>
      <c r="F1406" s="1" t="s">
        <v>582</v>
      </c>
      <c r="I1406" s="1" t="n">
        <v>1771475</v>
      </c>
      <c r="J1406" s="1" t="n">
        <v>76070</v>
      </c>
      <c r="K1406" s="1" t="n">
        <v>7909989793961</v>
      </c>
      <c r="L1406" s="1" t="s">
        <v>3816</v>
      </c>
      <c r="N1406" s="1" t="n">
        <v>1</v>
      </c>
      <c r="O1406" s="1" t="n">
        <v>20.08</v>
      </c>
    </row>
    <row r="1407" customFormat="false" ht="15" hidden="false" customHeight="true" outlineLevel="0" collapsed="false">
      <c r="A1407" s="1" t="n">
        <v>3</v>
      </c>
      <c r="B1407" s="15" t="n">
        <v>46188</v>
      </c>
      <c r="C1407" s="1" t="n">
        <v>11</v>
      </c>
      <c r="D1407" s="1" t="s">
        <v>3074</v>
      </c>
      <c r="E1407" s="1" t="n">
        <v>1611</v>
      </c>
      <c r="F1407" s="1" t="s">
        <v>582</v>
      </c>
      <c r="I1407" s="1" t="n">
        <v>1771475</v>
      </c>
      <c r="J1407" s="1" t="n">
        <v>76071</v>
      </c>
      <c r="K1407" s="1" t="n">
        <v>7909989793947</v>
      </c>
      <c r="L1407" s="1" t="s">
        <v>3816</v>
      </c>
      <c r="N1407" s="1" t="n">
        <v>3</v>
      </c>
      <c r="O1407" s="1" t="n">
        <v>60.24</v>
      </c>
    </row>
    <row r="1408" customFormat="false" ht="15" hidden="false" customHeight="true" outlineLevel="0" collapsed="false">
      <c r="A1408" s="1" t="n">
        <v>3</v>
      </c>
      <c r="B1408" s="15" t="n">
        <v>46188</v>
      </c>
      <c r="C1408" s="1" t="n">
        <v>11</v>
      </c>
      <c r="D1408" s="1" t="s">
        <v>3074</v>
      </c>
      <c r="E1408" s="1" t="n">
        <v>1611</v>
      </c>
      <c r="F1408" s="1" t="s">
        <v>582</v>
      </c>
      <c r="I1408" s="1" t="n">
        <v>1771475</v>
      </c>
      <c r="J1408" s="1" t="n">
        <v>76072</v>
      </c>
      <c r="K1408" s="1" t="n">
        <v>7909989793855</v>
      </c>
      <c r="L1408" s="1" t="s">
        <v>3816</v>
      </c>
      <c r="N1408" s="1" t="n">
        <v>2</v>
      </c>
      <c r="O1408" s="1" t="n">
        <v>40.18</v>
      </c>
    </row>
    <row r="1409" customFormat="false" ht="15" hidden="false" customHeight="true" outlineLevel="0" collapsed="false">
      <c r="A1409" s="1" t="n">
        <v>3</v>
      </c>
      <c r="B1409" s="15" t="n">
        <v>46188</v>
      </c>
      <c r="C1409" s="1" t="n">
        <v>11</v>
      </c>
      <c r="D1409" s="1" t="s">
        <v>3074</v>
      </c>
      <c r="E1409" s="1" t="n">
        <v>1611</v>
      </c>
      <c r="F1409" s="1" t="s">
        <v>582</v>
      </c>
      <c r="I1409" s="1" t="n">
        <v>1771475</v>
      </c>
      <c r="J1409" s="1" t="n">
        <v>76080</v>
      </c>
      <c r="K1409" s="1" t="n">
        <v>7909989681527</v>
      </c>
      <c r="L1409" s="1" t="s">
        <v>3815</v>
      </c>
      <c r="N1409" s="1" t="n">
        <v>2</v>
      </c>
      <c r="O1409" s="1" t="n">
        <v>37.41</v>
      </c>
    </row>
    <row r="1410" customFormat="false" ht="15" hidden="false" customHeight="true" outlineLevel="0" collapsed="false">
      <c r="A1410" s="1" t="n">
        <v>3</v>
      </c>
      <c r="B1410" s="15" t="n">
        <v>46188</v>
      </c>
      <c r="C1410" s="1" t="n">
        <v>11</v>
      </c>
      <c r="D1410" s="1" t="s">
        <v>3074</v>
      </c>
      <c r="E1410" s="1" t="n">
        <v>1611</v>
      </c>
      <c r="F1410" s="1" t="s">
        <v>582</v>
      </c>
      <c r="I1410" s="1" t="n">
        <v>1771475</v>
      </c>
      <c r="J1410" s="1" t="n">
        <v>76081</v>
      </c>
      <c r="K1410" s="1" t="n">
        <v>7909989793954</v>
      </c>
      <c r="L1410" s="1" t="s">
        <v>3816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5" t="n">
        <v>46188</v>
      </c>
      <c r="C1411" s="1" t="n">
        <v>11</v>
      </c>
      <c r="D1411" s="1" t="s">
        <v>3074</v>
      </c>
      <c r="E1411" s="1" t="n">
        <v>1611</v>
      </c>
      <c r="F1411" s="1" t="s">
        <v>582</v>
      </c>
      <c r="I1411" s="1" t="n">
        <v>1771475</v>
      </c>
      <c r="J1411" s="1" t="n">
        <v>76085</v>
      </c>
      <c r="K1411" s="1" t="n">
        <v>7909989681503</v>
      </c>
      <c r="L1411" s="1" t="s">
        <v>3815</v>
      </c>
      <c r="N1411" s="1" t="n">
        <v>3</v>
      </c>
      <c r="O1411" s="1" t="n">
        <v>56.12</v>
      </c>
    </row>
    <row r="1412" customFormat="false" ht="15" hidden="false" customHeight="true" outlineLevel="0" collapsed="false">
      <c r="A1412" s="1" t="n">
        <v>3</v>
      </c>
      <c r="B1412" s="15" t="n">
        <v>46188</v>
      </c>
      <c r="C1412" s="1" t="n">
        <v>11</v>
      </c>
      <c r="D1412" s="1" t="s">
        <v>3074</v>
      </c>
      <c r="E1412" s="1" t="n">
        <v>1611</v>
      </c>
      <c r="F1412" s="1" t="s">
        <v>582</v>
      </c>
      <c r="I1412" s="1" t="n">
        <v>1771475</v>
      </c>
      <c r="J1412" s="1" t="n">
        <v>76086</v>
      </c>
      <c r="K1412" s="1" t="n">
        <v>7909989793909</v>
      </c>
      <c r="L1412" s="1" t="s">
        <v>3816</v>
      </c>
      <c r="N1412" s="1" t="n">
        <v>3</v>
      </c>
      <c r="O1412" s="1" t="n">
        <v>60.24</v>
      </c>
    </row>
    <row r="1413" customFormat="false" ht="15" hidden="false" customHeight="true" outlineLevel="0" collapsed="false">
      <c r="A1413" s="1" t="n">
        <v>3</v>
      </c>
      <c r="B1413" s="15" t="n">
        <v>46188</v>
      </c>
      <c r="C1413" s="1" t="n">
        <v>11</v>
      </c>
      <c r="D1413" s="1" t="s">
        <v>3074</v>
      </c>
      <c r="E1413" s="1" t="n">
        <v>1611</v>
      </c>
      <c r="F1413" s="1" t="s">
        <v>582</v>
      </c>
      <c r="I1413" s="1" t="n">
        <v>1771475</v>
      </c>
      <c r="J1413" s="1" t="n">
        <v>76089</v>
      </c>
      <c r="K1413" s="1" t="n">
        <v>7909989793848</v>
      </c>
      <c r="L1413" s="1" t="s">
        <v>3816</v>
      </c>
      <c r="N1413" s="1" t="n">
        <v>2</v>
      </c>
      <c r="O1413" s="1" t="n">
        <v>40.18</v>
      </c>
    </row>
    <row r="1414" customFormat="false" ht="15" hidden="false" customHeight="true" outlineLevel="0" collapsed="false">
      <c r="A1414" s="1" t="n">
        <v>3</v>
      </c>
      <c r="B1414" s="15" t="n">
        <v>46188</v>
      </c>
      <c r="C1414" s="1" t="n">
        <v>11</v>
      </c>
      <c r="D1414" s="1" t="s">
        <v>3074</v>
      </c>
      <c r="E1414" s="1" t="n">
        <v>1611</v>
      </c>
      <c r="F1414" s="1" t="s">
        <v>582</v>
      </c>
      <c r="I1414" s="1" t="n">
        <v>1771475</v>
      </c>
      <c r="J1414" s="1" t="n">
        <v>76091</v>
      </c>
      <c r="K1414" s="1" t="n">
        <v>7909989681572</v>
      </c>
      <c r="L1414" s="1" t="s">
        <v>3815</v>
      </c>
      <c r="N1414" s="1" t="n">
        <v>2</v>
      </c>
      <c r="O1414" s="1" t="n">
        <v>35.97</v>
      </c>
    </row>
    <row r="1415" customFormat="false" ht="15" hidden="false" customHeight="true" outlineLevel="0" collapsed="false">
      <c r="A1415" s="1" t="n">
        <v>3</v>
      </c>
      <c r="B1415" s="15" t="n">
        <v>46188</v>
      </c>
      <c r="C1415" s="1" t="n">
        <v>11</v>
      </c>
      <c r="D1415" s="1" t="s">
        <v>3074</v>
      </c>
      <c r="E1415" s="1" t="n">
        <v>1611</v>
      </c>
      <c r="F1415" s="1" t="s">
        <v>582</v>
      </c>
      <c r="I1415" s="1" t="n">
        <v>1771475</v>
      </c>
      <c r="J1415" s="1" t="n">
        <v>76962</v>
      </c>
      <c r="K1415" s="1" t="n">
        <v>7909989624807</v>
      </c>
      <c r="L1415" s="1" t="s">
        <v>3817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5" t="n">
        <v>46188</v>
      </c>
      <c r="C1416" s="1" t="n">
        <v>11</v>
      </c>
      <c r="D1416" s="1" t="s">
        <v>3074</v>
      </c>
      <c r="E1416" s="1" t="n">
        <v>1611</v>
      </c>
      <c r="F1416" s="1" t="s">
        <v>582</v>
      </c>
      <c r="I1416" s="1" t="n">
        <v>1771475</v>
      </c>
      <c r="J1416" s="1" t="n">
        <v>76962</v>
      </c>
      <c r="K1416" s="1" t="n">
        <v>7909989624807</v>
      </c>
      <c r="L1416" s="1" t="s">
        <v>3817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5" t="n">
        <v>46188</v>
      </c>
      <c r="C1417" s="1" t="n">
        <v>11</v>
      </c>
      <c r="D1417" s="1" t="s">
        <v>3074</v>
      </c>
      <c r="E1417" s="1" t="n">
        <v>1611</v>
      </c>
      <c r="F1417" s="1" t="s">
        <v>582</v>
      </c>
      <c r="I1417" s="1" t="n">
        <v>1771475</v>
      </c>
      <c r="J1417" s="1" t="n">
        <v>76964</v>
      </c>
      <c r="K1417" s="1" t="n">
        <v>7909989624814</v>
      </c>
      <c r="L1417" s="1" t="s">
        <v>3818</v>
      </c>
      <c r="N1417" s="1" t="n">
        <v>4</v>
      </c>
      <c r="O1417" s="1" t="n">
        <v>116.62</v>
      </c>
    </row>
    <row r="1418" customFormat="false" ht="15" hidden="false" customHeight="true" outlineLevel="0" collapsed="false">
      <c r="A1418" s="1" t="n">
        <v>3</v>
      </c>
      <c r="B1418" s="15" t="n">
        <v>46188</v>
      </c>
      <c r="C1418" s="1" t="n">
        <v>11</v>
      </c>
      <c r="D1418" s="1" t="s">
        <v>3074</v>
      </c>
      <c r="E1418" s="1" t="n">
        <v>1611</v>
      </c>
      <c r="F1418" s="1" t="s">
        <v>582</v>
      </c>
      <c r="I1418" s="1" t="n">
        <v>1771475</v>
      </c>
      <c r="J1418" s="1" t="n">
        <v>76964</v>
      </c>
      <c r="K1418" s="1" t="n">
        <v>7909989624814</v>
      </c>
      <c r="L1418" s="1" t="s">
        <v>3818</v>
      </c>
      <c r="N1418" s="1" t="n">
        <v>4</v>
      </c>
      <c r="O1418" s="1" t="n">
        <v>116.62</v>
      </c>
    </row>
    <row r="1419" customFormat="false" ht="15" hidden="false" customHeight="true" outlineLevel="0" collapsed="false">
      <c r="A1419" s="1" t="n">
        <v>3</v>
      </c>
      <c r="B1419" s="15" t="n">
        <v>46188</v>
      </c>
      <c r="C1419" s="1" t="n">
        <v>11</v>
      </c>
      <c r="D1419" s="1" t="s">
        <v>3074</v>
      </c>
      <c r="E1419" s="1" t="n">
        <v>1611</v>
      </c>
      <c r="F1419" s="1" t="s">
        <v>582</v>
      </c>
      <c r="I1419" s="1" t="n">
        <v>1771475</v>
      </c>
      <c r="J1419" s="1" t="n">
        <v>76966</v>
      </c>
      <c r="K1419" s="1" t="n">
        <v>7909989624821</v>
      </c>
      <c r="L1419" s="1" t="s">
        <v>3819</v>
      </c>
      <c r="N1419" s="1" t="n">
        <v>1</v>
      </c>
      <c r="O1419" s="1" t="n">
        <v>29.15</v>
      </c>
    </row>
    <row r="1420" customFormat="false" ht="15" hidden="false" customHeight="true" outlineLevel="0" collapsed="false">
      <c r="A1420" s="1" t="n">
        <v>3</v>
      </c>
      <c r="B1420" s="15" t="n">
        <v>46188</v>
      </c>
      <c r="C1420" s="1" t="n">
        <v>11</v>
      </c>
      <c r="D1420" s="1" t="s">
        <v>3074</v>
      </c>
      <c r="E1420" s="1" t="n">
        <v>1611</v>
      </c>
      <c r="F1420" s="1" t="s">
        <v>582</v>
      </c>
      <c r="I1420" s="1" t="n">
        <v>1771475</v>
      </c>
      <c r="J1420" s="1" t="n">
        <v>76966</v>
      </c>
      <c r="K1420" s="1" t="n">
        <v>7909989624821</v>
      </c>
      <c r="L1420" s="1" t="s">
        <v>3819</v>
      </c>
      <c r="N1420" s="1" t="n">
        <v>1</v>
      </c>
      <c r="O1420" s="1" t="n">
        <v>29.15</v>
      </c>
    </row>
    <row r="1421" customFormat="false" ht="15" hidden="false" customHeight="true" outlineLevel="0" collapsed="false">
      <c r="A1421" s="1" t="n">
        <v>3</v>
      </c>
      <c r="B1421" s="15" t="n">
        <v>46188</v>
      </c>
      <c r="C1421" s="1" t="n">
        <v>11</v>
      </c>
      <c r="D1421" s="1" t="s">
        <v>3074</v>
      </c>
      <c r="E1421" s="1" t="n">
        <v>1611</v>
      </c>
      <c r="F1421" s="1" t="s">
        <v>582</v>
      </c>
      <c r="I1421" s="1" t="n">
        <v>1771475</v>
      </c>
      <c r="J1421" s="1" t="n">
        <v>76972</v>
      </c>
      <c r="K1421" s="1" t="n">
        <v>7909989624753</v>
      </c>
      <c r="L1421" s="1" t="s">
        <v>3803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5" t="n">
        <v>46188</v>
      </c>
      <c r="C1422" s="1" t="n">
        <v>11</v>
      </c>
      <c r="D1422" s="1" t="s">
        <v>3074</v>
      </c>
      <c r="E1422" s="1" t="n">
        <v>1611</v>
      </c>
      <c r="F1422" s="1" t="s">
        <v>582</v>
      </c>
      <c r="I1422" s="1" t="n">
        <v>1771475</v>
      </c>
      <c r="J1422" s="1" t="n">
        <v>76972</v>
      </c>
      <c r="K1422" s="1" t="n">
        <v>7909989624753</v>
      </c>
      <c r="L1422" s="1" t="s">
        <v>3803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5" t="n">
        <v>46188</v>
      </c>
      <c r="C1423" s="1" t="n">
        <v>11</v>
      </c>
      <c r="D1423" s="1" t="s">
        <v>3074</v>
      </c>
      <c r="E1423" s="1" t="n">
        <v>1611</v>
      </c>
      <c r="F1423" s="1" t="s">
        <v>582</v>
      </c>
      <c r="I1423" s="1" t="n">
        <v>1771475</v>
      </c>
      <c r="J1423" s="1" t="n">
        <v>76973</v>
      </c>
      <c r="K1423" s="1" t="n">
        <v>7909989624760</v>
      </c>
      <c r="L1423" s="1" t="s">
        <v>3803</v>
      </c>
      <c r="N1423" s="1" t="n">
        <v>2</v>
      </c>
      <c r="O1423" s="1" t="n">
        <v>58.31</v>
      </c>
    </row>
    <row r="1424" customFormat="false" ht="15" hidden="false" customHeight="true" outlineLevel="0" collapsed="false">
      <c r="A1424" s="1" t="n">
        <v>3</v>
      </c>
      <c r="B1424" s="15" t="n">
        <v>46188</v>
      </c>
      <c r="C1424" s="1" t="n">
        <v>11</v>
      </c>
      <c r="D1424" s="1" t="s">
        <v>3074</v>
      </c>
      <c r="E1424" s="1" t="n">
        <v>1611</v>
      </c>
      <c r="F1424" s="1" t="s">
        <v>582</v>
      </c>
      <c r="I1424" s="1" t="n">
        <v>1771475</v>
      </c>
      <c r="J1424" s="1" t="n">
        <v>76973</v>
      </c>
      <c r="K1424" s="1" t="n">
        <v>7909989624760</v>
      </c>
      <c r="L1424" s="1" t="s">
        <v>3803</v>
      </c>
      <c r="N1424" s="1" t="n">
        <v>2</v>
      </c>
      <c r="O1424" s="1" t="n">
        <v>58.31</v>
      </c>
    </row>
    <row r="1425" customFormat="false" ht="15" hidden="false" customHeight="true" outlineLevel="0" collapsed="false">
      <c r="A1425" s="1" t="n">
        <v>3</v>
      </c>
      <c r="B1425" s="15" t="n">
        <v>46188</v>
      </c>
      <c r="C1425" s="1" t="n">
        <v>11</v>
      </c>
      <c r="D1425" s="1" t="s">
        <v>3074</v>
      </c>
      <c r="E1425" s="1" t="n">
        <v>1611</v>
      </c>
      <c r="F1425" s="1" t="s">
        <v>582</v>
      </c>
      <c r="I1425" s="1" t="n">
        <v>1771475</v>
      </c>
      <c r="J1425" s="1" t="n">
        <v>76975</v>
      </c>
      <c r="K1425" s="1" t="n">
        <v>7909989690802</v>
      </c>
      <c r="L1425" s="1" t="s">
        <v>3820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5" t="n">
        <v>46188</v>
      </c>
      <c r="C1426" s="1" t="n">
        <v>11</v>
      </c>
      <c r="D1426" s="1" t="s">
        <v>3074</v>
      </c>
      <c r="E1426" s="1" t="n">
        <v>1611</v>
      </c>
      <c r="F1426" s="1" t="s">
        <v>582</v>
      </c>
      <c r="I1426" s="1" t="n">
        <v>1771475</v>
      </c>
      <c r="J1426" s="1" t="n">
        <v>76975</v>
      </c>
      <c r="K1426" s="1" t="n">
        <v>7909989690802</v>
      </c>
      <c r="L1426" s="1" t="s">
        <v>3820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5" t="n">
        <v>46188</v>
      </c>
      <c r="C1427" s="1" t="n">
        <v>11</v>
      </c>
      <c r="D1427" s="1" t="s">
        <v>3074</v>
      </c>
      <c r="E1427" s="1" t="n">
        <v>1611</v>
      </c>
      <c r="F1427" s="1" t="s">
        <v>582</v>
      </c>
      <c r="I1427" s="1" t="n">
        <v>1771475</v>
      </c>
      <c r="J1427" s="1" t="n">
        <v>76976</v>
      </c>
      <c r="K1427" s="1" t="n">
        <v>7909989690819</v>
      </c>
      <c r="L1427" s="1" t="s">
        <v>3820</v>
      </c>
      <c r="N1427" s="1" t="n">
        <v>1</v>
      </c>
      <c r="O1427" s="1" t="n">
        <v>34.14</v>
      </c>
    </row>
    <row r="1428" customFormat="false" ht="15" hidden="false" customHeight="true" outlineLevel="0" collapsed="false">
      <c r="A1428" s="1" t="n">
        <v>3</v>
      </c>
      <c r="B1428" s="15" t="n">
        <v>46188</v>
      </c>
      <c r="C1428" s="1" t="n">
        <v>11</v>
      </c>
      <c r="D1428" s="1" t="s">
        <v>3074</v>
      </c>
      <c r="E1428" s="1" t="n">
        <v>1611</v>
      </c>
      <c r="F1428" s="1" t="s">
        <v>582</v>
      </c>
      <c r="I1428" s="1" t="n">
        <v>1771475</v>
      </c>
      <c r="J1428" s="1" t="n">
        <v>76976</v>
      </c>
      <c r="K1428" s="1" t="n">
        <v>7909989690819</v>
      </c>
      <c r="L1428" s="1" t="s">
        <v>3820</v>
      </c>
      <c r="N1428" s="1" t="n">
        <v>1</v>
      </c>
      <c r="O1428" s="1" t="n">
        <v>34.14</v>
      </c>
    </row>
    <row r="1429" customFormat="false" ht="15" hidden="false" customHeight="true" outlineLevel="0" collapsed="false">
      <c r="A1429" s="1" t="n">
        <v>3</v>
      </c>
      <c r="B1429" s="15" t="n">
        <v>46188</v>
      </c>
      <c r="C1429" s="1" t="n">
        <v>11</v>
      </c>
      <c r="D1429" s="1" t="s">
        <v>3074</v>
      </c>
      <c r="E1429" s="1" t="n">
        <v>1611</v>
      </c>
      <c r="F1429" s="1" t="s">
        <v>582</v>
      </c>
      <c r="I1429" s="1" t="n">
        <v>1771475</v>
      </c>
      <c r="J1429" s="1" t="n">
        <v>76984</v>
      </c>
      <c r="K1429" s="1" t="n">
        <v>7909989693568</v>
      </c>
      <c r="L1429" s="1" t="s">
        <v>3821</v>
      </c>
      <c r="N1429" s="1" t="n">
        <v>3</v>
      </c>
      <c r="O1429" s="1" t="n">
        <v>79.95</v>
      </c>
    </row>
    <row r="1430" customFormat="false" ht="15" hidden="false" customHeight="true" outlineLevel="0" collapsed="false">
      <c r="A1430" s="1" t="n">
        <v>3</v>
      </c>
      <c r="B1430" s="15" t="n">
        <v>46188</v>
      </c>
      <c r="C1430" s="1" t="n">
        <v>11</v>
      </c>
      <c r="D1430" s="1" t="s">
        <v>3074</v>
      </c>
      <c r="E1430" s="1" t="n">
        <v>1611</v>
      </c>
      <c r="F1430" s="1" t="s">
        <v>582</v>
      </c>
      <c r="I1430" s="1" t="n">
        <v>1771475</v>
      </c>
      <c r="J1430" s="1" t="n">
        <v>76984</v>
      </c>
      <c r="K1430" s="1" t="n">
        <v>7909989693568</v>
      </c>
      <c r="L1430" s="1" t="s">
        <v>3821</v>
      </c>
      <c r="N1430" s="1" t="n">
        <v>1</v>
      </c>
      <c r="O1430" s="1" t="n">
        <v>26.65</v>
      </c>
    </row>
    <row r="1431" customFormat="false" ht="15" hidden="false" customHeight="true" outlineLevel="0" collapsed="false">
      <c r="A1431" s="1" t="n">
        <v>3</v>
      </c>
      <c r="B1431" s="15" t="n">
        <v>46188</v>
      </c>
      <c r="C1431" s="1" t="n">
        <v>11</v>
      </c>
      <c r="D1431" s="1" t="s">
        <v>3074</v>
      </c>
      <c r="E1431" s="1" t="n">
        <v>1611</v>
      </c>
      <c r="F1431" s="1" t="s">
        <v>582</v>
      </c>
      <c r="I1431" s="1" t="n">
        <v>1771475</v>
      </c>
      <c r="J1431" s="1" t="n">
        <v>76985</v>
      </c>
      <c r="K1431" s="1" t="n">
        <v>7909989693575</v>
      </c>
      <c r="L1431" s="1" t="s">
        <v>3821</v>
      </c>
      <c r="N1431" s="1" t="n">
        <v>2</v>
      </c>
      <c r="O1431" s="1" t="n">
        <v>53.3</v>
      </c>
    </row>
    <row r="1432" customFormat="false" ht="15" hidden="false" customHeight="true" outlineLevel="0" collapsed="false">
      <c r="A1432" s="1" t="n">
        <v>3</v>
      </c>
      <c r="B1432" s="15" t="n">
        <v>46188</v>
      </c>
      <c r="C1432" s="1" t="n">
        <v>11</v>
      </c>
      <c r="D1432" s="1" t="s">
        <v>3074</v>
      </c>
      <c r="E1432" s="1" t="n">
        <v>1611</v>
      </c>
      <c r="F1432" s="1" t="s">
        <v>582</v>
      </c>
      <c r="I1432" s="1" t="n">
        <v>1771475</v>
      </c>
      <c r="J1432" s="1" t="n">
        <v>76985</v>
      </c>
      <c r="K1432" s="1" t="n">
        <v>7909989693575</v>
      </c>
      <c r="L1432" s="1" t="s">
        <v>3821</v>
      </c>
      <c r="N1432" s="1" t="n">
        <v>3</v>
      </c>
      <c r="O1432" s="1" t="n">
        <v>79.95</v>
      </c>
    </row>
    <row r="1433" customFormat="false" ht="15" hidden="false" customHeight="true" outlineLevel="0" collapsed="false">
      <c r="A1433" s="1" t="n">
        <v>3</v>
      </c>
      <c r="B1433" s="15" t="n">
        <v>46188</v>
      </c>
      <c r="C1433" s="1" t="n">
        <v>11</v>
      </c>
      <c r="D1433" s="1" t="s">
        <v>3074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3820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15" t="n">
        <v>46188</v>
      </c>
      <c r="C1434" s="1" t="n">
        <v>11</v>
      </c>
      <c r="D1434" s="1" t="s">
        <v>3074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3820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15" t="n">
        <v>46188</v>
      </c>
      <c r="C1435" s="1" t="n">
        <v>11</v>
      </c>
      <c r="D1435" s="1" t="s">
        <v>3074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3820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5" t="n">
        <v>46188</v>
      </c>
      <c r="C1436" s="1" t="n">
        <v>11</v>
      </c>
      <c r="D1436" s="1" t="s">
        <v>3074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3820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5" t="n">
        <v>46188</v>
      </c>
      <c r="C1437" s="1" t="n">
        <v>11</v>
      </c>
      <c r="D1437" s="1" t="s">
        <v>3074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3820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5" t="n">
        <v>46188</v>
      </c>
      <c r="C1438" s="1" t="n">
        <v>11</v>
      </c>
      <c r="D1438" s="1" t="s">
        <v>3074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3820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5" t="n">
        <v>46188</v>
      </c>
      <c r="C1439" s="1" t="n">
        <v>11</v>
      </c>
      <c r="D1439" s="1" t="s">
        <v>3074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3820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5" t="n">
        <v>46188</v>
      </c>
      <c r="C1440" s="1" t="n">
        <v>11</v>
      </c>
      <c r="D1440" s="1" t="s">
        <v>3074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3820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5" t="n">
        <v>46188</v>
      </c>
      <c r="C1441" s="1" t="n">
        <v>11</v>
      </c>
      <c r="D1441" s="1" t="s">
        <v>3074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3820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5" t="n">
        <v>46188</v>
      </c>
      <c r="C1442" s="1" t="n">
        <v>11</v>
      </c>
      <c r="D1442" s="1" t="s">
        <v>3074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3820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5" t="n">
        <v>46188</v>
      </c>
      <c r="C1443" s="1" t="n">
        <v>11</v>
      </c>
      <c r="D1443" s="1" t="s">
        <v>3074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3822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15" t="n">
        <v>46188</v>
      </c>
      <c r="C1444" s="1" t="n">
        <v>11</v>
      </c>
      <c r="D1444" s="1" t="s">
        <v>3074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3820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5" t="n">
        <v>46188</v>
      </c>
      <c r="C1445" s="1" t="n">
        <v>11</v>
      </c>
      <c r="D1445" s="1" t="s">
        <v>3074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3820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15" t="n">
        <v>46188</v>
      </c>
      <c r="C1446" s="1" t="n">
        <v>11</v>
      </c>
      <c r="D1446" s="1" t="s">
        <v>3074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3823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15" t="n">
        <v>46188</v>
      </c>
      <c r="C1447" s="1" t="n">
        <v>11</v>
      </c>
      <c r="D1447" s="1" t="s">
        <v>3074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3824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15" t="n">
        <v>46188</v>
      </c>
      <c r="C1448" s="1" t="n">
        <v>11</v>
      </c>
      <c r="D1448" s="1" t="s">
        <v>3074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3824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15" t="n">
        <v>46188</v>
      </c>
      <c r="C1449" s="1" t="n">
        <v>11</v>
      </c>
      <c r="D1449" s="1" t="s">
        <v>3074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3824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15" t="n">
        <v>46188</v>
      </c>
      <c r="C1450" s="1" t="n">
        <v>11</v>
      </c>
      <c r="D1450" s="1" t="s">
        <v>3074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3824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15" t="n">
        <v>46188</v>
      </c>
      <c r="C1451" s="1" t="n">
        <v>11</v>
      </c>
      <c r="D1451" s="1" t="s">
        <v>3074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3825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15" t="n">
        <v>46188</v>
      </c>
      <c r="C1452" s="1" t="n">
        <v>11</v>
      </c>
      <c r="D1452" s="1" t="s">
        <v>3074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3825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15" t="n">
        <v>46188</v>
      </c>
      <c r="C1453" s="1" t="n">
        <v>11</v>
      </c>
      <c r="D1453" s="1" t="s">
        <v>3074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3825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5" t="n">
        <v>46188</v>
      </c>
      <c r="C1454" s="1" t="n">
        <v>11</v>
      </c>
      <c r="D1454" s="1" t="s">
        <v>3074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3825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5" t="n">
        <v>46188</v>
      </c>
      <c r="C1455" s="1" t="n">
        <v>11</v>
      </c>
      <c r="D1455" s="1" t="s">
        <v>3074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3826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15" t="n">
        <v>46188</v>
      </c>
      <c r="C1456" s="1" t="n">
        <v>11</v>
      </c>
      <c r="D1456" s="1" t="s">
        <v>3074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3822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15" t="n">
        <v>46188</v>
      </c>
      <c r="C1457" s="1" t="n">
        <v>11</v>
      </c>
      <c r="D1457" s="1" t="s">
        <v>3074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3827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15" t="n">
        <v>46188</v>
      </c>
      <c r="C1458" s="1" t="n">
        <v>11</v>
      </c>
      <c r="D1458" s="1" t="s">
        <v>3074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3828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15" t="n">
        <v>46188</v>
      </c>
      <c r="C1459" s="1" t="n">
        <v>11</v>
      </c>
      <c r="D1459" s="1" t="s">
        <v>3074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3824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15" t="n">
        <v>46188</v>
      </c>
      <c r="C1460" s="1" t="n">
        <v>11</v>
      </c>
      <c r="D1460" s="1" t="s">
        <v>3074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3827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15" t="n">
        <v>46188</v>
      </c>
      <c r="C1461" s="1" t="n">
        <v>11</v>
      </c>
      <c r="D1461" s="1" t="s">
        <v>3074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3822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15" t="n">
        <v>46188</v>
      </c>
      <c r="C1462" s="1" t="n">
        <v>11</v>
      </c>
      <c r="D1462" s="1" t="s">
        <v>3074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3829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15" t="n">
        <v>46188</v>
      </c>
      <c r="C1463" s="1" t="n">
        <v>11</v>
      </c>
      <c r="D1463" s="1" t="s">
        <v>3074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3830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15" t="n">
        <v>46188</v>
      </c>
      <c r="C1464" s="1" t="n">
        <v>11</v>
      </c>
      <c r="D1464" s="1" t="s">
        <v>3074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3831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5" t="n">
        <v>46188</v>
      </c>
      <c r="C1465" s="1" t="n">
        <v>11</v>
      </c>
      <c r="D1465" s="1" t="s">
        <v>3074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3832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5" t="n">
        <v>46188</v>
      </c>
      <c r="C1466" s="1" t="n">
        <v>11</v>
      </c>
      <c r="D1466" s="1" t="s">
        <v>3074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3833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15" t="n">
        <v>46188</v>
      </c>
      <c r="C1467" s="1" t="n">
        <v>11</v>
      </c>
      <c r="D1467" s="1" t="s">
        <v>3074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3834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15" t="n">
        <v>46188</v>
      </c>
      <c r="C1468" s="1" t="n">
        <v>11</v>
      </c>
      <c r="D1468" s="1" t="s">
        <v>3074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3835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15" t="n">
        <v>46188</v>
      </c>
      <c r="C1469" s="1" t="n">
        <v>11</v>
      </c>
      <c r="D1469" s="1" t="s">
        <v>3074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3836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15" t="n">
        <v>46188</v>
      </c>
      <c r="C1470" s="1" t="n">
        <v>11</v>
      </c>
      <c r="D1470" s="1" t="s">
        <v>3074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3837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15" t="n">
        <v>46188</v>
      </c>
      <c r="C1471" s="1" t="n">
        <v>11</v>
      </c>
      <c r="D1471" s="1" t="s">
        <v>3074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3838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15" t="n">
        <v>46188</v>
      </c>
      <c r="C1472" s="1" t="n">
        <v>11</v>
      </c>
      <c r="D1472" s="1" t="s">
        <v>3074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3839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15" t="n">
        <v>46188</v>
      </c>
      <c r="C1473" s="1" t="n">
        <v>11</v>
      </c>
      <c r="D1473" s="1" t="s">
        <v>3074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3840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15" t="n">
        <v>46188</v>
      </c>
      <c r="C1474" s="1" t="n">
        <v>11</v>
      </c>
      <c r="D1474" s="1" t="s">
        <v>3074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3841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15" t="n">
        <v>46188</v>
      </c>
      <c r="C1475" s="1" t="n">
        <v>11</v>
      </c>
      <c r="D1475" s="1" t="s">
        <v>3074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3842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15" t="n">
        <v>46188</v>
      </c>
      <c r="C1476" s="1" t="n">
        <v>11</v>
      </c>
      <c r="D1476" s="1" t="s">
        <v>3074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3843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15" t="n">
        <v>46188</v>
      </c>
      <c r="C1477" s="1" t="n">
        <v>11</v>
      </c>
      <c r="D1477" s="1" t="s">
        <v>3074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3844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15" t="n">
        <v>46188</v>
      </c>
      <c r="C1478" s="1" t="n">
        <v>11</v>
      </c>
      <c r="D1478" s="1" t="s">
        <v>3074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3845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15" t="n">
        <v>46188</v>
      </c>
      <c r="C1479" s="1" t="n">
        <v>11</v>
      </c>
      <c r="D1479" s="1" t="s">
        <v>3074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3846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5" t="n">
        <v>46188</v>
      </c>
      <c r="C1480" s="1" t="n">
        <v>11</v>
      </c>
      <c r="D1480" s="1" t="s">
        <v>3074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3847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5" t="n">
        <v>46188</v>
      </c>
      <c r="C1481" s="1" t="n">
        <v>11</v>
      </c>
      <c r="D1481" s="1" t="s">
        <v>3074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3848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5" t="n">
        <v>46188</v>
      </c>
      <c r="C1482" s="1" t="n">
        <v>11</v>
      </c>
      <c r="D1482" s="1" t="s">
        <v>3074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3849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15" t="n">
        <v>46188</v>
      </c>
      <c r="C1483" s="1" t="n">
        <v>11</v>
      </c>
      <c r="D1483" s="1" t="s">
        <v>3074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3850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15" t="n">
        <v>46188</v>
      </c>
      <c r="C1484" s="1" t="n">
        <v>11</v>
      </c>
      <c r="D1484" s="1" t="s">
        <v>3074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3851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15" t="n">
        <v>46188</v>
      </c>
      <c r="C1485" s="1" t="n">
        <v>11</v>
      </c>
      <c r="D1485" s="1" t="s">
        <v>3074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3852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15" t="n">
        <v>46188</v>
      </c>
      <c r="C1486" s="1" t="n">
        <v>11</v>
      </c>
      <c r="D1486" s="1" t="s">
        <v>3074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3853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15" t="n">
        <v>46188</v>
      </c>
      <c r="C1487" s="1" t="n">
        <v>11</v>
      </c>
      <c r="D1487" s="1" t="s">
        <v>3074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3854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15" t="n">
        <v>46188</v>
      </c>
      <c r="C1488" s="1" t="n">
        <v>11</v>
      </c>
      <c r="D1488" s="1" t="s">
        <v>3074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3855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15" t="n">
        <v>46188</v>
      </c>
      <c r="C1489" s="1" t="n">
        <v>11</v>
      </c>
      <c r="D1489" s="1" t="s">
        <v>3074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3856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5" t="n">
        <v>46188</v>
      </c>
      <c r="C1490" s="1" t="n">
        <v>11</v>
      </c>
      <c r="D1490" s="1" t="s">
        <v>3074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3857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5" t="n">
        <v>46188</v>
      </c>
      <c r="C1491" s="1" t="n">
        <v>11</v>
      </c>
      <c r="D1491" s="1" t="s">
        <v>3074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3858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5" t="n">
        <v>46188</v>
      </c>
      <c r="C1492" s="1" t="n">
        <v>11</v>
      </c>
      <c r="D1492" s="1" t="s">
        <v>3074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3859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5" t="n">
        <v>46188</v>
      </c>
      <c r="C1493" s="1" t="n">
        <v>11</v>
      </c>
      <c r="D1493" s="1" t="s">
        <v>3074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3860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15" t="n">
        <v>46188</v>
      </c>
      <c r="C1494" s="1" t="n">
        <v>11</v>
      </c>
      <c r="D1494" s="1" t="s">
        <v>3074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3860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15" t="n">
        <v>46188</v>
      </c>
      <c r="C1495" s="1" t="n">
        <v>11</v>
      </c>
      <c r="D1495" s="1" t="s">
        <v>3074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3861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5" t="n">
        <v>46188</v>
      </c>
      <c r="C1496" s="1" t="n">
        <v>11</v>
      </c>
      <c r="D1496" s="1" t="s">
        <v>3074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3862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5" t="n">
        <v>46188</v>
      </c>
      <c r="C1497" s="1" t="n">
        <v>11</v>
      </c>
      <c r="D1497" s="1" t="s">
        <v>3074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3862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5" t="n">
        <v>46188</v>
      </c>
      <c r="C1498" s="1" t="n">
        <v>11</v>
      </c>
      <c r="D1498" s="1" t="s">
        <v>3074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3863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5" t="n">
        <v>46188</v>
      </c>
      <c r="C1499" s="1" t="n">
        <v>11</v>
      </c>
      <c r="D1499" s="1" t="s">
        <v>3074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3863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5" t="n">
        <v>46188</v>
      </c>
      <c r="C1500" s="1" t="n">
        <v>11</v>
      </c>
      <c r="D1500" s="1" t="s">
        <v>3074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3864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5" t="n">
        <v>46188</v>
      </c>
      <c r="C1501" s="1" t="n">
        <v>11</v>
      </c>
      <c r="D1501" s="1" t="s">
        <v>3074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3864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5" t="n">
        <v>46188</v>
      </c>
      <c r="C1502" s="1" t="n">
        <v>11</v>
      </c>
      <c r="D1502" s="1" t="s">
        <v>3074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3865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5" t="n">
        <v>46188</v>
      </c>
      <c r="C1503" s="1" t="n">
        <v>11</v>
      </c>
      <c r="D1503" s="1" t="s">
        <v>3074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3866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5" t="n">
        <v>46188</v>
      </c>
      <c r="C1504" s="1" t="n">
        <v>11</v>
      </c>
      <c r="D1504" s="1" t="s">
        <v>3074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3867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5" t="n">
        <v>46188</v>
      </c>
      <c r="C1505" s="1" t="n">
        <v>11</v>
      </c>
      <c r="D1505" s="1" t="s">
        <v>3074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3868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5" t="n">
        <v>46188</v>
      </c>
      <c r="C1506" s="1" t="n">
        <v>11</v>
      </c>
      <c r="D1506" s="1" t="s">
        <v>3074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3869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5" t="n">
        <v>46188</v>
      </c>
      <c r="C1507" s="1" t="n">
        <v>11</v>
      </c>
      <c r="D1507" s="1" t="s">
        <v>3074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3870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5" t="n">
        <v>46188</v>
      </c>
      <c r="C1508" s="1" t="n">
        <v>22</v>
      </c>
      <c r="D1508" s="1" t="s">
        <v>3220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3235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5" t="n">
        <v>46188</v>
      </c>
      <c r="C1509" s="1" t="n">
        <v>22</v>
      </c>
      <c r="D1509" s="1" t="s">
        <v>3220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3221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5" t="n">
        <v>46188</v>
      </c>
      <c r="C1510" s="1" t="n">
        <v>22</v>
      </c>
      <c r="D1510" s="1" t="s">
        <v>3220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3222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5" t="n">
        <v>46188</v>
      </c>
      <c r="C1511" s="1" t="n">
        <v>22</v>
      </c>
      <c r="D1511" s="1" t="s">
        <v>3220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3223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5" t="n">
        <v>46188</v>
      </c>
      <c r="C1512" s="1" t="n">
        <v>22</v>
      </c>
      <c r="D1512" s="1" t="s">
        <v>3220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3224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5" t="n">
        <v>46188</v>
      </c>
      <c r="C1513" s="1" t="n">
        <v>22</v>
      </c>
      <c r="D1513" s="1" t="s">
        <v>3220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3225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5" t="n">
        <v>46188</v>
      </c>
      <c r="C1514" s="1" t="n">
        <v>22</v>
      </c>
      <c r="D1514" s="1" t="s">
        <v>3220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3226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5" t="n">
        <v>46188</v>
      </c>
      <c r="C1515" s="1" t="n">
        <v>22</v>
      </c>
      <c r="D1515" s="1" t="s">
        <v>3220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3227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5" t="n">
        <v>46188</v>
      </c>
      <c r="C1516" s="1" t="n">
        <v>22</v>
      </c>
      <c r="D1516" s="1" t="s">
        <v>3220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3228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5" t="n">
        <v>46188</v>
      </c>
      <c r="C1517" s="1" t="n">
        <v>22</v>
      </c>
      <c r="D1517" s="1" t="s">
        <v>3220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3229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5" t="n">
        <v>46188</v>
      </c>
      <c r="C1518" s="1" t="n">
        <v>22</v>
      </c>
      <c r="D1518" s="1" t="s">
        <v>3220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3230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5" t="n">
        <v>46188</v>
      </c>
      <c r="C1519" s="1" t="n">
        <v>22</v>
      </c>
      <c r="D1519" s="1" t="s">
        <v>3220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3231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5" t="n">
        <v>46188</v>
      </c>
      <c r="C1520" s="1" t="n">
        <v>22</v>
      </c>
      <c r="D1520" s="1" t="s">
        <v>3220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3232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5" t="n">
        <v>46188</v>
      </c>
      <c r="C1521" s="1" t="n">
        <v>22</v>
      </c>
      <c r="D1521" s="1" t="s">
        <v>3220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3233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5" t="n">
        <v>46188</v>
      </c>
      <c r="C1522" s="1" t="n">
        <v>22</v>
      </c>
      <c r="D1522" s="1" t="s">
        <v>3220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3234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5" t="n">
        <v>46188</v>
      </c>
      <c r="C1523" s="1" t="n">
        <v>22</v>
      </c>
      <c r="D1523" s="1" t="s">
        <v>3220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3235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5" t="n">
        <v>46188</v>
      </c>
      <c r="C1524" s="1" t="n">
        <v>22</v>
      </c>
      <c r="D1524" s="1" t="s">
        <v>3220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3236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5" t="n">
        <v>46188</v>
      </c>
      <c r="C1525" s="1" t="n">
        <v>22</v>
      </c>
      <c r="D1525" s="1" t="s">
        <v>3220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3237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5" t="n">
        <v>46188</v>
      </c>
      <c r="C1526" s="1" t="n">
        <v>22</v>
      </c>
      <c r="D1526" s="1" t="s">
        <v>3220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3238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5" t="n">
        <v>46188</v>
      </c>
      <c r="C1527" s="1" t="n">
        <v>22</v>
      </c>
      <c r="D1527" s="1" t="s">
        <v>3220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3221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5" t="n">
        <v>46188</v>
      </c>
      <c r="C1528" s="1" t="n">
        <v>22</v>
      </c>
      <c r="D1528" s="1" t="s">
        <v>3220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3239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5" t="n">
        <v>46188</v>
      </c>
      <c r="C1529" s="1" t="n">
        <v>22</v>
      </c>
      <c r="D1529" s="1" t="s">
        <v>3220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3239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5" t="n">
        <v>46188</v>
      </c>
      <c r="C1530" s="1" t="n">
        <v>22</v>
      </c>
      <c r="D1530" s="1" t="s">
        <v>3220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3222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5" t="n">
        <v>46188</v>
      </c>
      <c r="C1531" s="1" t="n">
        <v>22</v>
      </c>
      <c r="D1531" s="1" t="s">
        <v>3220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3223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5" t="n">
        <v>46188</v>
      </c>
      <c r="C1532" s="1" t="n">
        <v>22</v>
      </c>
      <c r="D1532" s="1" t="s">
        <v>3220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3224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5" t="n">
        <v>46188</v>
      </c>
      <c r="C1533" s="1" t="n">
        <v>22</v>
      </c>
      <c r="D1533" s="1" t="s">
        <v>3220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3225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5" t="n">
        <v>46188</v>
      </c>
      <c r="C1534" s="1" t="n">
        <v>22</v>
      </c>
      <c r="D1534" s="1" t="s">
        <v>3220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3226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5" t="n">
        <v>46188</v>
      </c>
      <c r="C1535" s="1" t="n">
        <v>22</v>
      </c>
      <c r="D1535" s="1" t="s">
        <v>3220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3227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5" t="n">
        <v>46188</v>
      </c>
      <c r="C1536" s="1" t="n">
        <v>22</v>
      </c>
      <c r="D1536" s="1" t="s">
        <v>3220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3228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5" t="n">
        <v>46188</v>
      </c>
      <c r="C1537" s="1" t="n">
        <v>22</v>
      </c>
      <c r="D1537" s="1" t="s">
        <v>3220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3229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5" t="n">
        <v>46188</v>
      </c>
      <c r="C1538" s="1" t="n">
        <v>22</v>
      </c>
      <c r="D1538" s="1" t="s">
        <v>3220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3230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5" t="n">
        <v>46188</v>
      </c>
      <c r="C1539" s="1" t="n">
        <v>22</v>
      </c>
      <c r="D1539" s="1" t="s">
        <v>3220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3231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5" t="n">
        <v>46188</v>
      </c>
      <c r="C1540" s="1" t="n">
        <v>22</v>
      </c>
      <c r="D1540" s="1" t="s">
        <v>3220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3232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5" t="n">
        <v>46188</v>
      </c>
      <c r="C1541" s="1" t="n">
        <v>22</v>
      </c>
      <c r="D1541" s="1" t="s">
        <v>3220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3232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5" t="n">
        <v>46188</v>
      </c>
      <c r="C1542" s="1" t="n">
        <v>22</v>
      </c>
      <c r="D1542" s="1" t="s">
        <v>3220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3233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5" t="n">
        <v>46188</v>
      </c>
      <c r="C1543" s="1" t="n">
        <v>22</v>
      </c>
      <c r="D1543" s="1" t="s">
        <v>3220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3233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5" t="n">
        <v>46188</v>
      </c>
      <c r="C1544" s="1" t="n">
        <v>22</v>
      </c>
      <c r="D1544" s="1" t="s">
        <v>3220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3234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5" t="n">
        <v>46188</v>
      </c>
      <c r="C1545" s="1" t="n">
        <v>22</v>
      </c>
      <c r="D1545" s="1" t="s">
        <v>3220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3234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5" t="n">
        <v>46188</v>
      </c>
      <c r="C1546" s="1" t="n">
        <v>22</v>
      </c>
      <c r="D1546" s="1" t="s">
        <v>3220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3235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5" t="n">
        <v>46188</v>
      </c>
      <c r="C1547" s="1" t="n">
        <v>22</v>
      </c>
      <c r="D1547" s="1" t="s">
        <v>3220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3235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5" t="n">
        <v>46188</v>
      </c>
      <c r="C1548" s="1" t="n">
        <v>22</v>
      </c>
      <c r="D1548" s="1" t="s">
        <v>3220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3236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5" t="n">
        <v>46188</v>
      </c>
      <c r="C1549" s="1" t="n">
        <v>22</v>
      </c>
      <c r="D1549" s="1" t="s">
        <v>3220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3237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5" t="n">
        <v>46188</v>
      </c>
      <c r="C1550" s="1" t="n">
        <v>22</v>
      </c>
      <c r="D1550" s="1" t="s">
        <v>3220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3238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5" t="n">
        <v>46188</v>
      </c>
      <c r="C1551" s="1" t="n">
        <v>22</v>
      </c>
      <c r="D1551" s="1" t="s">
        <v>3220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3221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5" t="n">
        <v>46188</v>
      </c>
      <c r="C1552" s="1" t="n">
        <v>22</v>
      </c>
      <c r="D1552" s="1" t="s">
        <v>3220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3239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5" t="n">
        <v>46188</v>
      </c>
      <c r="C1553" s="1" t="n">
        <v>22</v>
      </c>
      <c r="D1553" s="1" t="s">
        <v>3220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3222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5" t="n">
        <v>46188</v>
      </c>
      <c r="C1554" s="1" t="n">
        <v>22</v>
      </c>
      <c r="D1554" s="1" t="s">
        <v>3220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3223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5" t="n">
        <v>46188</v>
      </c>
      <c r="C1555" s="1" t="n">
        <v>22</v>
      </c>
      <c r="D1555" s="1" t="s">
        <v>3220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3224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5" t="n">
        <v>46188</v>
      </c>
      <c r="C1556" s="1" t="n">
        <v>22</v>
      </c>
      <c r="D1556" s="1" t="s">
        <v>3220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3225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5" t="n">
        <v>46188</v>
      </c>
      <c r="C1557" s="1" t="n">
        <v>22</v>
      </c>
      <c r="D1557" s="1" t="s">
        <v>3220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3226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5" t="n">
        <v>46188</v>
      </c>
      <c r="C1558" s="1" t="n">
        <v>22</v>
      </c>
      <c r="D1558" s="1" t="s">
        <v>3220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3227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5" t="n">
        <v>46188</v>
      </c>
      <c r="C1559" s="1" t="n">
        <v>22</v>
      </c>
      <c r="D1559" s="1" t="s">
        <v>3220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3228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5" t="n">
        <v>46188</v>
      </c>
      <c r="C1560" s="1" t="n">
        <v>22</v>
      </c>
      <c r="D1560" s="1" t="s">
        <v>3220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3229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5" t="n">
        <v>46188</v>
      </c>
      <c r="C1561" s="1" t="n">
        <v>22</v>
      </c>
      <c r="D1561" s="1" t="s">
        <v>3220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3230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5" t="n">
        <v>46188</v>
      </c>
      <c r="C1562" s="1" t="n">
        <v>22</v>
      </c>
      <c r="D1562" s="1" t="s">
        <v>3220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3231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5" t="n">
        <v>46188</v>
      </c>
      <c r="C1563" s="1" t="n">
        <v>22</v>
      </c>
      <c r="D1563" s="1" t="s">
        <v>3220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3232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5" t="n">
        <v>46188</v>
      </c>
      <c r="C1564" s="1" t="n">
        <v>22</v>
      </c>
      <c r="D1564" s="1" t="s">
        <v>3220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3232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5" t="n">
        <v>46188</v>
      </c>
      <c r="C1565" s="1" t="n">
        <v>22</v>
      </c>
      <c r="D1565" s="1" t="s">
        <v>3220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3233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5" t="n">
        <v>46188</v>
      </c>
      <c r="C1566" s="1" t="n">
        <v>22</v>
      </c>
      <c r="D1566" s="1" t="s">
        <v>3220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3233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5" t="n">
        <v>46188</v>
      </c>
      <c r="C1567" s="1" t="n">
        <v>22</v>
      </c>
      <c r="D1567" s="1" t="s">
        <v>3220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3234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5" t="n">
        <v>46188</v>
      </c>
      <c r="C1568" s="1" t="n">
        <v>22</v>
      </c>
      <c r="D1568" s="1" t="s">
        <v>3220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3234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5" t="n">
        <v>46188</v>
      </c>
      <c r="C1569" s="1" t="n">
        <v>22</v>
      </c>
      <c r="D1569" s="1" t="s">
        <v>3220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3235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5" t="n">
        <v>46188</v>
      </c>
      <c r="C1570" s="1" t="n">
        <v>22</v>
      </c>
      <c r="D1570" s="1" t="s">
        <v>3220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3221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5" t="n">
        <v>46188</v>
      </c>
      <c r="C1571" s="1" t="n">
        <v>22</v>
      </c>
      <c r="D1571" s="1" t="s">
        <v>3220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3222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5" t="n">
        <v>46188</v>
      </c>
      <c r="C1572" s="1" t="n">
        <v>22</v>
      </c>
      <c r="D1572" s="1" t="s">
        <v>3220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3223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5" t="n">
        <v>46188</v>
      </c>
      <c r="C1573" s="1" t="n">
        <v>22</v>
      </c>
      <c r="D1573" s="1" t="s">
        <v>3220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3224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5" t="n">
        <v>46188</v>
      </c>
      <c r="C1574" s="1" t="n">
        <v>22</v>
      </c>
      <c r="D1574" s="1" t="s">
        <v>3220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3225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5" t="n">
        <v>46188</v>
      </c>
      <c r="C1575" s="1" t="n">
        <v>22</v>
      </c>
      <c r="D1575" s="1" t="s">
        <v>3220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3226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5" t="n">
        <v>46188</v>
      </c>
      <c r="C1576" s="1" t="n">
        <v>22</v>
      </c>
      <c r="D1576" s="1" t="s">
        <v>3220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3227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5" t="n">
        <v>46188</v>
      </c>
      <c r="C1577" s="1" t="n">
        <v>22</v>
      </c>
      <c r="D1577" s="1" t="s">
        <v>3220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3228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5" t="n">
        <v>46188</v>
      </c>
      <c r="C1578" s="1" t="n">
        <v>22</v>
      </c>
      <c r="D1578" s="1" t="s">
        <v>3220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3229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5" t="n">
        <v>46188</v>
      </c>
      <c r="C1579" s="1" t="n">
        <v>22</v>
      </c>
      <c r="D1579" s="1" t="s">
        <v>3220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3230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5" t="n">
        <v>46188</v>
      </c>
      <c r="C1580" s="1" t="n">
        <v>22</v>
      </c>
      <c r="D1580" s="1" t="s">
        <v>3220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3231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5" t="n">
        <v>46188</v>
      </c>
      <c r="C1581" s="1" t="n">
        <v>22</v>
      </c>
      <c r="D1581" s="1" t="s">
        <v>3220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3232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5" t="n">
        <v>46188</v>
      </c>
      <c r="C1582" s="1" t="n">
        <v>22</v>
      </c>
      <c r="D1582" s="1" t="s">
        <v>3220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3233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5" t="n">
        <v>46188</v>
      </c>
      <c r="C1583" s="1" t="n">
        <v>22</v>
      </c>
      <c r="D1583" s="1" t="s">
        <v>3220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3234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5" t="n">
        <v>46188</v>
      </c>
      <c r="C1584" s="1" t="n">
        <v>100</v>
      </c>
      <c r="D1584" s="1" t="s">
        <v>3241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3235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5" t="n">
        <v>46188</v>
      </c>
      <c r="C1585" s="1" t="n">
        <v>100</v>
      </c>
      <c r="D1585" s="1" t="s">
        <v>3241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3221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5" t="n">
        <v>46188</v>
      </c>
      <c r="C1586" s="1" t="n">
        <v>100</v>
      </c>
      <c r="D1586" s="1" t="s">
        <v>3241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3222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5" t="n">
        <v>46188</v>
      </c>
      <c r="C1587" s="1" t="n">
        <v>100</v>
      </c>
      <c r="D1587" s="1" t="s">
        <v>3241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3223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5" t="n">
        <v>46188</v>
      </c>
      <c r="C1588" s="1" t="n">
        <v>100</v>
      </c>
      <c r="D1588" s="1" t="s">
        <v>3241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3224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5" t="n">
        <v>46188</v>
      </c>
      <c r="C1589" s="1" t="n">
        <v>100</v>
      </c>
      <c r="D1589" s="1" t="s">
        <v>3241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3225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5" t="n">
        <v>46188</v>
      </c>
      <c r="C1590" s="1" t="n">
        <v>100</v>
      </c>
      <c r="D1590" s="1" t="s">
        <v>3241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3226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5" t="n">
        <v>46188</v>
      </c>
      <c r="C1591" s="1" t="n">
        <v>100</v>
      </c>
      <c r="D1591" s="1" t="s">
        <v>3241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3227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5" t="n">
        <v>46188</v>
      </c>
      <c r="C1592" s="1" t="n">
        <v>100</v>
      </c>
      <c r="D1592" s="1" t="s">
        <v>3241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3228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5" t="n">
        <v>46188</v>
      </c>
      <c r="C1593" s="1" t="n">
        <v>100</v>
      </c>
      <c r="D1593" s="1" t="s">
        <v>3241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3229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5" t="n">
        <v>46188</v>
      </c>
      <c r="C1594" s="1" t="n">
        <v>100</v>
      </c>
      <c r="D1594" s="1" t="s">
        <v>3241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3230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5" t="n">
        <v>46188</v>
      </c>
      <c r="C1595" s="1" t="n">
        <v>100</v>
      </c>
      <c r="D1595" s="1" t="s">
        <v>3241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3231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5" t="n">
        <v>46188</v>
      </c>
      <c r="C1596" s="1" t="n">
        <v>100</v>
      </c>
      <c r="D1596" s="1" t="s">
        <v>3241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3232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5" t="n">
        <v>46188</v>
      </c>
      <c r="C1597" s="1" t="n">
        <v>100</v>
      </c>
      <c r="D1597" s="1" t="s">
        <v>3241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3233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5" t="n">
        <v>46188</v>
      </c>
      <c r="C1598" s="1" t="n">
        <v>100</v>
      </c>
      <c r="D1598" s="1" t="s">
        <v>3241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3234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5" t="n">
        <v>46188</v>
      </c>
      <c r="C1599" s="1" t="n">
        <v>100</v>
      </c>
      <c r="D1599" s="1" t="s">
        <v>3241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3236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5" t="n">
        <v>46188</v>
      </c>
      <c r="C1600" s="1" t="n">
        <v>100</v>
      </c>
      <c r="D1600" s="1" t="s">
        <v>3241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3237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5" t="n">
        <v>46188</v>
      </c>
      <c r="C1601" s="1" t="n">
        <v>100</v>
      </c>
      <c r="D1601" s="1" t="s">
        <v>3241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3238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5" t="n">
        <v>46188</v>
      </c>
      <c r="C1602" s="1" t="n">
        <v>100</v>
      </c>
      <c r="D1602" s="1" t="s">
        <v>3241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3239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5" t="n">
        <v>46188</v>
      </c>
      <c r="C1603" s="1" t="n">
        <v>100</v>
      </c>
      <c r="D1603" s="1" t="s">
        <v>3241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3232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5" t="n">
        <v>46188</v>
      </c>
      <c r="C1604" s="1" t="n">
        <v>100</v>
      </c>
      <c r="D1604" s="1" t="s">
        <v>3241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3233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5" t="n">
        <v>46188</v>
      </c>
      <c r="C1605" s="1" t="n">
        <v>100</v>
      </c>
      <c r="D1605" s="1" t="s">
        <v>3241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3234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5" t="n">
        <v>46188</v>
      </c>
      <c r="C1606" s="1" t="n">
        <v>100</v>
      </c>
      <c r="D1606" s="1" t="s">
        <v>3241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3235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5" t="n">
        <v>46188</v>
      </c>
      <c r="C1607" s="1" t="n">
        <v>100</v>
      </c>
      <c r="D1607" s="1" t="s">
        <v>3241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3221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5" t="n">
        <v>46188</v>
      </c>
      <c r="C1608" s="1" t="n">
        <v>100</v>
      </c>
      <c r="D1608" s="1" t="s">
        <v>3241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3239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5" t="n">
        <v>46188</v>
      </c>
      <c r="C1609" s="1" t="n">
        <v>100</v>
      </c>
      <c r="D1609" s="1" t="s">
        <v>3241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3222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5" t="n">
        <v>46188</v>
      </c>
      <c r="C1610" s="1" t="n">
        <v>100</v>
      </c>
      <c r="D1610" s="1" t="s">
        <v>3241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3223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5" t="n">
        <v>46188</v>
      </c>
      <c r="C1611" s="1" t="n">
        <v>100</v>
      </c>
      <c r="D1611" s="1" t="s">
        <v>3241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3224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5" t="n">
        <v>46188</v>
      </c>
      <c r="C1612" s="1" t="n">
        <v>100</v>
      </c>
      <c r="D1612" s="1" t="s">
        <v>3241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3225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5" t="n">
        <v>46188</v>
      </c>
      <c r="C1613" s="1" t="n">
        <v>100</v>
      </c>
      <c r="D1613" s="1" t="s">
        <v>3241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3226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5" t="n">
        <v>46188</v>
      </c>
      <c r="C1614" s="1" t="n">
        <v>100</v>
      </c>
      <c r="D1614" s="1" t="s">
        <v>3241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3227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5" t="n">
        <v>46188</v>
      </c>
      <c r="C1615" s="1" t="n">
        <v>100</v>
      </c>
      <c r="D1615" s="1" t="s">
        <v>3241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3228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5" t="n">
        <v>46188</v>
      </c>
      <c r="C1616" s="1" t="n">
        <v>100</v>
      </c>
      <c r="D1616" s="1" t="s">
        <v>3241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3229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5" t="n">
        <v>46188</v>
      </c>
      <c r="C1617" s="1" t="n">
        <v>100</v>
      </c>
      <c r="D1617" s="1" t="s">
        <v>3241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3230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5" t="n">
        <v>46188</v>
      </c>
      <c r="C1618" s="1" t="n">
        <v>100</v>
      </c>
      <c r="D1618" s="1" t="s">
        <v>3241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3231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5" t="n">
        <v>46188</v>
      </c>
      <c r="C1619" s="1" t="n">
        <v>100</v>
      </c>
      <c r="D1619" s="1" t="s">
        <v>3241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3232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5" t="n">
        <v>46188</v>
      </c>
      <c r="C1620" s="1" t="n">
        <v>100</v>
      </c>
      <c r="D1620" s="1" t="s">
        <v>3241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3233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5" t="n">
        <v>46188</v>
      </c>
      <c r="C1621" s="1" t="n">
        <v>100</v>
      </c>
      <c r="D1621" s="1" t="s">
        <v>3241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3234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5" t="n">
        <v>46188</v>
      </c>
      <c r="C1622" s="1" t="n">
        <v>100</v>
      </c>
      <c r="D1622" s="1" t="s">
        <v>3241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3235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5" t="n">
        <v>46188</v>
      </c>
      <c r="C1623" s="1" t="n">
        <v>100</v>
      </c>
      <c r="D1623" s="1" t="s">
        <v>3241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3236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5" t="n">
        <v>46188</v>
      </c>
      <c r="C1624" s="1" t="n">
        <v>100</v>
      </c>
      <c r="D1624" s="1" t="s">
        <v>3241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3237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5" t="n">
        <v>46188</v>
      </c>
      <c r="C1625" s="1" t="n">
        <v>100</v>
      </c>
      <c r="D1625" s="1" t="s">
        <v>3241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3238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5" t="n">
        <v>46188</v>
      </c>
      <c r="C1626" s="1" t="n">
        <v>100</v>
      </c>
      <c r="D1626" s="1" t="s">
        <v>3241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3239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5" t="n">
        <v>46188</v>
      </c>
      <c r="C1627" s="1" t="n">
        <v>100</v>
      </c>
      <c r="D1627" s="1" t="s">
        <v>3241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3232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5" t="n">
        <v>46188</v>
      </c>
      <c r="C1628" s="1" t="n">
        <v>100</v>
      </c>
      <c r="D1628" s="1" t="s">
        <v>3241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3233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5" t="n">
        <v>46188</v>
      </c>
      <c r="C1629" s="1" t="n">
        <v>100</v>
      </c>
      <c r="D1629" s="1" t="s">
        <v>3241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3234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5" t="n">
        <v>46188</v>
      </c>
      <c r="C1630" s="1" t="n">
        <v>100</v>
      </c>
      <c r="D1630" s="1" t="s">
        <v>3241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3235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5" t="n">
        <v>46188</v>
      </c>
      <c r="C1631" s="1" t="n">
        <v>100</v>
      </c>
      <c r="D1631" s="1" t="s">
        <v>3241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3221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5" t="n">
        <v>46188</v>
      </c>
      <c r="C1632" s="1" t="n">
        <v>100</v>
      </c>
      <c r="D1632" s="1" t="s">
        <v>3241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3222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5" t="n">
        <v>46188</v>
      </c>
      <c r="C1633" s="1" t="n">
        <v>100</v>
      </c>
      <c r="D1633" s="1" t="s">
        <v>3241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3223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5" t="n">
        <v>46188</v>
      </c>
      <c r="C1634" s="1" t="n">
        <v>100</v>
      </c>
      <c r="D1634" s="1" t="s">
        <v>3241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3224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5" t="n">
        <v>46188</v>
      </c>
      <c r="C1635" s="1" t="n">
        <v>100</v>
      </c>
      <c r="D1635" s="1" t="s">
        <v>3241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3225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5" t="n">
        <v>46188</v>
      </c>
      <c r="C1636" s="1" t="n">
        <v>100</v>
      </c>
      <c r="D1636" s="1" t="s">
        <v>3241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3226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5" t="n">
        <v>46188</v>
      </c>
      <c r="C1637" s="1" t="n">
        <v>100</v>
      </c>
      <c r="D1637" s="1" t="s">
        <v>3241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3227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5" t="n">
        <v>46188</v>
      </c>
      <c r="C1638" s="1" t="n">
        <v>100</v>
      </c>
      <c r="D1638" s="1" t="s">
        <v>3241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3228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5" t="n">
        <v>46188</v>
      </c>
      <c r="C1639" s="1" t="n">
        <v>100</v>
      </c>
      <c r="D1639" s="1" t="s">
        <v>3241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3229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5" t="n">
        <v>46188</v>
      </c>
      <c r="C1640" s="1" t="n">
        <v>100</v>
      </c>
      <c r="D1640" s="1" t="s">
        <v>3241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3230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5" t="n">
        <v>46188</v>
      </c>
      <c r="C1641" s="1" t="n">
        <v>100</v>
      </c>
      <c r="D1641" s="1" t="s">
        <v>3241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3231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5" t="n">
        <v>46188</v>
      </c>
      <c r="C1642" s="1" t="n">
        <v>100</v>
      </c>
      <c r="D1642" s="1" t="s">
        <v>3241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3232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5" t="n">
        <v>46188</v>
      </c>
      <c r="C1643" s="1" t="n">
        <v>100</v>
      </c>
      <c r="D1643" s="1" t="s">
        <v>3241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3233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5" t="n">
        <v>46188</v>
      </c>
      <c r="C1644" s="1" t="n">
        <v>100</v>
      </c>
      <c r="D1644" s="1" t="s">
        <v>3241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3234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5" t="n">
        <v>46188</v>
      </c>
      <c r="C1645" s="1" t="n">
        <v>100</v>
      </c>
      <c r="D1645" s="1" t="s">
        <v>3241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3235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5" t="n">
        <v>46188</v>
      </c>
      <c r="C1646" s="1" t="n">
        <v>100</v>
      </c>
      <c r="D1646" s="1" t="s">
        <v>3241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3221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5" t="n">
        <v>46188</v>
      </c>
      <c r="C1647" s="1" t="n">
        <v>100</v>
      </c>
      <c r="D1647" s="1" t="s">
        <v>3241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3222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5" t="n">
        <v>46188</v>
      </c>
      <c r="C1648" s="1" t="n">
        <v>100</v>
      </c>
      <c r="D1648" s="1" t="s">
        <v>3241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3223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5" t="n">
        <v>46188</v>
      </c>
      <c r="C1649" s="1" t="n">
        <v>100</v>
      </c>
      <c r="D1649" s="1" t="s">
        <v>3241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3224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5" t="n">
        <v>46188</v>
      </c>
      <c r="C1650" s="1" t="n">
        <v>100</v>
      </c>
      <c r="D1650" s="1" t="s">
        <v>3241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3225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5" t="n">
        <v>46188</v>
      </c>
      <c r="C1651" s="1" t="n">
        <v>100</v>
      </c>
      <c r="D1651" s="1" t="s">
        <v>3241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3226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5" t="n">
        <v>46188</v>
      </c>
      <c r="C1652" s="1" t="n">
        <v>100</v>
      </c>
      <c r="D1652" s="1" t="s">
        <v>3241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3227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5" t="n">
        <v>46188</v>
      </c>
      <c r="C1653" s="1" t="n">
        <v>100</v>
      </c>
      <c r="D1653" s="1" t="s">
        <v>3241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3228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5" t="n">
        <v>46188</v>
      </c>
      <c r="C1654" s="1" t="n">
        <v>100</v>
      </c>
      <c r="D1654" s="1" t="s">
        <v>3241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3229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5" t="n">
        <v>46188</v>
      </c>
      <c r="C1655" s="1" t="n">
        <v>100</v>
      </c>
      <c r="D1655" s="1" t="s">
        <v>3241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3230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5" t="n">
        <v>46188</v>
      </c>
      <c r="C1656" s="1" t="n">
        <v>100</v>
      </c>
      <c r="D1656" s="1" t="s">
        <v>3241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3231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5" t="n">
        <v>46188</v>
      </c>
      <c r="C1657" s="1" t="n">
        <v>100</v>
      </c>
      <c r="D1657" s="1" t="s">
        <v>3241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3232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5" t="n">
        <v>46188</v>
      </c>
      <c r="C1658" s="1" t="n">
        <v>100</v>
      </c>
      <c r="D1658" s="1" t="s">
        <v>3241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3233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5" t="n">
        <v>46188</v>
      </c>
      <c r="C1659" s="1" t="n">
        <v>100</v>
      </c>
      <c r="D1659" s="1" t="s">
        <v>3241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3234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5" t="n">
        <v>46189</v>
      </c>
      <c r="C1660" s="1" t="n">
        <v>1</v>
      </c>
      <c r="D1660" s="1" t="s">
        <v>3101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3119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5" t="n">
        <v>46189</v>
      </c>
      <c r="C1661" s="1" t="n">
        <v>1</v>
      </c>
      <c r="D1661" s="1" t="s">
        <v>3101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3120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5" t="n">
        <v>46189</v>
      </c>
      <c r="C1662" s="1" t="n">
        <v>1</v>
      </c>
      <c r="D1662" s="1" t="s">
        <v>3101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3121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5" t="n">
        <v>46189</v>
      </c>
      <c r="C1663" s="1" t="n">
        <v>1</v>
      </c>
      <c r="D1663" s="1" t="s">
        <v>3101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3122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5" t="n">
        <v>46189</v>
      </c>
      <c r="C1664" s="1" t="n">
        <v>1</v>
      </c>
      <c r="D1664" s="1" t="s">
        <v>3101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3871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5" t="n">
        <v>46189</v>
      </c>
      <c r="C1665" s="1" t="n">
        <v>1</v>
      </c>
      <c r="D1665" s="1" t="s">
        <v>3101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3352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5" t="n">
        <v>46189</v>
      </c>
      <c r="C1666" s="1" t="n">
        <v>1</v>
      </c>
      <c r="D1666" s="1" t="s">
        <v>3101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3353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5" t="n">
        <v>46189</v>
      </c>
      <c r="C1667" s="1" t="n">
        <v>1</v>
      </c>
      <c r="D1667" s="1" t="s">
        <v>3101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3103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5" t="n">
        <v>46189</v>
      </c>
      <c r="C1668" s="1" t="n">
        <v>1</v>
      </c>
      <c r="D1668" s="1" t="s">
        <v>3101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3124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5" t="n">
        <v>46189</v>
      </c>
      <c r="C1669" s="1" t="n">
        <v>1</v>
      </c>
      <c r="D1669" s="1" t="s">
        <v>3101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3125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5" t="n">
        <v>46189</v>
      </c>
      <c r="C1670" s="1" t="n">
        <v>1</v>
      </c>
      <c r="D1670" s="1" t="s">
        <v>3101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3126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5" t="n">
        <v>46189</v>
      </c>
      <c r="C1671" s="1" t="n">
        <v>1</v>
      </c>
      <c r="D1671" s="1" t="s">
        <v>3101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3127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5" t="n">
        <v>46189</v>
      </c>
      <c r="C1672" s="1" t="n">
        <v>1</v>
      </c>
      <c r="D1672" s="1" t="s">
        <v>3101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3128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5" t="n">
        <v>46189</v>
      </c>
      <c r="C1673" s="1" t="n">
        <v>1</v>
      </c>
      <c r="D1673" s="1" t="s">
        <v>3101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3124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5" t="n">
        <v>46189</v>
      </c>
      <c r="C1674" s="1" t="n">
        <v>1</v>
      </c>
      <c r="D1674" s="1" t="s">
        <v>3101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3125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5" t="n">
        <v>46189</v>
      </c>
      <c r="C1675" s="1" t="n">
        <v>1</v>
      </c>
      <c r="D1675" s="1" t="s">
        <v>3101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3126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5" t="n">
        <v>46189</v>
      </c>
      <c r="C1676" s="1" t="n">
        <v>1</v>
      </c>
      <c r="D1676" s="1" t="s">
        <v>3101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3128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5" t="n">
        <v>46189</v>
      </c>
      <c r="C1677" s="1" t="n">
        <v>1</v>
      </c>
      <c r="D1677" s="1" t="s">
        <v>3101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3355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5" t="n">
        <v>46189</v>
      </c>
      <c r="C1678" s="1" t="n">
        <v>1</v>
      </c>
      <c r="D1678" s="1" t="s">
        <v>3101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3269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5" t="n">
        <v>46189</v>
      </c>
      <c r="C1679" s="1" t="n">
        <v>1</v>
      </c>
      <c r="D1679" s="1" t="s">
        <v>3101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3872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5" t="n">
        <v>46189</v>
      </c>
      <c r="C1680" s="1" t="n">
        <v>1</v>
      </c>
      <c r="D1680" s="1" t="s">
        <v>3101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3302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5" t="n">
        <v>46189</v>
      </c>
      <c r="C1681" s="1" t="n">
        <v>1</v>
      </c>
      <c r="D1681" s="1" t="s">
        <v>3101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3270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5" t="n">
        <v>46189</v>
      </c>
      <c r="C1682" s="1" t="n">
        <v>1</v>
      </c>
      <c r="D1682" s="1" t="s">
        <v>3101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3873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5" t="n">
        <v>46189</v>
      </c>
      <c r="C1683" s="1" t="n">
        <v>1</v>
      </c>
      <c r="D1683" s="1" t="s">
        <v>3101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3271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5" t="n">
        <v>46189</v>
      </c>
      <c r="C1684" s="1" t="n">
        <v>1</v>
      </c>
      <c r="D1684" s="1" t="s">
        <v>3101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3874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5" t="n">
        <v>46189</v>
      </c>
      <c r="C1685" s="1" t="n">
        <v>1</v>
      </c>
      <c r="D1685" s="1" t="s">
        <v>3101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3272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5" t="n">
        <v>46189</v>
      </c>
      <c r="C1686" s="1" t="n">
        <v>1</v>
      </c>
      <c r="D1686" s="1" t="s">
        <v>3101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3273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5" t="n">
        <v>46189</v>
      </c>
      <c r="C1687" s="1" t="n">
        <v>1</v>
      </c>
      <c r="D1687" s="1" t="s">
        <v>3101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3875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5" t="n">
        <v>46189</v>
      </c>
      <c r="C1688" s="1" t="n">
        <v>1</v>
      </c>
      <c r="D1688" s="1" t="s">
        <v>3101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3876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5" t="n">
        <v>46189</v>
      </c>
      <c r="C1689" s="1" t="n">
        <v>1</v>
      </c>
      <c r="D1689" s="1" t="s">
        <v>3101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3274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5" t="n">
        <v>46189</v>
      </c>
      <c r="C1690" s="1" t="n">
        <v>1</v>
      </c>
      <c r="D1690" s="1" t="s">
        <v>3101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3275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5" t="n">
        <v>46189</v>
      </c>
      <c r="C1691" s="1" t="n">
        <v>1</v>
      </c>
      <c r="D1691" s="1" t="s">
        <v>3101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3877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5" t="n">
        <v>46189</v>
      </c>
      <c r="C1692" s="1" t="n">
        <v>1</v>
      </c>
      <c r="D1692" s="1" t="s">
        <v>3101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3276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5" t="n">
        <v>46189</v>
      </c>
      <c r="C1693" s="1" t="n">
        <v>1</v>
      </c>
      <c r="D1693" s="1" t="s">
        <v>3101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3878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5" t="n">
        <v>46189</v>
      </c>
      <c r="C1694" s="1" t="n">
        <v>1</v>
      </c>
      <c r="D1694" s="1" t="s">
        <v>3101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3879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5" t="n">
        <v>46189</v>
      </c>
      <c r="C1695" s="1" t="n">
        <v>1</v>
      </c>
      <c r="D1695" s="1" t="s">
        <v>3101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3880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5" t="n">
        <v>46189</v>
      </c>
      <c r="C1696" s="1" t="n">
        <v>1</v>
      </c>
      <c r="D1696" s="1" t="s">
        <v>3101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3881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5" t="n">
        <v>46189</v>
      </c>
      <c r="C1697" s="1" t="n">
        <v>1</v>
      </c>
      <c r="D1697" s="1" t="s">
        <v>3101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3882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5" t="n">
        <v>46189</v>
      </c>
      <c r="C1698" s="1" t="n">
        <v>1</v>
      </c>
      <c r="D1698" s="1" t="s">
        <v>3101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3883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5" t="n">
        <v>46189</v>
      </c>
      <c r="C1699" s="1" t="n">
        <v>1</v>
      </c>
      <c r="D1699" s="1" t="s">
        <v>3101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3784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5" t="n">
        <v>46189</v>
      </c>
      <c r="C1700" s="1" t="n">
        <v>1</v>
      </c>
      <c r="D1700" s="1" t="s">
        <v>3101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3884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5" t="n">
        <v>46189</v>
      </c>
      <c r="C1701" s="1" t="n">
        <v>1</v>
      </c>
      <c r="D1701" s="1" t="s">
        <v>3101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3885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5" t="n">
        <v>46189</v>
      </c>
      <c r="C1702" s="1" t="n">
        <v>1</v>
      </c>
      <c r="D1702" s="1" t="s">
        <v>3101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3886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5" t="n">
        <v>46189</v>
      </c>
      <c r="C1703" s="1" t="n">
        <v>2</v>
      </c>
      <c r="D1703" s="1" t="s">
        <v>3067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3068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5" t="n">
        <v>46189</v>
      </c>
      <c r="C1704" s="1" t="n">
        <v>2</v>
      </c>
      <c r="D1704" s="1" t="s">
        <v>3067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3069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5" t="n">
        <v>46189</v>
      </c>
      <c r="C1705" s="1" t="n">
        <v>2</v>
      </c>
      <c r="D1705" s="1" t="s">
        <v>3067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3071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5" t="n">
        <v>46189</v>
      </c>
      <c r="C1706" s="1" t="n">
        <v>2</v>
      </c>
      <c r="D1706" s="1" t="s">
        <v>3067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3104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5" t="n">
        <v>46189</v>
      </c>
      <c r="C1707" s="1" t="n">
        <v>2</v>
      </c>
      <c r="D1707" s="1" t="s">
        <v>3067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3105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5" t="n">
        <v>46189</v>
      </c>
      <c r="C1708" s="1" t="n">
        <v>2</v>
      </c>
      <c r="D1708" s="1" t="s">
        <v>3067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3108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5" t="n">
        <v>46189</v>
      </c>
      <c r="C1709" s="1" t="n">
        <v>2</v>
      </c>
      <c r="D1709" s="1" t="s">
        <v>3067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3257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5" t="n">
        <v>46189</v>
      </c>
      <c r="C1710" s="1" t="n">
        <v>2</v>
      </c>
      <c r="D1710" s="1" t="s">
        <v>3067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3109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5" t="n">
        <v>46189</v>
      </c>
      <c r="C1711" s="1" t="n">
        <v>2</v>
      </c>
      <c r="D1711" s="1" t="s">
        <v>3067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3110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5" t="n">
        <v>46189</v>
      </c>
      <c r="C1712" s="1" t="n">
        <v>2</v>
      </c>
      <c r="D1712" s="1" t="s">
        <v>3067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3258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5" t="n">
        <v>46189</v>
      </c>
      <c r="C1713" s="1" t="n">
        <v>2</v>
      </c>
      <c r="D1713" s="1" t="s">
        <v>3067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3112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5" t="n">
        <v>46189</v>
      </c>
      <c r="C1714" s="1" t="n">
        <v>2</v>
      </c>
      <c r="D1714" s="1" t="s">
        <v>3067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3113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5" t="n">
        <v>46189</v>
      </c>
      <c r="C1715" s="1" t="n">
        <v>2</v>
      </c>
      <c r="D1715" s="1" t="s">
        <v>3067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3114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5" t="n">
        <v>46189</v>
      </c>
      <c r="C1716" s="1" t="n">
        <v>2</v>
      </c>
      <c r="D1716" s="1" t="s">
        <v>3067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3259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5" t="n">
        <v>46189</v>
      </c>
      <c r="C1717" s="1" t="n">
        <v>2</v>
      </c>
      <c r="D1717" s="1" t="s">
        <v>3067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3260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5" t="n">
        <v>46189</v>
      </c>
      <c r="C1718" s="1" t="n">
        <v>2</v>
      </c>
      <c r="D1718" s="1" t="s">
        <v>3067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3261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5" t="n">
        <v>46189</v>
      </c>
      <c r="C1719" s="1" t="n">
        <v>2</v>
      </c>
      <c r="D1719" s="1" t="s">
        <v>3067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3115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5" t="n">
        <v>46189</v>
      </c>
      <c r="C1720" s="1" t="n">
        <v>2</v>
      </c>
      <c r="D1720" s="1" t="s">
        <v>3067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3887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5" t="n">
        <v>46189</v>
      </c>
      <c r="C1721" s="1" t="n">
        <v>2</v>
      </c>
      <c r="D1721" s="1" t="s">
        <v>3067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3888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5" t="n">
        <v>46189</v>
      </c>
      <c r="C1722" s="1" t="n">
        <v>2</v>
      </c>
      <c r="D1722" s="1" t="s">
        <v>3067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3116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5" t="n">
        <v>46189</v>
      </c>
      <c r="C1723" s="1" t="n">
        <v>2</v>
      </c>
      <c r="D1723" s="1" t="s">
        <v>3067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3117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5" t="n">
        <v>46189</v>
      </c>
      <c r="C1724" s="1" t="n">
        <v>2</v>
      </c>
      <c r="D1724" s="1" t="s">
        <v>3067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3460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5" t="n">
        <v>46189</v>
      </c>
      <c r="C1725" s="1" t="n">
        <v>2</v>
      </c>
      <c r="D1725" s="1" t="s">
        <v>3067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3118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5" t="n">
        <v>46189</v>
      </c>
      <c r="C1726" s="1" t="n">
        <v>2</v>
      </c>
      <c r="D1726" s="1" t="s">
        <v>3067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3262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5" t="n">
        <v>46189</v>
      </c>
      <c r="C1727" s="1" t="n">
        <v>2</v>
      </c>
      <c r="D1727" s="1" t="s">
        <v>3067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3263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5" t="n">
        <v>46189</v>
      </c>
      <c r="C1728" s="1" t="n">
        <v>6</v>
      </c>
      <c r="D1728" s="1" t="s">
        <v>3073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3068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5" t="n">
        <v>46189</v>
      </c>
      <c r="C1729" s="1" t="n">
        <v>6</v>
      </c>
      <c r="D1729" s="1" t="s">
        <v>3073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3069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5" t="n">
        <v>46189</v>
      </c>
      <c r="C1730" s="1" t="n">
        <v>6</v>
      </c>
      <c r="D1730" s="1" t="s">
        <v>3073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3071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5" t="n">
        <v>46189</v>
      </c>
      <c r="C1731" s="1" t="n">
        <v>6</v>
      </c>
      <c r="D1731" s="1" t="s">
        <v>3073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3104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5" t="n">
        <v>46189</v>
      </c>
      <c r="C1732" s="1" t="n">
        <v>6</v>
      </c>
      <c r="D1732" s="1" t="s">
        <v>3073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3105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5" t="n">
        <v>46189</v>
      </c>
      <c r="C1733" s="1" t="n">
        <v>6</v>
      </c>
      <c r="D1733" s="1" t="s">
        <v>3073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3108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5" t="n">
        <v>46189</v>
      </c>
      <c r="C1734" s="1" t="n">
        <v>6</v>
      </c>
      <c r="D1734" s="1" t="s">
        <v>3073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3257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5" t="n">
        <v>46189</v>
      </c>
      <c r="C1735" s="1" t="n">
        <v>6</v>
      </c>
      <c r="D1735" s="1" t="s">
        <v>3073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3109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5" t="n">
        <v>46189</v>
      </c>
      <c r="C1736" s="1" t="n">
        <v>6</v>
      </c>
      <c r="D1736" s="1" t="s">
        <v>3073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3110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5" t="n">
        <v>46189</v>
      </c>
      <c r="C1737" s="1" t="n">
        <v>6</v>
      </c>
      <c r="D1737" s="1" t="s">
        <v>3073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3258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5" t="n">
        <v>46189</v>
      </c>
      <c r="C1738" s="1" t="n">
        <v>6</v>
      </c>
      <c r="D1738" s="1" t="s">
        <v>3073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3112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5" t="n">
        <v>46189</v>
      </c>
      <c r="C1739" s="1" t="n">
        <v>6</v>
      </c>
      <c r="D1739" s="1" t="s">
        <v>3073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3113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5" t="n">
        <v>46189</v>
      </c>
      <c r="C1740" s="1" t="n">
        <v>6</v>
      </c>
      <c r="D1740" s="1" t="s">
        <v>3073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3114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5" t="n">
        <v>46189</v>
      </c>
      <c r="C1741" s="1" t="n">
        <v>6</v>
      </c>
      <c r="D1741" s="1" t="s">
        <v>3073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3259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5" t="n">
        <v>46189</v>
      </c>
      <c r="C1742" s="1" t="n">
        <v>6</v>
      </c>
      <c r="D1742" s="1" t="s">
        <v>3073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3260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5" t="n">
        <v>46189</v>
      </c>
      <c r="C1743" s="1" t="n">
        <v>6</v>
      </c>
      <c r="D1743" s="1" t="s">
        <v>3073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3261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5" t="n">
        <v>46189</v>
      </c>
      <c r="C1744" s="1" t="n">
        <v>6</v>
      </c>
      <c r="D1744" s="1" t="s">
        <v>3073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3115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5" t="n">
        <v>46189</v>
      </c>
      <c r="C1745" s="1" t="n">
        <v>6</v>
      </c>
      <c r="D1745" s="1" t="s">
        <v>3073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3887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5" t="n">
        <v>46189</v>
      </c>
      <c r="C1746" s="1" t="n">
        <v>6</v>
      </c>
      <c r="D1746" s="1" t="s">
        <v>3073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3888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5" t="n">
        <v>46189</v>
      </c>
      <c r="C1747" s="1" t="n">
        <v>6</v>
      </c>
      <c r="D1747" s="1" t="s">
        <v>3073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3116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5" t="n">
        <v>46189</v>
      </c>
      <c r="C1748" s="1" t="n">
        <v>6</v>
      </c>
      <c r="D1748" s="1" t="s">
        <v>3073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3117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5" t="n">
        <v>46189</v>
      </c>
      <c r="C1749" s="1" t="n">
        <v>6</v>
      </c>
      <c r="D1749" s="1" t="s">
        <v>3073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3460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5" t="n">
        <v>46189</v>
      </c>
      <c r="C1750" s="1" t="n">
        <v>6</v>
      </c>
      <c r="D1750" s="1" t="s">
        <v>3073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3118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5" t="n">
        <v>46189</v>
      </c>
      <c r="C1751" s="1" t="n">
        <v>6</v>
      </c>
      <c r="D1751" s="1" t="s">
        <v>3073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3262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5" t="n">
        <v>46189</v>
      </c>
      <c r="C1752" s="1" t="n">
        <v>6</v>
      </c>
      <c r="D1752" s="1" t="s">
        <v>3073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3263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5" t="n">
        <v>46189</v>
      </c>
      <c r="C1753" s="1" t="n">
        <v>11</v>
      </c>
      <c r="D1753" s="1" t="s">
        <v>3074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3889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5" t="n">
        <v>46189</v>
      </c>
      <c r="C1754" s="1" t="n">
        <v>11</v>
      </c>
      <c r="D1754" s="1" t="s">
        <v>3074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3890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5" t="n">
        <v>46189</v>
      </c>
      <c r="C1755" s="1" t="n">
        <v>11</v>
      </c>
      <c r="D1755" s="1" t="s">
        <v>3074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3891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5" t="n">
        <v>46189</v>
      </c>
      <c r="C1756" s="1" t="n">
        <v>11</v>
      </c>
      <c r="D1756" s="1" t="s">
        <v>3074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3584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5" t="n">
        <v>46189</v>
      </c>
      <c r="C1757" s="1" t="n">
        <v>11</v>
      </c>
      <c r="D1757" s="1" t="s">
        <v>3074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3892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5" t="n">
        <v>46189</v>
      </c>
      <c r="C1758" s="1" t="n">
        <v>11</v>
      </c>
      <c r="D1758" s="1" t="s">
        <v>3074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3893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5" t="n">
        <v>46189</v>
      </c>
      <c r="C1759" s="1" t="n">
        <v>11</v>
      </c>
      <c r="D1759" s="1" t="s">
        <v>3074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3894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5" t="n">
        <v>46189</v>
      </c>
      <c r="C1760" s="1" t="n">
        <v>11</v>
      </c>
      <c r="D1760" s="1" t="s">
        <v>3074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3895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5" t="n">
        <v>46189</v>
      </c>
      <c r="C1761" s="1" t="n">
        <v>11</v>
      </c>
      <c r="D1761" s="1" t="s">
        <v>3074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3896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5" t="n">
        <v>46189</v>
      </c>
      <c r="C1762" s="1" t="n">
        <v>11</v>
      </c>
      <c r="D1762" s="1" t="s">
        <v>3074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3897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5" t="n">
        <v>46189</v>
      </c>
      <c r="C1763" s="1" t="n">
        <v>11</v>
      </c>
      <c r="D1763" s="1" t="s">
        <v>3074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3898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5" t="n">
        <v>46189</v>
      </c>
      <c r="C1764" s="1" t="n">
        <v>11</v>
      </c>
      <c r="D1764" s="1" t="s">
        <v>3074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3899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5" t="n">
        <v>46189</v>
      </c>
      <c r="C1765" s="1" t="n">
        <v>11</v>
      </c>
      <c r="D1765" s="1" t="s">
        <v>3074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3900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5" t="n">
        <v>46189</v>
      </c>
      <c r="C1766" s="1" t="n">
        <v>11</v>
      </c>
      <c r="D1766" s="1" t="s">
        <v>3074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3901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5" t="n">
        <v>46189</v>
      </c>
      <c r="C1767" s="1" t="n">
        <v>11</v>
      </c>
      <c r="D1767" s="1" t="s">
        <v>3074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3902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5" t="n">
        <v>46189</v>
      </c>
      <c r="C1768" s="1" t="n">
        <v>11</v>
      </c>
      <c r="D1768" s="1" t="s">
        <v>3074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3886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5" t="n">
        <v>46189</v>
      </c>
      <c r="C1769" s="1" t="n">
        <v>11</v>
      </c>
      <c r="D1769" s="1" t="s">
        <v>3074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3903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5" t="n">
        <v>46189</v>
      </c>
      <c r="C1770" s="1" t="n">
        <v>11</v>
      </c>
      <c r="D1770" s="1" t="s">
        <v>3074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3904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5" t="n">
        <v>46189</v>
      </c>
      <c r="C1771" s="1" t="n">
        <v>11</v>
      </c>
      <c r="D1771" s="1" t="s">
        <v>3074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3905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5" t="n">
        <v>46189</v>
      </c>
      <c r="C1772" s="1" t="n">
        <v>11</v>
      </c>
      <c r="D1772" s="1" t="s">
        <v>3074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3906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5" t="n">
        <v>46189</v>
      </c>
      <c r="C1773" s="1" t="n">
        <v>11</v>
      </c>
      <c r="D1773" s="1" t="s">
        <v>3074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3907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5" t="n">
        <v>46189</v>
      </c>
      <c r="C1774" s="1" t="n">
        <v>11</v>
      </c>
      <c r="D1774" s="1" t="s">
        <v>3074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3908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5" t="n">
        <v>46189</v>
      </c>
      <c r="C1775" s="1" t="n">
        <v>11</v>
      </c>
      <c r="D1775" s="1" t="s">
        <v>3074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3909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5" t="n">
        <v>46189</v>
      </c>
      <c r="C1776" s="1" t="n">
        <v>11</v>
      </c>
      <c r="D1776" s="1" t="s">
        <v>3074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3910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5" t="n">
        <v>46189</v>
      </c>
      <c r="C1777" s="1" t="n">
        <v>11</v>
      </c>
      <c r="D1777" s="1" t="s">
        <v>3074</v>
      </c>
      <c r="E1777" s="1" t="n">
        <v>1695</v>
      </c>
      <c r="F1777" s="1" t="s">
        <v>335</v>
      </c>
      <c r="I1777" s="1" t="n">
        <v>18657</v>
      </c>
      <c r="J1777" s="1" t="n">
        <v>33496</v>
      </c>
      <c r="K1777" s="1" t="n">
        <v>7896451911582</v>
      </c>
      <c r="L1777" s="1" t="s">
        <v>3911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5" t="n">
        <v>46189</v>
      </c>
      <c r="C1778" s="1" t="n">
        <v>11</v>
      </c>
      <c r="D1778" s="1" t="s">
        <v>3074</v>
      </c>
      <c r="E1778" s="1" t="n">
        <v>1695</v>
      </c>
      <c r="F1778" s="1" t="s">
        <v>335</v>
      </c>
      <c r="I1778" s="1" t="n">
        <v>18657</v>
      </c>
      <c r="J1778" s="1" t="n">
        <v>33822</v>
      </c>
      <c r="K1778" s="1" t="n">
        <v>797511</v>
      </c>
      <c r="L1778" s="1" t="s">
        <v>3912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5" t="n">
        <v>46189</v>
      </c>
      <c r="C1779" s="1" t="n">
        <v>11</v>
      </c>
      <c r="D1779" s="1" t="s">
        <v>3074</v>
      </c>
      <c r="E1779" s="1" t="n">
        <v>1695</v>
      </c>
      <c r="F1779" s="1" t="s">
        <v>335</v>
      </c>
      <c r="I1779" s="1" t="n">
        <v>18657</v>
      </c>
      <c r="J1779" s="1" t="n">
        <v>36473</v>
      </c>
      <c r="K1779" s="1" t="n">
        <v>7896383073495</v>
      </c>
      <c r="L1779" s="1" t="s">
        <v>3913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5" t="n">
        <v>46189</v>
      </c>
      <c r="C1780" s="1" t="n">
        <v>11</v>
      </c>
      <c r="D1780" s="1" t="s">
        <v>3074</v>
      </c>
      <c r="E1780" s="1" t="n">
        <v>1695</v>
      </c>
      <c r="F1780" s="1" t="s">
        <v>335</v>
      </c>
      <c r="I1780" s="1" t="n">
        <v>18657</v>
      </c>
      <c r="J1780" s="1" t="n">
        <v>37568</v>
      </c>
      <c r="K1780" s="1" t="n">
        <v>7891151039772</v>
      </c>
      <c r="L1780" s="1" t="s">
        <v>3914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5" t="n">
        <v>46189</v>
      </c>
      <c r="C1781" s="1" t="n">
        <v>11</v>
      </c>
      <c r="D1781" s="1" t="s">
        <v>3074</v>
      </c>
      <c r="E1781" s="1" t="n">
        <v>1695</v>
      </c>
      <c r="F1781" s="1" t="s">
        <v>335</v>
      </c>
      <c r="I1781" s="1" t="n">
        <v>18657</v>
      </c>
      <c r="J1781" s="1" t="n">
        <v>40512</v>
      </c>
      <c r="K1781" s="1" t="n">
        <v>7898210430075</v>
      </c>
      <c r="L1781" s="1" t="s">
        <v>3915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5" t="n">
        <v>46189</v>
      </c>
      <c r="C1782" s="1" t="n">
        <v>11</v>
      </c>
      <c r="D1782" s="1" t="s">
        <v>3074</v>
      </c>
      <c r="E1782" s="1" t="n">
        <v>1695</v>
      </c>
      <c r="F1782" s="1" t="s">
        <v>335</v>
      </c>
      <c r="I1782" s="1" t="n">
        <v>18657</v>
      </c>
      <c r="J1782" s="1" t="n">
        <v>40833</v>
      </c>
      <c r="K1782" s="1" t="n">
        <v>7891151039635</v>
      </c>
      <c r="L1782" s="1" t="s">
        <v>3916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5" t="n">
        <v>46189</v>
      </c>
      <c r="C1783" s="1" t="n">
        <v>11</v>
      </c>
      <c r="D1783" s="1" t="s">
        <v>3074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3917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5" t="n">
        <v>46189</v>
      </c>
      <c r="C1784" s="1" t="n">
        <v>11</v>
      </c>
      <c r="D1784" s="1" t="s">
        <v>3074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3918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5" t="n">
        <v>46189</v>
      </c>
      <c r="C1785" s="1" t="n">
        <v>11</v>
      </c>
      <c r="D1785" s="1" t="s">
        <v>3074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3919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5" t="n">
        <v>46189</v>
      </c>
      <c r="C1786" s="1" t="n">
        <v>11</v>
      </c>
      <c r="D1786" s="1" t="s">
        <v>3074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3920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5" t="n">
        <v>46189</v>
      </c>
      <c r="C1787" s="1" t="n">
        <v>11</v>
      </c>
      <c r="D1787" s="1" t="s">
        <v>3074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3921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5" t="n">
        <v>46189</v>
      </c>
      <c r="C1788" s="1" t="n">
        <v>11</v>
      </c>
      <c r="D1788" s="1" t="s">
        <v>3074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3922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5" t="n">
        <v>46189</v>
      </c>
      <c r="C1789" s="1" t="n">
        <v>11</v>
      </c>
      <c r="D1789" s="1" t="s">
        <v>3074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3923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5" t="n">
        <v>46189</v>
      </c>
      <c r="C1790" s="1" t="n">
        <v>11</v>
      </c>
      <c r="D1790" s="1" t="s">
        <v>3074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3924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5" t="n">
        <v>46189</v>
      </c>
      <c r="C1791" s="1" t="n">
        <v>11</v>
      </c>
      <c r="D1791" s="1" t="s">
        <v>3074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3925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5" t="n">
        <v>46189</v>
      </c>
      <c r="C1792" s="1" t="n">
        <v>11</v>
      </c>
      <c r="D1792" s="1" t="s">
        <v>3074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3926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5" t="n">
        <v>46189</v>
      </c>
      <c r="C1793" s="1" t="n">
        <v>11</v>
      </c>
      <c r="D1793" s="1" t="s">
        <v>3074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3927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5" t="n">
        <v>46189</v>
      </c>
      <c r="C1794" s="1" t="n">
        <v>11</v>
      </c>
      <c r="D1794" s="1" t="s">
        <v>3074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3144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5" t="n">
        <v>46189</v>
      </c>
      <c r="C1795" s="1" t="n">
        <v>11</v>
      </c>
      <c r="D1795" s="1" t="s">
        <v>3074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3928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5" t="n">
        <v>46189</v>
      </c>
      <c r="C1796" s="1" t="n">
        <v>11</v>
      </c>
      <c r="D1796" s="1" t="s">
        <v>3074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3929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5" t="n">
        <v>46189</v>
      </c>
      <c r="C1797" s="1" t="n">
        <v>11</v>
      </c>
      <c r="D1797" s="1" t="s">
        <v>3074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3930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5" t="n">
        <v>46189</v>
      </c>
      <c r="C1798" s="1" t="n">
        <v>11</v>
      </c>
      <c r="D1798" s="1" t="s">
        <v>3074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3931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5" t="n">
        <v>46189</v>
      </c>
      <c r="C1799" s="1" t="n">
        <v>11</v>
      </c>
      <c r="D1799" s="1" t="s">
        <v>3074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3932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5" t="n">
        <v>46189</v>
      </c>
      <c r="C1800" s="1" t="n">
        <v>11</v>
      </c>
      <c r="D1800" s="1" t="s">
        <v>3074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3933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5" t="n">
        <v>46189</v>
      </c>
      <c r="C1801" s="1" t="n">
        <v>11</v>
      </c>
      <c r="D1801" s="1" t="s">
        <v>3074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3934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5" t="n">
        <v>46189</v>
      </c>
      <c r="C1802" s="1" t="n">
        <v>11</v>
      </c>
      <c r="D1802" s="1" t="s">
        <v>3074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3935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5" t="n">
        <v>46189</v>
      </c>
      <c r="C1803" s="1" t="n">
        <v>11</v>
      </c>
      <c r="D1803" s="1" t="s">
        <v>3074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3936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5" t="n">
        <v>46189</v>
      </c>
      <c r="C1804" s="1" t="n">
        <v>11</v>
      </c>
      <c r="D1804" s="1" t="s">
        <v>3074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3937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5" t="n">
        <v>46189</v>
      </c>
      <c r="C1805" s="1" t="n">
        <v>11</v>
      </c>
      <c r="D1805" s="1" t="s">
        <v>3074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3938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5" t="n">
        <v>46189</v>
      </c>
      <c r="C1806" s="1" t="n">
        <v>11</v>
      </c>
      <c r="D1806" s="1" t="s">
        <v>3074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3939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5" t="n">
        <v>46189</v>
      </c>
      <c r="C1807" s="1" t="n">
        <v>11</v>
      </c>
      <c r="D1807" s="1" t="s">
        <v>3074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3940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5" t="n">
        <v>46189</v>
      </c>
      <c r="C1808" s="1" t="n">
        <v>11</v>
      </c>
      <c r="D1808" s="1" t="s">
        <v>3074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3941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5" t="n">
        <v>46189</v>
      </c>
      <c r="C1809" s="1" t="n">
        <v>11</v>
      </c>
      <c r="D1809" s="1" t="s">
        <v>3074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3942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5" t="n">
        <v>46189</v>
      </c>
      <c r="C1810" s="1" t="n">
        <v>11</v>
      </c>
      <c r="D1810" s="1" t="s">
        <v>3074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3943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5" t="n">
        <v>46189</v>
      </c>
      <c r="C1811" s="1" t="n">
        <v>11</v>
      </c>
      <c r="D1811" s="1" t="s">
        <v>3074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3944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5" t="n">
        <v>46189</v>
      </c>
      <c r="C1812" s="1" t="n">
        <v>11</v>
      </c>
      <c r="D1812" s="1" t="s">
        <v>3074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3945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5" t="n">
        <v>46189</v>
      </c>
      <c r="C1813" s="1" t="n">
        <v>11</v>
      </c>
      <c r="D1813" s="1" t="s">
        <v>3074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3946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5" t="n">
        <v>46189</v>
      </c>
      <c r="C1814" s="1" t="n">
        <v>11</v>
      </c>
      <c r="D1814" s="1" t="s">
        <v>3074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3947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5" t="n">
        <v>46189</v>
      </c>
      <c r="C1815" s="1" t="n">
        <v>11</v>
      </c>
      <c r="D1815" s="1" t="s">
        <v>3074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3948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5" t="n">
        <v>46189</v>
      </c>
      <c r="C1816" s="1" t="n">
        <v>11</v>
      </c>
      <c r="D1816" s="1" t="s">
        <v>3074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3949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5" t="n">
        <v>46189</v>
      </c>
      <c r="C1817" s="1" t="n">
        <v>11</v>
      </c>
      <c r="D1817" s="1" t="s">
        <v>3074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3950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5" t="n">
        <v>46189</v>
      </c>
      <c r="C1818" s="1" t="n">
        <v>11</v>
      </c>
      <c r="D1818" s="1" t="s">
        <v>3074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3950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5" t="n">
        <v>46189</v>
      </c>
      <c r="C1819" s="1" t="n">
        <v>11</v>
      </c>
      <c r="D1819" s="1" t="s">
        <v>3074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3951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5" t="n">
        <v>46189</v>
      </c>
      <c r="C1820" s="1" t="n">
        <v>11</v>
      </c>
      <c r="D1820" s="1" t="s">
        <v>3074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3952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5" t="n">
        <v>46189</v>
      </c>
      <c r="C1821" s="1" t="n">
        <v>11</v>
      </c>
      <c r="D1821" s="1" t="s">
        <v>3074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3953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5" t="n">
        <v>46189</v>
      </c>
      <c r="C1822" s="1" t="n">
        <v>11</v>
      </c>
      <c r="D1822" s="1" t="s">
        <v>3074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3954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5" t="n">
        <v>46189</v>
      </c>
      <c r="C1823" s="1" t="n">
        <v>11</v>
      </c>
      <c r="D1823" s="1" t="s">
        <v>3074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3955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5" t="n">
        <v>46189</v>
      </c>
      <c r="C1824" s="1" t="n">
        <v>11</v>
      </c>
      <c r="D1824" s="1" t="s">
        <v>3074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3956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5" t="n">
        <v>46189</v>
      </c>
      <c r="C1825" s="1" t="n">
        <v>11</v>
      </c>
      <c r="D1825" s="1" t="s">
        <v>3074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3957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5" t="n">
        <v>46189</v>
      </c>
      <c r="C1826" s="1" t="n">
        <v>11</v>
      </c>
      <c r="D1826" s="1" t="s">
        <v>3074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3958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5" t="n">
        <v>46189</v>
      </c>
      <c r="C1827" s="1" t="n">
        <v>11</v>
      </c>
      <c r="D1827" s="1" t="s">
        <v>3074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3959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5" t="n">
        <v>46189</v>
      </c>
      <c r="C1828" s="1" t="n">
        <v>11</v>
      </c>
      <c r="D1828" s="1" t="s">
        <v>3074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3960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5" t="n">
        <v>46189</v>
      </c>
      <c r="C1829" s="1" t="n">
        <v>11</v>
      </c>
      <c r="D1829" s="1" t="s">
        <v>3074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3961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5" t="n">
        <v>46189</v>
      </c>
      <c r="C1830" s="1" t="n">
        <v>11</v>
      </c>
      <c r="D1830" s="1" t="s">
        <v>3074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3961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5" t="n">
        <v>46189</v>
      </c>
      <c r="C1831" s="1" t="n">
        <v>11</v>
      </c>
      <c r="D1831" s="1" t="s">
        <v>3074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3962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5" t="n">
        <v>46189</v>
      </c>
      <c r="C1832" s="1" t="n">
        <v>11</v>
      </c>
      <c r="D1832" s="1" t="s">
        <v>3074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3963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5" t="n">
        <v>46189</v>
      </c>
      <c r="C1833" s="1" t="n">
        <v>11</v>
      </c>
      <c r="D1833" s="1" t="s">
        <v>3074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3964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5" t="n">
        <v>46189</v>
      </c>
      <c r="C1834" s="1" t="n">
        <v>11</v>
      </c>
      <c r="D1834" s="1" t="s">
        <v>3074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3965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5" t="n">
        <v>46189</v>
      </c>
      <c r="C1835" s="1" t="n">
        <v>11</v>
      </c>
      <c r="D1835" s="1" t="s">
        <v>3074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3965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5" t="n">
        <v>46189</v>
      </c>
      <c r="C1836" s="1" t="n">
        <v>11</v>
      </c>
      <c r="D1836" s="1" t="s">
        <v>3074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3965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5" t="n">
        <v>46189</v>
      </c>
      <c r="C1837" s="1" t="n">
        <v>11</v>
      </c>
      <c r="D1837" s="1" t="s">
        <v>3074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3965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5" t="n">
        <v>46189</v>
      </c>
      <c r="C1838" s="1" t="n">
        <v>11</v>
      </c>
      <c r="D1838" s="1" t="s">
        <v>3074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3966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5" t="n">
        <v>46189</v>
      </c>
      <c r="C1839" s="1" t="n">
        <v>11</v>
      </c>
      <c r="D1839" s="1" t="s">
        <v>3074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3967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5" t="n">
        <v>46189</v>
      </c>
      <c r="C1840" s="1" t="n">
        <v>11</v>
      </c>
      <c r="D1840" s="1" t="s">
        <v>3074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3968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5" t="n">
        <v>46189</v>
      </c>
      <c r="C1841" s="1" t="n">
        <v>11</v>
      </c>
      <c r="D1841" s="1" t="s">
        <v>3074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3969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5" t="n">
        <v>46189</v>
      </c>
      <c r="C1842" s="1" t="n">
        <v>11</v>
      </c>
      <c r="D1842" s="1" t="s">
        <v>3074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3970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5" t="n">
        <v>46189</v>
      </c>
      <c r="C1843" s="1" t="n">
        <v>11</v>
      </c>
      <c r="D1843" s="1" t="s">
        <v>3074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3971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5" t="n">
        <v>46189</v>
      </c>
      <c r="C1844" s="1" t="n">
        <v>11</v>
      </c>
      <c r="D1844" s="1" t="s">
        <v>3074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3972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5" t="n">
        <v>46189</v>
      </c>
      <c r="C1845" s="1" t="n">
        <v>11</v>
      </c>
      <c r="D1845" s="1" t="s">
        <v>3074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3973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5" t="n">
        <v>46189</v>
      </c>
      <c r="C1846" s="1" t="n">
        <v>11</v>
      </c>
      <c r="D1846" s="1" t="s">
        <v>3074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3974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5" t="n">
        <v>46189</v>
      </c>
      <c r="C1847" s="1" t="n">
        <v>11</v>
      </c>
      <c r="D1847" s="1" t="s">
        <v>3074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3083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5" t="n">
        <v>46189</v>
      </c>
      <c r="C1848" s="1" t="n">
        <v>11</v>
      </c>
      <c r="D1848" s="1" t="s">
        <v>3074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3975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5" t="n">
        <v>46189</v>
      </c>
      <c r="C1849" s="1" t="n">
        <v>11</v>
      </c>
      <c r="D1849" s="1" t="s">
        <v>3074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3219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5" t="n">
        <v>46189</v>
      </c>
      <c r="C1850" s="1" t="n">
        <v>11</v>
      </c>
      <c r="D1850" s="1" t="s">
        <v>3074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3976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5" t="n">
        <v>46189</v>
      </c>
      <c r="C1851" s="1" t="n">
        <v>11</v>
      </c>
      <c r="D1851" s="1" t="s">
        <v>3074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3662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5" t="n">
        <v>46189</v>
      </c>
      <c r="C1852" s="1" t="n">
        <v>11</v>
      </c>
      <c r="D1852" s="1" t="s">
        <v>3074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3664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5" t="n">
        <v>46189</v>
      </c>
      <c r="C1853" s="1" t="n">
        <v>11</v>
      </c>
      <c r="D1853" s="1" t="s">
        <v>3074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3093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5" t="n">
        <v>46189</v>
      </c>
      <c r="C1854" s="1" t="n">
        <v>11</v>
      </c>
      <c r="D1854" s="1" t="s">
        <v>3074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3094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5" t="n">
        <v>46189</v>
      </c>
      <c r="C1855" s="1" t="n">
        <v>22</v>
      </c>
      <c r="D1855" s="1" t="s">
        <v>3220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3235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5" t="n">
        <v>46189</v>
      </c>
      <c r="C1856" s="1" t="n">
        <v>22</v>
      </c>
      <c r="D1856" s="1" t="s">
        <v>3220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3221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5" t="n">
        <v>46189</v>
      </c>
      <c r="C1857" s="1" t="n">
        <v>22</v>
      </c>
      <c r="D1857" s="1" t="s">
        <v>3220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3222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5" t="n">
        <v>46189</v>
      </c>
      <c r="C1858" s="1" t="n">
        <v>22</v>
      </c>
      <c r="D1858" s="1" t="s">
        <v>3220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3223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5" t="n">
        <v>46189</v>
      </c>
      <c r="C1859" s="1" t="n">
        <v>22</v>
      </c>
      <c r="D1859" s="1" t="s">
        <v>3220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3224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5" t="n">
        <v>46189</v>
      </c>
      <c r="C1860" s="1" t="n">
        <v>22</v>
      </c>
      <c r="D1860" s="1" t="s">
        <v>3220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3225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5" t="n">
        <v>46189</v>
      </c>
      <c r="C1861" s="1" t="n">
        <v>22</v>
      </c>
      <c r="D1861" s="1" t="s">
        <v>3220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3226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5" t="n">
        <v>46189</v>
      </c>
      <c r="C1862" s="1" t="n">
        <v>22</v>
      </c>
      <c r="D1862" s="1" t="s">
        <v>3220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3227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5" t="n">
        <v>46189</v>
      </c>
      <c r="C1863" s="1" t="n">
        <v>22</v>
      </c>
      <c r="D1863" s="1" t="s">
        <v>3220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3228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5" t="n">
        <v>46189</v>
      </c>
      <c r="C1864" s="1" t="n">
        <v>22</v>
      </c>
      <c r="D1864" s="1" t="s">
        <v>3220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3229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5" t="n">
        <v>46189</v>
      </c>
      <c r="C1865" s="1" t="n">
        <v>22</v>
      </c>
      <c r="D1865" s="1" t="s">
        <v>3220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3230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5" t="n">
        <v>46189</v>
      </c>
      <c r="C1866" s="1" t="n">
        <v>22</v>
      </c>
      <c r="D1866" s="1" t="s">
        <v>3220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3240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5" t="n">
        <v>46189</v>
      </c>
      <c r="C1867" s="1" t="n">
        <v>22</v>
      </c>
      <c r="D1867" s="1" t="s">
        <v>3220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3231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5" t="n">
        <v>46189</v>
      </c>
      <c r="C1868" s="1" t="n">
        <v>22</v>
      </c>
      <c r="D1868" s="1" t="s">
        <v>3220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3232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5" t="n">
        <v>46189</v>
      </c>
      <c r="C1869" s="1" t="n">
        <v>22</v>
      </c>
      <c r="D1869" s="1" t="s">
        <v>3220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3233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5" t="n">
        <v>46189</v>
      </c>
      <c r="C1870" s="1" t="n">
        <v>22</v>
      </c>
      <c r="D1870" s="1" t="s">
        <v>3220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3234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5" t="n">
        <v>46189</v>
      </c>
      <c r="C1871" s="1" t="n">
        <v>100</v>
      </c>
      <c r="D1871" s="1" t="s">
        <v>3241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3235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5" t="n">
        <v>46189</v>
      </c>
      <c r="C1872" s="1" t="n">
        <v>100</v>
      </c>
      <c r="D1872" s="1" t="s">
        <v>3241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3221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5" t="n">
        <v>46189</v>
      </c>
      <c r="C1873" s="1" t="n">
        <v>100</v>
      </c>
      <c r="D1873" s="1" t="s">
        <v>3241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3222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5" t="n">
        <v>46189</v>
      </c>
      <c r="C1874" s="1" t="n">
        <v>100</v>
      </c>
      <c r="D1874" s="1" t="s">
        <v>3241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3223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5" t="n">
        <v>46189</v>
      </c>
      <c r="C1875" s="1" t="n">
        <v>100</v>
      </c>
      <c r="D1875" s="1" t="s">
        <v>3241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3224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5" t="n">
        <v>46189</v>
      </c>
      <c r="C1876" s="1" t="n">
        <v>100</v>
      </c>
      <c r="D1876" s="1" t="s">
        <v>3241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3225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5" t="n">
        <v>46189</v>
      </c>
      <c r="C1877" s="1" t="n">
        <v>100</v>
      </c>
      <c r="D1877" s="1" t="s">
        <v>3241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3226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5" t="n">
        <v>46189</v>
      </c>
      <c r="C1878" s="1" t="n">
        <v>100</v>
      </c>
      <c r="D1878" s="1" t="s">
        <v>3241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3227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5" t="n">
        <v>46189</v>
      </c>
      <c r="C1879" s="1" t="n">
        <v>100</v>
      </c>
      <c r="D1879" s="1" t="s">
        <v>3241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3228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5" t="n">
        <v>46189</v>
      </c>
      <c r="C1880" s="1" t="n">
        <v>100</v>
      </c>
      <c r="D1880" s="1" t="s">
        <v>3241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3229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5" t="n">
        <v>46189</v>
      </c>
      <c r="C1881" s="1" t="n">
        <v>100</v>
      </c>
      <c r="D1881" s="1" t="s">
        <v>3241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3230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5" t="n">
        <v>46189</v>
      </c>
      <c r="C1882" s="1" t="n">
        <v>100</v>
      </c>
      <c r="D1882" s="1" t="s">
        <v>3241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3240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5" t="n">
        <v>46189</v>
      </c>
      <c r="C1883" s="1" t="n">
        <v>100</v>
      </c>
      <c r="D1883" s="1" t="s">
        <v>3241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3231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5" t="n">
        <v>46189</v>
      </c>
      <c r="C1884" s="1" t="n">
        <v>100</v>
      </c>
      <c r="D1884" s="1" t="s">
        <v>3241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3232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5" t="n">
        <v>46189</v>
      </c>
      <c r="C1885" s="1" t="n">
        <v>100</v>
      </c>
      <c r="D1885" s="1" t="s">
        <v>3241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3233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5" t="n">
        <v>46189</v>
      </c>
      <c r="C1886" s="1" t="n">
        <v>100</v>
      </c>
      <c r="D1886" s="1" t="s">
        <v>3241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3234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5" t="n">
        <v>46189</v>
      </c>
      <c r="C1887" s="1" t="n">
        <v>171</v>
      </c>
      <c r="D1887" s="1" t="s">
        <v>3301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3977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5" t="n">
        <v>46189</v>
      </c>
      <c r="C1888" s="1" t="n">
        <v>171</v>
      </c>
      <c r="D1888" s="1" t="s">
        <v>3301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3271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5" t="n">
        <v>46189</v>
      </c>
      <c r="C1889" s="1" t="n">
        <v>171</v>
      </c>
      <c r="D1889" s="1" t="s">
        <v>3301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3273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5" t="n">
        <v>46189</v>
      </c>
      <c r="C1890" s="1" t="n">
        <v>171</v>
      </c>
      <c r="D1890" s="1" t="s">
        <v>3301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3978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5" t="n">
        <v>46190</v>
      </c>
      <c r="C1891" s="1" t="n">
        <v>1</v>
      </c>
      <c r="D1891" s="1" t="s">
        <v>3101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3979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5" t="n">
        <v>46190</v>
      </c>
      <c r="C1892" s="1" t="n">
        <v>1</v>
      </c>
      <c r="D1892" s="1" t="s">
        <v>3101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3980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5" t="n">
        <v>46190</v>
      </c>
      <c r="C1893" s="1" t="n">
        <v>1</v>
      </c>
      <c r="D1893" s="1" t="s">
        <v>3101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3981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5" t="n">
        <v>46190</v>
      </c>
      <c r="C1894" s="1" t="n">
        <v>1</v>
      </c>
      <c r="D1894" s="1" t="s">
        <v>3101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3982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5" t="n">
        <v>46190</v>
      </c>
      <c r="C1895" s="1" t="n">
        <v>1</v>
      </c>
      <c r="D1895" s="1" t="s">
        <v>3101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3983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5" t="n">
        <v>46190</v>
      </c>
      <c r="C1896" s="1" t="n">
        <v>1</v>
      </c>
      <c r="D1896" s="1" t="s">
        <v>3101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3984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5" t="n">
        <v>46190</v>
      </c>
      <c r="C1897" s="1" t="n">
        <v>1</v>
      </c>
      <c r="D1897" s="1" t="s">
        <v>3101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3161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5" t="n">
        <v>46190</v>
      </c>
      <c r="C1898" s="1" t="n">
        <v>1</v>
      </c>
      <c r="D1898" s="1" t="s">
        <v>3101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3985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5" t="n">
        <v>46190</v>
      </c>
      <c r="C1899" s="1" t="n">
        <v>1</v>
      </c>
      <c r="D1899" s="1" t="s">
        <v>3101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3986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5" t="n">
        <v>46190</v>
      </c>
      <c r="C1900" s="1" t="n">
        <v>1</v>
      </c>
      <c r="D1900" s="1" t="s">
        <v>3101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3987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5" t="n">
        <v>46190</v>
      </c>
      <c r="C1901" s="1" t="n">
        <v>2</v>
      </c>
      <c r="D1901" s="1" t="s">
        <v>3067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3068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5" t="n">
        <v>46190</v>
      </c>
      <c r="C1902" s="1" t="n">
        <v>2</v>
      </c>
      <c r="D1902" s="1" t="s">
        <v>3067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3069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5" t="n">
        <v>46190</v>
      </c>
      <c r="C1903" s="1" t="n">
        <v>2</v>
      </c>
      <c r="D1903" s="1" t="s">
        <v>3067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3070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5" t="n">
        <v>46190</v>
      </c>
      <c r="C1904" s="1" t="n">
        <v>6</v>
      </c>
      <c r="D1904" s="1" t="s">
        <v>3073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3068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5" t="n">
        <v>46190</v>
      </c>
      <c r="C1905" s="1" t="n">
        <v>6</v>
      </c>
      <c r="D1905" s="1" t="s">
        <v>3073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3069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5" t="n">
        <v>46190</v>
      </c>
      <c r="C1906" s="1" t="n">
        <v>6</v>
      </c>
      <c r="D1906" s="1" t="s">
        <v>3073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3070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5" t="n">
        <v>46190</v>
      </c>
      <c r="C1907" s="1" t="n">
        <v>11</v>
      </c>
      <c r="D1907" s="1" t="s">
        <v>3074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3988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5" t="n">
        <v>46190</v>
      </c>
      <c r="C1908" s="1" t="n">
        <v>11</v>
      </c>
      <c r="D1908" s="1" t="s">
        <v>3074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3989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5" t="n">
        <v>46190</v>
      </c>
      <c r="C1909" s="1" t="n">
        <v>11</v>
      </c>
      <c r="D1909" s="1" t="s">
        <v>3074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3990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5" t="n">
        <v>46190</v>
      </c>
      <c r="C1910" s="1" t="n">
        <v>11</v>
      </c>
      <c r="D1910" s="1" t="s">
        <v>3074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3991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5" t="n">
        <v>46190</v>
      </c>
      <c r="C1911" s="1" t="n">
        <v>11</v>
      </c>
      <c r="D1911" s="1" t="s">
        <v>3074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3992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5" t="n">
        <v>46190</v>
      </c>
      <c r="C1912" s="1" t="n">
        <v>11</v>
      </c>
      <c r="D1912" s="1" t="s">
        <v>3074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3993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5" t="n">
        <v>46190</v>
      </c>
      <c r="C1913" s="1" t="n">
        <v>11</v>
      </c>
      <c r="D1913" s="1" t="s">
        <v>3074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3994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5" t="n">
        <v>46190</v>
      </c>
      <c r="C1914" s="1" t="n">
        <v>11</v>
      </c>
      <c r="D1914" s="1" t="s">
        <v>3074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3995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5" t="n">
        <v>46190</v>
      </c>
      <c r="C1915" s="1" t="n">
        <v>11</v>
      </c>
      <c r="D1915" s="1" t="s">
        <v>3074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3996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5" t="n">
        <v>46190</v>
      </c>
      <c r="C1916" s="1" t="n">
        <v>11</v>
      </c>
      <c r="D1916" s="1" t="s">
        <v>3074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3997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5" t="n">
        <v>46190</v>
      </c>
      <c r="C1917" s="1" t="n">
        <v>11</v>
      </c>
      <c r="D1917" s="1" t="s">
        <v>3074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3998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5" t="n">
        <v>46190</v>
      </c>
      <c r="C1918" s="1" t="n">
        <v>11</v>
      </c>
      <c r="D1918" s="1" t="s">
        <v>3074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3999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5" t="n">
        <v>46190</v>
      </c>
      <c r="C1919" s="1" t="n">
        <v>11</v>
      </c>
      <c r="D1919" s="1" t="s">
        <v>3074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4000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5" t="n">
        <v>46190</v>
      </c>
      <c r="C1920" s="1" t="n">
        <v>11</v>
      </c>
      <c r="D1920" s="1" t="s">
        <v>3074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4001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5" t="n">
        <v>46190</v>
      </c>
      <c r="C1921" s="1" t="n">
        <v>11</v>
      </c>
      <c r="D1921" s="1" t="s">
        <v>3074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4002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5" t="n">
        <v>46190</v>
      </c>
      <c r="C1922" s="1" t="n">
        <v>11</v>
      </c>
      <c r="D1922" s="1" t="s">
        <v>3074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4003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5" t="n">
        <v>46190</v>
      </c>
      <c r="C1923" s="1" t="n">
        <v>11</v>
      </c>
      <c r="D1923" s="1" t="s">
        <v>3074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4004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5" t="n">
        <v>46190</v>
      </c>
      <c r="C1924" s="1" t="n">
        <v>11</v>
      </c>
      <c r="D1924" s="1" t="s">
        <v>3074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4005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5" t="n">
        <v>46190</v>
      </c>
      <c r="C1925" s="1" t="n">
        <v>11</v>
      </c>
      <c r="D1925" s="1" t="s">
        <v>3074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4006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5" t="n">
        <v>46190</v>
      </c>
      <c r="C1926" s="1" t="n">
        <v>11</v>
      </c>
      <c r="D1926" s="1" t="s">
        <v>3074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4007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5" t="n">
        <v>46190</v>
      </c>
      <c r="C1927" s="1" t="n">
        <v>11</v>
      </c>
      <c r="D1927" s="1" t="s">
        <v>3074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4008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5" t="n">
        <v>46190</v>
      </c>
      <c r="C1928" s="1" t="n">
        <v>11</v>
      </c>
      <c r="D1928" s="1" t="s">
        <v>3074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4009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5" t="n">
        <v>46190</v>
      </c>
      <c r="C1929" s="1" t="n">
        <v>11</v>
      </c>
      <c r="D1929" s="1" t="s">
        <v>3074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4010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5" t="n">
        <v>46190</v>
      </c>
      <c r="C1930" s="1" t="n">
        <v>11</v>
      </c>
      <c r="D1930" s="1" t="s">
        <v>3074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4011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5" t="n">
        <v>46190</v>
      </c>
      <c r="C1931" s="1" t="n">
        <v>11</v>
      </c>
      <c r="D1931" s="1" t="s">
        <v>3074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4012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5" t="n">
        <v>46190</v>
      </c>
      <c r="C1932" s="1" t="n">
        <v>11</v>
      </c>
      <c r="D1932" s="1" t="s">
        <v>3074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4013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5" t="n">
        <v>46190</v>
      </c>
      <c r="C1933" s="1" t="n">
        <v>11</v>
      </c>
      <c r="D1933" s="1" t="s">
        <v>3074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3129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5" t="n">
        <v>46190</v>
      </c>
      <c r="C1934" s="1" t="n">
        <v>11</v>
      </c>
      <c r="D1934" s="1" t="s">
        <v>3074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3130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5" t="n">
        <v>46190</v>
      </c>
      <c r="C1935" s="1" t="n">
        <v>11</v>
      </c>
      <c r="D1935" s="1" t="s">
        <v>3074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4014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5" t="n">
        <v>46190</v>
      </c>
      <c r="C1936" s="1" t="n">
        <v>11</v>
      </c>
      <c r="D1936" s="1" t="s">
        <v>3074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3131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5" t="n">
        <v>46190</v>
      </c>
      <c r="C1937" s="1" t="n">
        <v>11</v>
      </c>
      <c r="D1937" s="1" t="s">
        <v>3074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3132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5" t="n">
        <v>46190</v>
      </c>
      <c r="C1938" s="1" t="n">
        <v>11</v>
      </c>
      <c r="D1938" s="1" t="s">
        <v>3074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4015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5" t="n">
        <v>46190</v>
      </c>
      <c r="C1939" s="1" t="n">
        <v>11</v>
      </c>
      <c r="D1939" s="1" t="s">
        <v>3074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3134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5" t="n">
        <v>46190</v>
      </c>
      <c r="C1940" s="1" t="n">
        <v>11</v>
      </c>
      <c r="D1940" s="1" t="s">
        <v>3074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3135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5" t="n">
        <v>46190</v>
      </c>
      <c r="C1941" s="1" t="n">
        <v>11</v>
      </c>
      <c r="D1941" s="1" t="s">
        <v>3074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3136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5" t="n">
        <v>46190</v>
      </c>
      <c r="C1942" s="1" t="n">
        <v>11</v>
      </c>
      <c r="D1942" s="1" t="s">
        <v>3074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3137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5" t="n">
        <v>46190</v>
      </c>
      <c r="C1943" s="1" t="n">
        <v>11</v>
      </c>
      <c r="D1943" s="1" t="s">
        <v>3074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3141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5" t="n">
        <v>46190</v>
      </c>
      <c r="C1944" s="1" t="n">
        <v>11</v>
      </c>
      <c r="D1944" s="1" t="s">
        <v>3074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4016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5" t="n">
        <v>46190</v>
      </c>
      <c r="C1945" s="1" t="n">
        <v>11</v>
      </c>
      <c r="D1945" s="1" t="s">
        <v>3074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3368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5" t="n">
        <v>46190</v>
      </c>
      <c r="C1946" s="1" t="n">
        <v>11</v>
      </c>
      <c r="D1946" s="1" t="s">
        <v>3074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3165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5" t="n">
        <v>46190</v>
      </c>
      <c r="C1947" s="1" t="n">
        <v>11</v>
      </c>
      <c r="D1947" s="1" t="s">
        <v>3074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3484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5" t="n">
        <v>46190</v>
      </c>
      <c r="C1948" s="1" t="n">
        <v>11</v>
      </c>
      <c r="D1948" s="1" t="s">
        <v>3074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3485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5" t="n">
        <v>46190</v>
      </c>
      <c r="C1949" s="1" t="n">
        <v>11</v>
      </c>
      <c r="D1949" s="1" t="s">
        <v>3074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3486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5" t="n">
        <v>46190</v>
      </c>
      <c r="C1950" s="1" t="n">
        <v>11</v>
      </c>
      <c r="D1950" s="1" t="s">
        <v>3074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3487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5" t="n">
        <v>46190</v>
      </c>
      <c r="C1951" s="1" t="n">
        <v>11</v>
      </c>
      <c r="D1951" s="1" t="s">
        <v>3074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3488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5" t="n">
        <v>46190</v>
      </c>
      <c r="C1952" s="1" t="n">
        <v>11</v>
      </c>
      <c r="D1952" s="1" t="s">
        <v>3074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3167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5" t="n">
        <v>46190</v>
      </c>
      <c r="C1953" s="1" t="n">
        <v>11</v>
      </c>
      <c r="D1953" s="1" t="s">
        <v>3074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4017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5" t="n">
        <v>46190</v>
      </c>
      <c r="C1954" s="1" t="n">
        <v>11</v>
      </c>
      <c r="D1954" s="1" t="s">
        <v>3074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4018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5" t="n">
        <v>46190</v>
      </c>
      <c r="C1955" s="1" t="n">
        <v>11</v>
      </c>
      <c r="D1955" s="1" t="s">
        <v>3074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4019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5" t="n">
        <v>46190</v>
      </c>
      <c r="C1956" s="1" t="n">
        <v>11</v>
      </c>
      <c r="D1956" s="1" t="s">
        <v>3074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4020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5" t="n">
        <v>46190</v>
      </c>
      <c r="C1957" s="1" t="n">
        <v>11</v>
      </c>
      <c r="D1957" s="1" t="s">
        <v>3074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4021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5" t="n">
        <v>46190</v>
      </c>
      <c r="C1958" s="1" t="n">
        <v>11</v>
      </c>
      <c r="D1958" s="1" t="s">
        <v>3074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3173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5" t="n">
        <v>46190</v>
      </c>
      <c r="C1959" s="1" t="n">
        <v>11</v>
      </c>
      <c r="D1959" s="1" t="s">
        <v>3074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4022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5" t="n">
        <v>46190</v>
      </c>
      <c r="C1960" s="1" t="n">
        <v>11</v>
      </c>
      <c r="D1960" s="1" t="s">
        <v>3074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4023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5" t="n">
        <v>46190</v>
      </c>
      <c r="C1961" s="1" t="n">
        <v>11</v>
      </c>
      <c r="D1961" s="1" t="s">
        <v>3074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4024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5" t="n">
        <v>46190</v>
      </c>
      <c r="C1962" s="1" t="n">
        <v>11</v>
      </c>
      <c r="D1962" s="1" t="s">
        <v>3074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4025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5" t="n">
        <v>46190</v>
      </c>
      <c r="C1963" s="1" t="n">
        <v>11</v>
      </c>
      <c r="D1963" s="1" t="s">
        <v>3074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3177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5" t="n">
        <v>46190</v>
      </c>
      <c r="C1964" s="1" t="n">
        <v>11</v>
      </c>
      <c r="D1964" s="1" t="s">
        <v>3074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4026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5" t="n">
        <v>46190</v>
      </c>
      <c r="C1965" s="1" t="n">
        <v>11</v>
      </c>
      <c r="D1965" s="1" t="s">
        <v>3074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3178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5" t="n">
        <v>46190</v>
      </c>
      <c r="C1966" s="1" t="n">
        <v>11</v>
      </c>
      <c r="D1966" s="1" t="s">
        <v>3074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4027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5" t="n">
        <v>46190</v>
      </c>
      <c r="C1967" s="1" t="n">
        <v>11</v>
      </c>
      <c r="D1967" s="1" t="s">
        <v>3074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4028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5" t="n">
        <v>46190</v>
      </c>
      <c r="C1968" s="1" t="n">
        <v>11</v>
      </c>
      <c r="D1968" s="1" t="s">
        <v>3074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4029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5" t="n">
        <v>46190</v>
      </c>
      <c r="C1969" s="1" t="n">
        <v>11</v>
      </c>
      <c r="D1969" s="1" t="s">
        <v>3074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4030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5" t="n">
        <v>46190</v>
      </c>
      <c r="C1970" s="1" t="n">
        <v>11</v>
      </c>
      <c r="D1970" s="1" t="s">
        <v>3074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4031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15" t="n">
        <v>46190</v>
      </c>
      <c r="C1971" s="1" t="n">
        <v>11</v>
      </c>
      <c r="D1971" s="1" t="s">
        <v>3074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4032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15" t="n">
        <v>46190</v>
      </c>
      <c r="C1972" s="1" t="n">
        <v>11</v>
      </c>
      <c r="D1972" s="1" t="s">
        <v>3074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4033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15" t="n">
        <v>46190</v>
      </c>
      <c r="C1973" s="1" t="n">
        <v>11</v>
      </c>
      <c r="D1973" s="1" t="s">
        <v>3074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4034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5" t="n">
        <v>46190</v>
      </c>
      <c r="C1974" s="1" t="n">
        <v>11</v>
      </c>
      <c r="D1974" s="1" t="s">
        <v>3074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4035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15" t="n">
        <v>46190</v>
      </c>
      <c r="C1975" s="1" t="n">
        <v>11</v>
      </c>
      <c r="D1975" s="1" t="s">
        <v>3074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3971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5" t="n">
        <v>46190</v>
      </c>
      <c r="C1976" s="1" t="n">
        <v>11</v>
      </c>
      <c r="D1976" s="1" t="s">
        <v>3074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3972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5" t="n">
        <v>46190</v>
      </c>
      <c r="C1977" s="1" t="n">
        <v>11</v>
      </c>
      <c r="D1977" s="1" t="s">
        <v>3074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4036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5" t="n">
        <v>46190</v>
      </c>
      <c r="C1978" s="1" t="n">
        <v>11</v>
      </c>
      <c r="D1978" s="1" t="s">
        <v>3074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4037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5" t="n">
        <v>46190</v>
      </c>
      <c r="C1979" s="1" t="n">
        <v>11</v>
      </c>
      <c r="D1979" s="1" t="s">
        <v>3074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4038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5" t="n">
        <v>46190</v>
      </c>
      <c r="C1980" s="1" t="n">
        <v>11</v>
      </c>
      <c r="D1980" s="1" t="s">
        <v>3074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3974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5" t="n">
        <v>46190</v>
      </c>
      <c r="C1981" s="1" t="n">
        <v>11</v>
      </c>
      <c r="D1981" s="1" t="s">
        <v>3074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4039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5" t="n">
        <v>46190</v>
      </c>
      <c r="C1982" s="1" t="n">
        <v>11</v>
      </c>
      <c r="D1982" s="1" t="s">
        <v>3074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3216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5" t="n">
        <v>46190</v>
      </c>
      <c r="C1983" s="1" t="n">
        <v>11</v>
      </c>
      <c r="D1983" s="1" t="s">
        <v>3074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3217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5" t="n">
        <v>46190</v>
      </c>
      <c r="C1984" s="1" t="n">
        <v>11</v>
      </c>
      <c r="D1984" s="1" t="s">
        <v>3074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3218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5" t="n">
        <v>46190</v>
      </c>
      <c r="C1985" s="1" t="n">
        <v>11</v>
      </c>
      <c r="D1985" s="1" t="s">
        <v>3074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3219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5" t="n">
        <v>46190</v>
      </c>
      <c r="C1986" s="1" t="n">
        <v>11</v>
      </c>
      <c r="D1986" s="1" t="s">
        <v>3074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4040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5" t="n">
        <v>46190</v>
      </c>
      <c r="C1987" s="1" t="n">
        <v>11</v>
      </c>
      <c r="D1987" s="1" t="s">
        <v>3074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3087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5" t="n">
        <v>46190</v>
      </c>
      <c r="C1988" s="1" t="n">
        <v>11</v>
      </c>
      <c r="D1988" s="1" t="s">
        <v>3074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3088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5" t="n">
        <v>46190</v>
      </c>
      <c r="C1989" s="1" t="n">
        <v>11</v>
      </c>
      <c r="D1989" s="1" t="s">
        <v>3074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3090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5" t="n">
        <v>46190</v>
      </c>
      <c r="C1990" s="1" t="n">
        <v>11</v>
      </c>
      <c r="D1990" s="1" t="s">
        <v>3074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3660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5" t="n">
        <v>46190</v>
      </c>
      <c r="C1991" s="1" t="n">
        <v>11</v>
      </c>
      <c r="D1991" s="1" t="s">
        <v>3074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4041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5" t="n">
        <v>46190</v>
      </c>
      <c r="C1992" s="1" t="n">
        <v>11</v>
      </c>
      <c r="D1992" s="1" t="s">
        <v>3074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3091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5" t="n">
        <v>46190</v>
      </c>
      <c r="C1993" s="1" t="n">
        <v>11</v>
      </c>
      <c r="D1993" s="1" t="s">
        <v>3074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3093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5" t="n">
        <v>46190</v>
      </c>
      <c r="C1994" s="1" t="n">
        <v>11</v>
      </c>
      <c r="D1994" s="1" t="s">
        <v>3074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3665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5" t="n">
        <v>46190</v>
      </c>
      <c r="C1995" s="1" t="n">
        <v>11</v>
      </c>
      <c r="D1995" s="1" t="s">
        <v>3074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4042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5" t="n">
        <v>46190</v>
      </c>
      <c r="C1996" s="1" t="n">
        <v>11</v>
      </c>
      <c r="D1996" s="1" t="s">
        <v>3074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4043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5" t="n">
        <v>46190</v>
      </c>
      <c r="C1997" s="1" t="n">
        <v>11</v>
      </c>
      <c r="D1997" s="1" t="s">
        <v>3074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4044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5" t="n">
        <v>46190</v>
      </c>
      <c r="C1998" s="1" t="n">
        <v>11</v>
      </c>
      <c r="D1998" s="1" t="s">
        <v>3074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4045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5" t="n">
        <v>46190</v>
      </c>
      <c r="C1999" s="1" t="n">
        <v>11</v>
      </c>
      <c r="D1999" s="1" t="s">
        <v>3074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3097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5" t="n">
        <v>46190</v>
      </c>
      <c r="C2000" s="1" t="n">
        <v>11</v>
      </c>
      <c r="D2000" s="1" t="s">
        <v>3074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3089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5" t="n">
        <v>46190</v>
      </c>
      <c r="C2001" s="1" t="n">
        <v>11</v>
      </c>
      <c r="D2001" s="1" t="s">
        <v>3074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3668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5" t="n">
        <v>46190</v>
      </c>
      <c r="C2002" s="1" t="n">
        <v>11</v>
      </c>
      <c r="D2002" s="1" t="s">
        <v>3074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3098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5" t="n">
        <v>46190</v>
      </c>
      <c r="C2003" s="1" t="n">
        <v>11</v>
      </c>
      <c r="D2003" s="1" t="s">
        <v>3074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3099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5" t="n">
        <v>46190</v>
      </c>
      <c r="C2004" s="1" t="n">
        <v>11</v>
      </c>
      <c r="D2004" s="1" t="s">
        <v>3074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3100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5" t="n">
        <v>46190</v>
      </c>
      <c r="C2005" s="1" t="n">
        <v>11</v>
      </c>
      <c r="D2005" s="1" t="s">
        <v>3074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4046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5" t="n">
        <v>46190</v>
      </c>
      <c r="C2006" s="1" t="n">
        <v>11</v>
      </c>
      <c r="D2006" s="1" t="s">
        <v>3074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4047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5" t="n">
        <v>46190</v>
      </c>
      <c r="C2007" s="1" t="n">
        <v>11</v>
      </c>
      <c r="D2007" s="1" t="s">
        <v>3074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4048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5" t="n">
        <v>46190</v>
      </c>
      <c r="C2008" s="1" t="n">
        <v>171</v>
      </c>
      <c r="D2008" s="1" t="s">
        <v>3301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3148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5" t="n">
        <v>46191</v>
      </c>
      <c r="C2009" s="1" t="n">
        <v>1</v>
      </c>
      <c r="D2009" s="1" t="s">
        <v>3101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3307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5" t="n">
        <v>46191</v>
      </c>
      <c r="C2010" s="1" t="n">
        <v>1</v>
      </c>
      <c r="D2010" s="1" t="s">
        <v>3101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3308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5" t="n">
        <v>46191</v>
      </c>
      <c r="C2011" s="1" t="n">
        <v>1</v>
      </c>
      <c r="D2011" s="1" t="s">
        <v>3101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3311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5" t="n">
        <v>46191</v>
      </c>
      <c r="C2012" s="1" t="n">
        <v>1</v>
      </c>
      <c r="D2012" s="1" t="s">
        <v>3101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3312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5" t="n">
        <v>46191</v>
      </c>
      <c r="C2013" s="1" t="n">
        <v>1</v>
      </c>
      <c r="D2013" s="1" t="s">
        <v>3101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3313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5" t="n">
        <v>46191</v>
      </c>
      <c r="C2014" s="1" t="n">
        <v>1</v>
      </c>
      <c r="D2014" s="1" t="s">
        <v>3101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4049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5" t="n">
        <v>46191</v>
      </c>
      <c r="C2015" s="1" t="n">
        <v>1</v>
      </c>
      <c r="D2015" s="1" t="s">
        <v>3101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3314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5" t="n">
        <v>46191</v>
      </c>
      <c r="C2016" s="1" t="n">
        <v>1</v>
      </c>
      <c r="D2016" s="1" t="s">
        <v>3101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3521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5" t="n">
        <v>46191</v>
      </c>
      <c r="C2017" s="1" t="n">
        <v>1</v>
      </c>
      <c r="D2017" s="1" t="s">
        <v>3101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3522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5" t="n">
        <v>46191</v>
      </c>
      <c r="C2018" s="1" t="n">
        <v>1</v>
      </c>
      <c r="D2018" s="1" t="s">
        <v>3101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3523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5" t="n">
        <v>46191</v>
      </c>
      <c r="C2019" s="1" t="n">
        <v>1</v>
      </c>
      <c r="D2019" s="1" t="s">
        <v>3101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3265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5" t="n">
        <v>46191</v>
      </c>
      <c r="C2020" s="1" t="n">
        <v>1</v>
      </c>
      <c r="D2020" s="1" t="s">
        <v>3101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3525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5" t="n">
        <v>46191</v>
      </c>
      <c r="C2021" s="1" t="n">
        <v>1</v>
      </c>
      <c r="D2021" s="1" t="s">
        <v>3101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3250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5" t="n">
        <v>46191</v>
      </c>
      <c r="C2022" s="1" t="n">
        <v>1</v>
      </c>
      <c r="D2022" s="1" t="s">
        <v>3101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3251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5" t="n">
        <v>46191</v>
      </c>
      <c r="C2023" s="1" t="n">
        <v>1</v>
      </c>
      <c r="D2023" s="1" t="s">
        <v>3101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3252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5" t="n">
        <v>46191</v>
      </c>
      <c r="C2024" s="1" t="n">
        <v>1</v>
      </c>
      <c r="D2024" s="1" t="s">
        <v>3101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3253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5" t="n">
        <v>46191</v>
      </c>
      <c r="C2025" s="1" t="n">
        <v>1</v>
      </c>
      <c r="D2025" s="1" t="s">
        <v>3101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3254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5" t="n">
        <v>46191</v>
      </c>
      <c r="C2026" s="1" t="n">
        <v>1</v>
      </c>
      <c r="D2026" s="1" t="s">
        <v>3101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3255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5" t="n">
        <v>46191</v>
      </c>
      <c r="C2027" s="1" t="n">
        <v>1</v>
      </c>
      <c r="D2027" s="1" t="s">
        <v>3101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3256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5" t="n">
        <v>46191</v>
      </c>
      <c r="C2028" s="1" t="n">
        <v>2</v>
      </c>
      <c r="D2028" s="1" t="s">
        <v>3067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3068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5" t="n">
        <v>46191</v>
      </c>
      <c r="C2029" s="1" t="n">
        <v>2</v>
      </c>
      <c r="D2029" s="1" t="s">
        <v>3067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3069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5" t="n">
        <v>46191</v>
      </c>
      <c r="C2030" s="1" t="n">
        <v>2</v>
      </c>
      <c r="D2030" s="1" t="s">
        <v>3067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3070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5" t="n">
        <v>46191</v>
      </c>
      <c r="C2031" s="1" t="n">
        <v>2</v>
      </c>
      <c r="D2031" s="1" t="s">
        <v>3067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3072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5" t="n">
        <v>46191</v>
      </c>
      <c r="C2032" s="1" t="n">
        <v>2</v>
      </c>
      <c r="D2032" s="1" t="s">
        <v>3067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3071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5" t="n">
        <v>46191</v>
      </c>
      <c r="C2033" s="1" t="n">
        <v>6</v>
      </c>
      <c r="D2033" s="1" t="s">
        <v>3073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3068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5" t="n">
        <v>46191</v>
      </c>
      <c r="C2034" s="1" t="n">
        <v>6</v>
      </c>
      <c r="D2034" s="1" t="s">
        <v>3073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3069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5" t="n">
        <v>46191</v>
      </c>
      <c r="C2035" s="1" t="n">
        <v>6</v>
      </c>
      <c r="D2035" s="1" t="s">
        <v>3073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3070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5" t="n">
        <v>46191</v>
      </c>
      <c r="C2036" s="1" t="n">
        <v>6</v>
      </c>
      <c r="D2036" s="1" t="s">
        <v>3073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3072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5" t="n">
        <v>46191</v>
      </c>
      <c r="C2037" s="1" t="n">
        <v>6</v>
      </c>
      <c r="D2037" s="1" t="s">
        <v>3073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3071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5" t="n">
        <v>46191</v>
      </c>
      <c r="C2038" s="1" t="n">
        <v>11</v>
      </c>
      <c r="D2038" s="1" t="s">
        <v>3074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4050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5" t="n">
        <v>46191</v>
      </c>
      <c r="C2039" s="1" t="n">
        <v>11</v>
      </c>
      <c r="D2039" s="1" t="s">
        <v>3074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3175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5" t="n">
        <v>46191</v>
      </c>
      <c r="C2040" s="1" t="n">
        <v>11</v>
      </c>
      <c r="D2040" s="1" t="s">
        <v>3074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4051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5" t="n">
        <v>46191</v>
      </c>
      <c r="C2041" s="1" t="n">
        <v>11</v>
      </c>
      <c r="D2041" s="1" t="s">
        <v>3074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4052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5" t="n">
        <v>46191</v>
      </c>
      <c r="C2042" s="1" t="n">
        <v>11</v>
      </c>
      <c r="D2042" s="1" t="s">
        <v>3074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4053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5" t="n">
        <v>46191</v>
      </c>
      <c r="C2043" s="1" t="n">
        <v>11</v>
      </c>
      <c r="D2043" s="1" t="s">
        <v>3074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4054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5" t="n">
        <v>46191</v>
      </c>
      <c r="C2044" s="1" t="n">
        <v>11</v>
      </c>
      <c r="D2044" s="1" t="s">
        <v>3074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4055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5" t="n">
        <v>46191</v>
      </c>
      <c r="C2045" s="1" t="n">
        <v>11</v>
      </c>
      <c r="D2045" s="1" t="s">
        <v>3074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4056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5" t="n">
        <v>46191</v>
      </c>
      <c r="C2046" s="1" t="n">
        <v>11</v>
      </c>
      <c r="D2046" s="1" t="s">
        <v>3074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4057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5" t="n">
        <v>46191</v>
      </c>
      <c r="C2047" s="1" t="n">
        <v>11</v>
      </c>
      <c r="D2047" s="1" t="s">
        <v>3074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4058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5" t="n">
        <v>46191</v>
      </c>
      <c r="C2048" s="1" t="n">
        <v>11</v>
      </c>
      <c r="D2048" s="1" t="s">
        <v>3074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4059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5" t="n">
        <v>46191</v>
      </c>
      <c r="C2049" s="1" t="n">
        <v>11</v>
      </c>
      <c r="D2049" s="1" t="s">
        <v>3074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4060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5" t="n">
        <v>46191</v>
      </c>
      <c r="C2050" s="1" t="n">
        <v>11</v>
      </c>
      <c r="D2050" s="1" t="s">
        <v>3074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4060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5" t="n">
        <v>46191</v>
      </c>
      <c r="C2051" s="1" t="n">
        <v>11</v>
      </c>
      <c r="D2051" s="1" t="s">
        <v>3074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4061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5" t="n">
        <v>46191</v>
      </c>
      <c r="C2052" s="1" t="n">
        <v>11</v>
      </c>
      <c r="D2052" s="1" t="s">
        <v>3074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4062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5" t="n">
        <v>46191</v>
      </c>
      <c r="C2053" s="1" t="n">
        <v>11</v>
      </c>
      <c r="D2053" s="1" t="s">
        <v>3074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4063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5" t="n">
        <v>46191</v>
      </c>
      <c r="C2054" s="1" t="n">
        <v>39</v>
      </c>
      <c r="D2054" s="1" t="s">
        <v>3299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4064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5" t="n">
        <v>46191</v>
      </c>
      <c r="C2055" s="1" t="n">
        <v>39</v>
      </c>
      <c r="D2055" s="1" t="s">
        <v>3299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4064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5" t="n">
        <v>46191</v>
      </c>
      <c r="C2056" s="1" t="n">
        <v>39</v>
      </c>
      <c r="D2056" s="1" t="s">
        <v>3299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4064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5" t="n">
        <v>46191</v>
      </c>
      <c r="C2057" s="1" t="n">
        <v>171</v>
      </c>
      <c r="D2057" s="1" t="s">
        <v>3301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4065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5" t="n">
        <v>46191</v>
      </c>
      <c r="C2058" s="1" t="n">
        <v>171</v>
      </c>
      <c r="D2058" s="1" t="s">
        <v>3301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4066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5" t="n">
        <v>46192</v>
      </c>
      <c r="C2059" s="1" t="n">
        <v>1</v>
      </c>
      <c r="D2059" s="1" t="s">
        <v>3101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3242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5" t="n">
        <v>46192</v>
      </c>
      <c r="C2060" s="1" t="n">
        <v>1</v>
      </c>
      <c r="D2060" s="1" t="s">
        <v>3101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3243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5" t="n">
        <v>46192</v>
      </c>
      <c r="C2061" s="1" t="n">
        <v>1</v>
      </c>
      <c r="D2061" s="1" t="s">
        <v>3101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3244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5" t="n">
        <v>46192</v>
      </c>
      <c r="C2062" s="1" t="n">
        <v>1</v>
      </c>
      <c r="D2062" s="1" t="s">
        <v>3101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3531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5" t="n">
        <v>46192</v>
      </c>
      <c r="C2063" s="1" t="n">
        <v>1</v>
      </c>
      <c r="D2063" s="1" t="s">
        <v>3101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3532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5" t="n">
        <v>46192</v>
      </c>
      <c r="C2064" s="1" t="n">
        <v>1</v>
      </c>
      <c r="D2064" s="1" t="s">
        <v>3101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3533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5" t="n">
        <v>46192</v>
      </c>
      <c r="C2065" s="1" t="n">
        <v>1</v>
      </c>
      <c r="D2065" s="1" t="s">
        <v>3101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3352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5" t="n">
        <v>46192</v>
      </c>
      <c r="C2066" s="1" t="n">
        <v>1</v>
      </c>
      <c r="D2066" s="1" t="s">
        <v>3101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3124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5" t="n">
        <v>46192</v>
      </c>
      <c r="C2067" s="1" t="n">
        <v>1</v>
      </c>
      <c r="D2067" s="1" t="s">
        <v>3101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3126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5" t="n">
        <v>46192</v>
      </c>
      <c r="C2068" s="1" t="n">
        <v>1</v>
      </c>
      <c r="D2068" s="1" t="s">
        <v>3101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3128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5" t="n">
        <v>46192</v>
      </c>
      <c r="C2069" s="1" t="n">
        <v>2</v>
      </c>
      <c r="D2069" s="1" t="s">
        <v>3067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3068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5" t="n">
        <v>46192</v>
      </c>
      <c r="C2070" s="1" t="n">
        <v>2</v>
      </c>
      <c r="D2070" s="1" t="s">
        <v>3067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3070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5" t="n">
        <v>46192</v>
      </c>
      <c r="C2071" s="1" t="n">
        <v>2</v>
      </c>
      <c r="D2071" s="1" t="s">
        <v>3067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3104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5" t="n">
        <v>46192</v>
      </c>
      <c r="C2072" s="1" t="n">
        <v>2</v>
      </c>
      <c r="D2072" s="1" t="s">
        <v>3067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3105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5" t="n">
        <v>46192</v>
      </c>
      <c r="C2073" s="1" t="n">
        <v>2</v>
      </c>
      <c r="D2073" s="1" t="s">
        <v>3067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3106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5" t="n">
        <v>46192</v>
      </c>
      <c r="C2074" s="1" t="n">
        <v>2</v>
      </c>
      <c r="D2074" s="1" t="s">
        <v>3067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3107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5" t="n">
        <v>46192</v>
      </c>
      <c r="C2075" s="1" t="n">
        <v>2</v>
      </c>
      <c r="D2075" s="1" t="s">
        <v>3067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3108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5" t="n">
        <v>46192</v>
      </c>
      <c r="C2076" s="1" t="n">
        <v>2</v>
      </c>
      <c r="D2076" s="1" t="s">
        <v>3067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3257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5" t="n">
        <v>46192</v>
      </c>
      <c r="C2077" s="1" t="n">
        <v>2</v>
      </c>
      <c r="D2077" s="1" t="s">
        <v>3067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3109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5" t="n">
        <v>46192</v>
      </c>
      <c r="C2078" s="1" t="n">
        <v>2</v>
      </c>
      <c r="D2078" s="1" t="s">
        <v>3067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3110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5" t="n">
        <v>46192</v>
      </c>
      <c r="C2079" s="1" t="n">
        <v>2</v>
      </c>
      <c r="D2079" s="1" t="s">
        <v>3067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3258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5" t="n">
        <v>46192</v>
      </c>
      <c r="C2080" s="1" t="n">
        <v>2</v>
      </c>
      <c r="D2080" s="1" t="s">
        <v>3067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3111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5" t="n">
        <v>46192</v>
      </c>
      <c r="C2081" s="1" t="n">
        <v>2</v>
      </c>
      <c r="D2081" s="1" t="s">
        <v>3067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3112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5" t="n">
        <v>46192</v>
      </c>
      <c r="C2082" s="1" t="n">
        <v>2</v>
      </c>
      <c r="D2082" s="1" t="s">
        <v>3067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3113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5" t="n">
        <v>46192</v>
      </c>
      <c r="C2083" s="1" t="n">
        <v>2</v>
      </c>
      <c r="D2083" s="1" t="s">
        <v>3067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3114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5" t="n">
        <v>46192</v>
      </c>
      <c r="C2084" s="1" t="n">
        <v>2</v>
      </c>
      <c r="D2084" s="1" t="s">
        <v>3067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3259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5" t="n">
        <v>46192</v>
      </c>
      <c r="C2085" s="1" t="n">
        <v>2</v>
      </c>
      <c r="D2085" s="1" t="s">
        <v>3067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3260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5" t="n">
        <v>46192</v>
      </c>
      <c r="C2086" s="1" t="n">
        <v>2</v>
      </c>
      <c r="D2086" s="1" t="s">
        <v>3067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3261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5" t="n">
        <v>46192</v>
      </c>
      <c r="C2087" s="1" t="n">
        <v>2</v>
      </c>
      <c r="D2087" s="1" t="s">
        <v>3067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3887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5" t="n">
        <v>46192</v>
      </c>
      <c r="C2088" s="1" t="n">
        <v>2</v>
      </c>
      <c r="D2088" s="1" t="s">
        <v>3067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3888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5" t="n">
        <v>46192</v>
      </c>
      <c r="C2089" s="1" t="n">
        <v>2</v>
      </c>
      <c r="D2089" s="1" t="s">
        <v>3067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3460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5" t="n">
        <v>46192</v>
      </c>
      <c r="C2090" s="1" t="n">
        <v>2</v>
      </c>
      <c r="D2090" s="1" t="s">
        <v>3067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3118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5" t="n">
        <v>46192</v>
      </c>
      <c r="C2091" s="1" t="n">
        <v>2</v>
      </c>
      <c r="D2091" s="1" t="s">
        <v>3067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4067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5" t="n">
        <v>46192</v>
      </c>
      <c r="C2092" s="1" t="n">
        <v>2</v>
      </c>
      <c r="D2092" s="1" t="s">
        <v>3067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3262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5" t="n">
        <v>46192</v>
      </c>
      <c r="C2093" s="1" t="n">
        <v>6</v>
      </c>
      <c r="D2093" s="1" t="s">
        <v>3073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3068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5" t="n">
        <v>46192</v>
      </c>
      <c r="C2094" s="1" t="n">
        <v>6</v>
      </c>
      <c r="D2094" s="1" t="s">
        <v>3073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3070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5" t="n">
        <v>46192</v>
      </c>
      <c r="C2095" s="1" t="n">
        <v>6</v>
      </c>
      <c r="D2095" s="1" t="s">
        <v>3073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3104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5" t="n">
        <v>46192</v>
      </c>
      <c r="C2096" s="1" t="n">
        <v>6</v>
      </c>
      <c r="D2096" s="1" t="s">
        <v>3073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3105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5" t="n">
        <v>46192</v>
      </c>
      <c r="C2097" s="1" t="n">
        <v>6</v>
      </c>
      <c r="D2097" s="1" t="s">
        <v>3073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3106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5" t="n">
        <v>46192</v>
      </c>
      <c r="C2098" s="1" t="n">
        <v>6</v>
      </c>
      <c r="D2098" s="1" t="s">
        <v>3073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3107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5" t="n">
        <v>46192</v>
      </c>
      <c r="C2099" s="1" t="n">
        <v>6</v>
      </c>
      <c r="D2099" s="1" t="s">
        <v>3073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3108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5" t="n">
        <v>46192</v>
      </c>
      <c r="C2100" s="1" t="n">
        <v>6</v>
      </c>
      <c r="D2100" s="1" t="s">
        <v>3073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3257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5" t="n">
        <v>46192</v>
      </c>
      <c r="C2101" s="1" t="n">
        <v>6</v>
      </c>
      <c r="D2101" s="1" t="s">
        <v>3073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3109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5" t="n">
        <v>46192</v>
      </c>
      <c r="C2102" s="1" t="n">
        <v>6</v>
      </c>
      <c r="D2102" s="1" t="s">
        <v>3073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3110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5" t="n">
        <v>46192</v>
      </c>
      <c r="C2103" s="1" t="n">
        <v>6</v>
      </c>
      <c r="D2103" s="1" t="s">
        <v>3073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3258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5" t="n">
        <v>46192</v>
      </c>
      <c r="C2104" s="1" t="n">
        <v>6</v>
      </c>
      <c r="D2104" s="1" t="s">
        <v>3073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3111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5" t="n">
        <v>46192</v>
      </c>
      <c r="C2105" s="1" t="n">
        <v>6</v>
      </c>
      <c r="D2105" s="1" t="s">
        <v>3073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3112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5" t="n">
        <v>46192</v>
      </c>
      <c r="C2106" s="1" t="n">
        <v>6</v>
      </c>
      <c r="D2106" s="1" t="s">
        <v>3073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3113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5" t="n">
        <v>46192</v>
      </c>
      <c r="C2107" s="1" t="n">
        <v>6</v>
      </c>
      <c r="D2107" s="1" t="s">
        <v>3073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3114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5" t="n">
        <v>46192</v>
      </c>
      <c r="C2108" s="1" t="n">
        <v>6</v>
      </c>
      <c r="D2108" s="1" t="s">
        <v>3073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3259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5" t="n">
        <v>46192</v>
      </c>
      <c r="C2109" s="1" t="n">
        <v>6</v>
      </c>
      <c r="D2109" s="1" t="s">
        <v>3073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3260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5" t="n">
        <v>46192</v>
      </c>
      <c r="C2110" s="1" t="n">
        <v>6</v>
      </c>
      <c r="D2110" s="1" t="s">
        <v>3073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3261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5" t="n">
        <v>46192</v>
      </c>
      <c r="C2111" s="1" t="n">
        <v>6</v>
      </c>
      <c r="D2111" s="1" t="s">
        <v>3073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3887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5" t="n">
        <v>46192</v>
      </c>
      <c r="C2112" s="1" t="n">
        <v>6</v>
      </c>
      <c r="D2112" s="1" t="s">
        <v>3073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3888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5" t="n">
        <v>46192</v>
      </c>
      <c r="C2113" s="1" t="n">
        <v>6</v>
      </c>
      <c r="D2113" s="1" t="s">
        <v>3073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3460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5" t="n">
        <v>46192</v>
      </c>
      <c r="C2114" s="1" t="n">
        <v>6</v>
      </c>
      <c r="D2114" s="1" t="s">
        <v>3073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3118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5" t="n">
        <v>46192</v>
      </c>
      <c r="C2115" s="1" t="n">
        <v>6</v>
      </c>
      <c r="D2115" s="1" t="s">
        <v>3073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4067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5" t="n">
        <v>46192</v>
      </c>
      <c r="C2116" s="1" t="n">
        <v>6</v>
      </c>
      <c r="D2116" s="1" t="s">
        <v>3073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3262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5" t="n">
        <v>46192</v>
      </c>
      <c r="C2117" s="1" t="n">
        <v>11</v>
      </c>
      <c r="D2117" s="1" t="s">
        <v>3074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3303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5" t="n">
        <v>46192</v>
      </c>
      <c r="C2118" s="1" t="n">
        <v>11</v>
      </c>
      <c r="D2118" s="1" t="s">
        <v>3074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3304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5" t="n">
        <v>46192</v>
      </c>
      <c r="C2119" s="1" t="n">
        <v>11</v>
      </c>
      <c r="D2119" s="1" t="s">
        <v>3074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4068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5" t="n">
        <v>46192</v>
      </c>
      <c r="C2120" s="1" t="n">
        <v>11</v>
      </c>
      <c r="D2120" s="1" t="s">
        <v>3074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4069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5" t="n">
        <v>46192</v>
      </c>
      <c r="C2121" s="1" t="n">
        <v>11</v>
      </c>
      <c r="D2121" s="1" t="s">
        <v>3074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4070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5" t="n">
        <v>46192</v>
      </c>
      <c r="C2122" s="1" t="n">
        <v>11</v>
      </c>
      <c r="D2122" s="1" t="s">
        <v>3074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4071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5" t="n">
        <v>46192</v>
      </c>
      <c r="C2123" s="1" t="n">
        <v>11</v>
      </c>
      <c r="D2123" s="1" t="s">
        <v>3074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4072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5" t="n">
        <v>46192</v>
      </c>
      <c r="C2124" s="1" t="n">
        <v>11</v>
      </c>
      <c r="D2124" s="1" t="s">
        <v>3074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4073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5" t="n">
        <v>46192</v>
      </c>
      <c r="C2125" s="1" t="n">
        <v>11</v>
      </c>
      <c r="D2125" s="1" t="s">
        <v>3074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4074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5" t="n">
        <v>46192</v>
      </c>
      <c r="C2126" s="1" t="n">
        <v>11</v>
      </c>
      <c r="D2126" s="1" t="s">
        <v>3074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4075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5" t="n">
        <v>46192</v>
      </c>
      <c r="C2127" s="1" t="n">
        <v>11</v>
      </c>
      <c r="D2127" s="1" t="s">
        <v>3074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4076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5" t="n">
        <v>46192</v>
      </c>
      <c r="C2128" s="1" t="n">
        <v>11</v>
      </c>
      <c r="D2128" s="1" t="s">
        <v>3074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3146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5" t="n">
        <v>46192</v>
      </c>
      <c r="C2129" s="1" t="n">
        <v>11</v>
      </c>
      <c r="D2129" s="1" t="s">
        <v>3074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3144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5" t="n">
        <v>46192</v>
      </c>
      <c r="C2130" s="1" t="n">
        <v>11</v>
      </c>
      <c r="D2130" s="1" t="s">
        <v>3074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4077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5" t="n">
        <v>46192</v>
      </c>
      <c r="C2131" s="1" t="n">
        <v>11</v>
      </c>
      <c r="D2131" s="1" t="s">
        <v>3074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4078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5" t="n">
        <v>46192</v>
      </c>
      <c r="C2132" s="1" t="n">
        <v>11</v>
      </c>
      <c r="D2132" s="1" t="s">
        <v>3074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4079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5" t="n">
        <v>46192</v>
      </c>
      <c r="C2133" s="1" t="n">
        <v>11</v>
      </c>
      <c r="D2133" s="1" t="s">
        <v>3074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4080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5" t="n">
        <v>46192</v>
      </c>
      <c r="C2134" s="1" t="n">
        <v>11</v>
      </c>
      <c r="D2134" s="1" t="s">
        <v>3074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4081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5" t="n">
        <v>46192</v>
      </c>
      <c r="C2135" s="1" t="n">
        <v>11</v>
      </c>
      <c r="D2135" s="1" t="s">
        <v>3074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3373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5" t="n">
        <v>46192</v>
      </c>
      <c r="C2136" s="1" t="n">
        <v>11</v>
      </c>
      <c r="D2136" s="1" t="s">
        <v>3074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4082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5" t="n">
        <v>46192</v>
      </c>
      <c r="C2137" s="1" t="n">
        <v>11</v>
      </c>
      <c r="D2137" s="1" t="s">
        <v>3074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3377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5" t="n">
        <v>46192</v>
      </c>
      <c r="C2138" s="1" t="n">
        <v>11</v>
      </c>
      <c r="D2138" s="1" t="s">
        <v>3074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3379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5" t="n">
        <v>46192</v>
      </c>
      <c r="C2139" s="1" t="n">
        <v>11</v>
      </c>
      <c r="D2139" s="1" t="s">
        <v>3074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3381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5" t="n">
        <v>46192</v>
      </c>
      <c r="C2140" s="1" t="n">
        <v>11</v>
      </c>
      <c r="D2140" s="1" t="s">
        <v>3074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3382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5" t="n">
        <v>46192</v>
      </c>
      <c r="C2141" s="1" t="n">
        <v>11</v>
      </c>
      <c r="D2141" s="1" t="s">
        <v>3074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4083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5" t="n">
        <v>46192</v>
      </c>
      <c r="C2142" s="1" t="n">
        <v>11</v>
      </c>
      <c r="D2142" s="1" t="s">
        <v>3074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4084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5" t="n">
        <v>46192</v>
      </c>
      <c r="C2143" s="1" t="n">
        <v>11</v>
      </c>
      <c r="D2143" s="1" t="s">
        <v>3074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3518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5" t="n">
        <v>46192</v>
      </c>
      <c r="C2144" s="1" t="n">
        <v>11</v>
      </c>
      <c r="D2144" s="1" t="s">
        <v>3074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4085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5" t="n">
        <v>46192</v>
      </c>
      <c r="C2145" s="1" t="n">
        <v>11</v>
      </c>
      <c r="D2145" s="1" t="s">
        <v>3074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4086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5" t="n">
        <v>46192</v>
      </c>
      <c r="C2146" s="1" t="n">
        <v>11</v>
      </c>
      <c r="D2146" s="1" t="s">
        <v>3074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4087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5" t="n">
        <v>46192</v>
      </c>
      <c r="C2147" s="1" t="n">
        <v>11</v>
      </c>
      <c r="D2147" s="1" t="s">
        <v>3074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4088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5" t="n">
        <v>46192</v>
      </c>
      <c r="C2148" s="1" t="n">
        <v>11</v>
      </c>
      <c r="D2148" s="1" t="s">
        <v>3074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4089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5" t="n">
        <v>46192</v>
      </c>
      <c r="C2149" s="1" t="n">
        <v>11</v>
      </c>
      <c r="D2149" s="1" t="s">
        <v>3074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4090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5" t="n">
        <v>46192</v>
      </c>
      <c r="C2150" s="1" t="n">
        <v>11</v>
      </c>
      <c r="D2150" s="1" t="s">
        <v>3074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4091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5" t="n">
        <v>46192</v>
      </c>
      <c r="C2151" s="1" t="n">
        <v>11</v>
      </c>
      <c r="D2151" s="1" t="s">
        <v>3074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4092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5" t="n">
        <v>46192</v>
      </c>
      <c r="C2152" s="1" t="n">
        <v>11</v>
      </c>
      <c r="D2152" s="1" t="s">
        <v>3074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4093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5" t="n">
        <v>46192</v>
      </c>
      <c r="C2153" s="1" t="n">
        <v>11</v>
      </c>
      <c r="D2153" s="1" t="s">
        <v>3074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4094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5" t="n">
        <v>46192</v>
      </c>
      <c r="C2154" s="1" t="n">
        <v>11</v>
      </c>
      <c r="D2154" s="1" t="s">
        <v>3074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4095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5" t="n">
        <v>46192</v>
      </c>
      <c r="C2155" s="1" t="n">
        <v>11</v>
      </c>
      <c r="D2155" s="1" t="s">
        <v>3074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4096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5" t="n">
        <v>46192</v>
      </c>
      <c r="C2156" s="1" t="n">
        <v>11</v>
      </c>
      <c r="D2156" s="1" t="s">
        <v>3074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4097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5" t="n">
        <v>46192</v>
      </c>
      <c r="C2157" s="1" t="n">
        <v>11</v>
      </c>
      <c r="D2157" s="1" t="s">
        <v>3074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4098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5" t="n">
        <v>46192</v>
      </c>
      <c r="C2158" s="1" t="n">
        <v>11</v>
      </c>
      <c r="D2158" s="1" t="s">
        <v>3074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4099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5" t="n">
        <v>46192</v>
      </c>
      <c r="C2159" s="1" t="n">
        <v>11</v>
      </c>
      <c r="D2159" s="1" t="s">
        <v>3074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4100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5" t="n">
        <v>46192</v>
      </c>
      <c r="C2160" s="1" t="n">
        <v>11</v>
      </c>
      <c r="D2160" s="1" t="s">
        <v>3074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4101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5" t="n">
        <v>46192</v>
      </c>
      <c r="C2161" s="1" t="n">
        <v>11</v>
      </c>
      <c r="D2161" s="1" t="s">
        <v>3074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4102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5" t="n">
        <v>46192</v>
      </c>
      <c r="C2162" s="1" t="n">
        <v>11</v>
      </c>
      <c r="D2162" s="1" t="s">
        <v>3074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4103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5" t="n">
        <v>46192</v>
      </c>
      <c r="C2163" s="1" t="n">
        <v>11</v>
      </c>
      <c r="D2163" s="1" t="s">
        <v>3074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4104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5" t="n">
        <v>46192</v>
      </c>
      <c r="C2164" s="1" t="n">
        <v>11</v>
      </c>
      <c r="D2164" s="1" t="s">
        <v>3074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4105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5" t="n">
        <v>46192</v>
      </c>
      <c r="C2165" s="1" t="n">
        <v>11</v>
      </c>
      <c r="D2165" s="1" t="s">
        <v>3074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4106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5" t="n">
        <v>46192</v>
      </c>
      <c r="C2166" s="1" t="n">
        <v>11</v>
      </c>
      <c r="D2166" s="1" t="s">
        <v>3074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4107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5" t="n">
        <v>46192</v>
      </c>
      <c r="C2167" s="1" t="n">
        <v>11</v>
      </c>
      <c r="D2167" s="1" t="s">
        <v>3074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4108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5" t="n">
        <v>46192</v>
      </c>
      <c r="C2168" s="1" t="n">
        <v>11</v>
      </c>
      <c r="D2168" s="1" t="s">
        <v>3074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4109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5" t="n">
        <v>46192</v>
      </c>
      <c r="C2169" s="1" t="n">
        <v>11</v>
      </c>
      <c r="D2169" s="1" t="s">
        <v>3074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4110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5" t="n">
        <v>46192</v>
      </c>
      <c r="C2170" s="1" t="n">
        <v>11</v>
      </c>
      <c r="D2170" s="1" t="s">
        <v>3074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4111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5" t="n">
        <v>46192</v>
      </c>
      <c r="C2171" s="1" t="n">
        <v>11</v>
      </c>
      <c r="D2171" s="1" t="s">
        <v>3074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4112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5" t="n">
        <v>46192</v>
      </c>
      <c r="C2172" s="1" t="n">
        <v>11</v>
      </c>
      <c r="D2172" s="1" t="s">
        <v>3074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4113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5" t="n">
        <v>46192</v>
      </c>
      <c r="C2173" s="1" t="n">
        <v>11</v>
      </c>
      <c r="D2173" s="1" t="s">
        <v>3074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4114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5" t="n">
        <v>46192</v>
      </c>
      <c r="C2174" s="1" t="n">
        <v>11</v>
      </c>
      <c r="D2174" s="1" t="s">
        <v>3074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4115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5" t="n">
        <v>46192</v>
      </c>
      <c r="C2175" s="1" t="n">
        <v>11</v>
      </c>
      <c r="D2175" s="1" t="s">
        <v>3074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4116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5" t="n">
        <v>46192</v>
      </c>
      <c r="C2176" s="1" t="n">
        <v>11</v>
      </c>
      <c r="D2176" s="1" t="s">
        <v>3074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4117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5" t="n">
        <v>46192</v>
      </c>
      <c r="C2177" s="1" t="n">
        <v>11</v>
      </c>
      <c r="D2177" s="1" t="s">
        <v>3074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4118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5" t="n">
        <v>46192</v>
      </c>
      <c r="C2178" s="1" t="n">
        <v>11</v>
      </c>
      <c r="D2178" s="1" t="s">
        <v>3074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4119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5" t="n">
        <v>46192</v>
      </c>
      <c r="C2179" s="1" t="n">
        <v>11</v>
      </c>
      <c r="D2179" s="1" t="s">
        <v>3074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4120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5" t="n">
        <v>46192</v>
      </c>
      <c r="C2180" s="1" t="n">
        <v>11</v>
      </c>
      <c r="D2180" s="1" t="s">
        <v>3074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4121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5" t="n">
        <v>46192</v>
      </c>
      <c r="C2181" s="1" t="n">
        <v>11</v>
      </c>
      <c r="D2181" s="1" t="s">
        <v>3074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4122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5" t="n">
        <v>46192</v>
      </c>
      <c r="C2182" s="1" t="n">
        <v>11</v>
      </c>
      <c r="D2182" s="1" t="s">
        <v>3074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4123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5" t="n">
        <v>46192</v>
      </c>
      <c r="C2183" s="1" t="n">
        <v>11</v>
      </c>
      <c r="D2183" s="1" t="s">
        <v>3074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4124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5" t="n">
        <v>46192</v>
      </c>
      <c r="C2184" s="1" t="n">
        <v>11</v>
      </c>
      <c r="D2184" s="1" t="s">
        <v>3074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4125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5" t="n">
        <v>46192</v>
      </c>
      <c r="C2185" s="1" t="n">
        <v>11</v>
      </c>
      <c r="D2185" s="1" t="s">
        <v>3074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4126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5" t="n">
        <v>46192</v>
      </c>
      <c r="C2186" s="1" t="n">
        <v>11</v>
      </c>
      <c r="D2186" s="1" t="s">
        <v>3074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4127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5" t="n">
        <v>46192</v>
      </c>
      <c r="C2187" s="1" t="n">
        <v>11</v>
      </c>
      <c r="D2187" s="1" t="s">
        <v>3074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4128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5" t="n">
        <v>46192</v>
      </c>
      <c r="C2188" s="1" t="n">
        <v>11</v>
      </c>
      <c r="D2188" s="1" t="s">
        <v>3074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4129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5" t="n">
        <v>46192</v>
      </c>
      <c r="C2189" s="1" t="n">
        <v>11</v>
      </c>
      <c r="D2189" s="1" t="s">
        <v>3074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4130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5" t="n">
        <v>46192</v>
      </c>
      <c r="C2190" s="1" t="n">
        <v>11</v>
      </c>
      <c r="D2190" s="1" t="s">
        <v>3074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4131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5" t="n">
        <v>46192</v>
      </c>
      <c r="C2191" s="1" t="n">
        <v>11</v>
      </c>
      <c r="D2191" s="1" t="s">
        <v>3074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4132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5" t="n">
        <v>46192</v>
      </c>
      <c r="C2192" s="1" t="n">
        <v>11</v>
      </c>
      <c r="D2192" s="1" t="s">
        <v>3074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4133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5" t="n">
        <v>46192</v>
      </c>
      <c r="C2193" s="1" t="n">
        <v>11</v>
      </c>
      <c r="D2193" s="1" t="s">
        <v>3074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4134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5" t="n">
        <v>46192</v>
      </c>
      <c r="C2194" s="1" t="n">
        <v>11</v>
      </c>
      <c r="D2194" s="1" t="s">
        <v>3074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4135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5" t="n">
        <v>46192</v>
      </c>
      <c r="C2195" s="1" t="n">
        <v>11</v>
      </c>
      <c r="D2195" s="1" t="s">
        <v>3074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4136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5" t="n">
        <v>46192</v>
      </c>
      <c r="C2196" s="1" t="n">
        <v>11</v>
      </c>
      <c r="D2196" s="1" t="s">
        <v>3074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4137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5" t="n">
        <v>46192</v>
      </c>
      <c r="C2197" s="1" t="n">
        <v>11</v>
      </c>
      <c r="D2197" s="1" t="s">
        <v>3074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4138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5" t="n">
        <v>46192</v>
      </c>
      <c r="C2198" s="1" t="n">
        <v>11</v>
      </c>
      <c r="D2198" s="1" t="s">
        <v>3074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4066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5" t="n">
        <v>46192</v>
      </c>
      <c r="C2199" s="1" t="n">
        <v>11</v>
      </c>
      <c r="D2199" s="1" t="s">
        <v>3074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4139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5" t="n">
        <v>46192</v>
      </c>
      <c r="C2200" s="1" t="n">
        <v>11</v>
      </c>
      <c r="D2200" s="1" t="s">
        <v>3074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4140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5" t="n">
        <v>46192</v>
      </c>
      <c r="C2201" s="1" t="n">
        <v>11</v>
      </c>
      <c r="D2201" s="1" t="s">
        <v>3074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4141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5" t="n">
        <v>46192</v>
      </c>
      <c r="C2202" s="1" t="n">
        <v>11</v>
      </c>
      <c r="D2202" s="1" t="s">
        <v>3074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4142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5" t="n">
        <v>46192</v>
      </c>
      <c r="C2203" s="1" t="n">
        <v>11</v>
      </c>
      <c r="D2203" s="1" t="s">
        <v>3074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4143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5" t="n">
        <v>46192</v>
      </c>
      <c r="C2204" s="1" t="n">
        <v>11</v>
      </c>
      <c r="D2204" s="1" t="s">
        <v>3074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4144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5" t="n">
        <v>46192</v>
      </c>
      <c r="C2205" s="1" t="n">
        <v>11</v>
      </c>
      <c r="D2205" s="1" t="s">
        <v>3074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4145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5" t="n">
        <v>46192</v>
      </c>
      <c r="C2206" s="1" t="n">
        <v>11</v>
      </c>
      <c r="D2206" s="1" t="s">
        <v>3074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4146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5" t="n">
        <v>46192</v>
      </c>
      <c r="C2207" s="1" t="n">
        <v>11</v>
      </c>
      <c r="D2207" s="1" t="s">
        <v>3074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4147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5" t="n">
        <v>46192</v>
      </c>
      <c r="C2208" s="1" t="n">
        <v>11</v>
      </c>
      <c r="D2208" s="1" t="s">
        <v>3074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4148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5" t="n">
        <v>46192</v>
      </c>
      <c r="C2209" s="1" t="n">
        <v>11</v>
      </c>
      <c r="D2209" s="1" t="s">
        <v>3074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4149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5" t="n">
        <v>46192</v>
      </c>
      <c r="C2210" s="1" t="n">
        <v>11</v>
      </c>
      <c r="D2210" s="1" t="s">
        <v>3074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4150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5" t="n">
        <v>46192</v>
      </c>
      <c r="C2211" s="1" t="n">
        <v>11</v>
      </c>
      <c r="D2211" s="1" t="s">
        <v>3074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4151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5" t="n">
        <v>46192</v>
      </c>
      <c r="C2212" s="1" t="n">
        <v>11</v>
      </c>
      <c r="D2212" s="1" t="s">
        <v>3074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4152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5" t="n">
        <v>46192</v>
      </c>
      <c r="C2213" s="1" t="n">
        <v>11</v>
      </c>
      <c r="D2213" s="1" t="s">
        <v>3074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4152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5" t="n">
        <v>46192</v>
      </c>
      <c r="C2214" s="1" t="n">
        <v>11</v>
      </c>
      <c r="D2214" s="1" t="s">
        <v>3074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4153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5" t="n">
        <v>46192</v>
      </c>
      <c r="C2215" s="1" t="n">
        <v>11</v>
      </c>
      <c r="D2215" s="1" t="s">
        <v>3074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4154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5" t="n">
        <v>46192</v>
      </c>
      <c r="C2216" s="1" t="n">
        <v>11</v>
      </c>
      <c r="D2216" s="1" t="s">
        <v>3074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4155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5" t="n">
        <v>46192</v>
      </c>
      <c r="C2217" s="1" t="n">
        <v>11</v>
      </c>
      <c r="D2217" s="1" t="s">
        <v>3074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4156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5" t="n">
        <v>46192</v>
      </c>
      <c r="C2218" s="1" t="n">
        <v>11</v>
      </c>
      <c r="D2218" s="1" t="s">
        <v>3074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4157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5" t="n">
        <v>46192</v>
      </c>
      <c r="C2219" s="1" t="n">
        <v>11</v>
      </c>
      <c r="D2219" s="1" t="s">
        <v>3074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4158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5" t="n">
        <v>46192</v>
      </c>
      <c r="C2220" s="1" t="n">
        <v>11</v>
      </c>
      <c r="D2220" s="1" t="s">
        <v>3074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4159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5" t="n">
        <v>46192</v>
      </c>
      <c r="C2221" s="1" t="n">
        <v>11</v>
      </c>
      <c r="D2221" s="1" t="s">
        <v>3074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4160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5" t="n">
        <v>46192</v>
      </c>
      <c r="C2222" s="1" t="n">
        <v>11</v>
      </c>
      <c r="D2222" s="1" t="s">
        <v>3074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4161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5" t="n">
        <v>46192</v>
      </c>
      <c r="C2223" s="1" t="n">
        <v>11</v>
      </c>
      <c r="D2223" s="1" t="s">
        <v>3074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4162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5" t="n">
        <v>46192</v>
      </c>
      <c r="C2224" s="1" t="n">
        <v>11</v>
      </c>
      <c r="D2224" s="1" t="s">
        <v>3074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4163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5" t="n">
        <v>46192</v>
      </c>
      <c r="C2225" s="1" t="n">
        <v>11</v>
      </c>
      <c r="D2225" s="1" t="s">
        <v>3074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4164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5" t="n">
        <v>46192</v>
      </c>
      <c r="C2226" s="1" t="n">
        <v>11</v>
      </c>
      <c r="D2226" s="1" t="s">
        <v>3074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4165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5" t="n">
        <v>46192</v>
      </c>
      <c r="C2227" s="1" t="n">
        <v>11</v>
      </c>
      <c r="D2227" s="1" t="s">
        <v>3074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4166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5" t="n">
        <v>46192</v>
      </c>
      <c r="C2228" s="1" t="n">
        <v>11</v>
      </c>
      <c r="D2228" s="1" t="s">
        <v>3074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4167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5" t="n">
        <v>46192</v>
      </c>
      <c r="C2229" s="1" t="n">
        <v>11</v>
      </c>
      <c r="D2229" s="1" t="s">
        <v>3074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4168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5" t="n">
        <v>46192</v>
      </c>
      <c r="C2230" s="1" t="n">
        <v>11</v>
      </c>
      <c r="D2230" s="1" t="s">
        <v>3074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4169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5" t="n">
        <v>46192</v>
      </c>
      <c r="C2231" s="1" t="n">
        <v>11</v>
      </c>
      <c r="D2231" s="1" t="s">
        <v>3074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4170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5" t="n">
        <v>46192</v>
      </c>
      <c r="C2232" s="1" t="n">
        <v>11</v>
      </c>
      <c r="D2232" s="1" t="s">
        <v>3074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4171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5" t="n">
        <v>46192</v>
      </c>
      <c r="C2233" s="1" t="n">
        <v>11</v>
      </c>
      <c r="D2233" s="1" t="s">
        <v>3074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4172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5" t="n">
        <v>46192</v>
      </c>
      <c r="C2234" s="1" t="n">
        <v>11</v>
      </c>
      <c r="D2234" s="1" t="s">
        <v>3074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4173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5" t="n">
        <v>46192</v>
      </c>
      <c r="C2235" s="1" t="n">
        <v>11</v>
      </c>
      <c r="D2235" s="1" t="s">
        <v>3074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4174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5" t="n">
        <v>46192</v>
      </c>
      <c r="C2236" s="1" t="n">
        <v>11</v>
      </c>
      <c r="D2236" s="1" t="s">
        <v>3074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4175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5" t="n">
        <v>46192</v>
      </c>
      <c r="C2237" s="1" t="n">
        <v>11</v>
      </c>
      <c r="D2237" s="1" t="s">
        <v>3074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4176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5" t="n">
        <v>46192</v>
      </c>
      <c r="C2238" s="1" t="n">
        <v>11</v>
      </c>
      <c r="D2238" s="1" t="s">
        <v>3074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4177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5" t="n">
        <v>46192</v>
      </c>
      <c r="C2239" s="1" t="n">
        <v>11</v>
      </c>
      <c r="D2239" s="1" t="s">
        <v>3074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4178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5" t="n">
        <v>46192</v>
      </c>
      <c r="C2240" s="1" t="n">
        <v>11</v>
      </c>
      <c r="D2240" s="1" t="s">
        <v>3074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4179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5" t="n">
        <v>46192</v>
      </c>
      <c r="C2241" s="1" t="n">
        <v>11</v>
      </c>
      <c r="D2241" s="1" t="s">
        <v>3074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4180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5" t="n">
        <v>46192</v>
      </c>
      <c r="C2242" s="1" t="n">
        <v>11</v>
      </c>
      <c r="D2242" s="1" t="s">
        <v>3074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4181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5" t="n">
        <v>46192</v>
      </c>
      <c r="C2243" s="1" t="n">
        <v>11</v>
      </c>
      <c r="D2243" s="1" t="s">
        <v>3074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4182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5" t="n">
        <v>46192</v>
      </c>
      <c r="C2244" s="1" t="n">
        <v>11</v>
      </c>
      <c r="D2244" s="1" t="s">
        <v>3074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4183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5" t="n">
        <v>46192</v>
      </c>
      <c r="C2245" s="1" t="n">
        <v>11</v>
      </c>
      <c r="D2245" s="1" t="s">
        <v>3074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4184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5" t="n">
        <v>46192</v>
      </c>
      <c r="C2246" s="1" t="n">
        <v>11</v>
      </c>
      <c r="D2246" s="1" t="s">
        <v>3074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4185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5" t="n">
        <v>46192</v>
      </c>
      <c r="C2247" s="1" t="n">
        <v>11</v>
      </c>
      <c r="D2247" s="1" t="s">
        <v>3074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4186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5" t="n">
        <v>46192</v>
      </c>
      <c r="C2248" s="1" t="n">
        <v>11</v>
      </c>
      <c r="D2248" s="1" t="s">
        <v>3074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4187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5" t="n">
        <v>46192</v>
      </c>
      <c r="C2249" s="1" t="n">
        <v>11</v>
      </c>
      <c r="D2249" s="1" t="s">
        <v>3074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4188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5" t="n">
        <v>46192</v>
      </c>
      <c r="C2250" s="1" t="n">
        <v>11</v>
      </c>
      <c r="D2250" s="1" t="s">
        <v>3074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4189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5" t="n">
        <v>46192</v>
      </c>
      <c r="C2251" s="1" t="n">
        <v>11</v>
      </c>
      <c r="D2251" s="1" t="s">
        <v>3074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4189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5" t="n">
        <v>46192</v>
      </c>
      <c r="C2252" s="1" t="n">
        <v>11</v>
      </c>
      <c r="D2252" s="1" t="s">
        <v>3074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4190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5" t="n">
        <v>46192</v>
      </c>
      <c r="C2253" s="1" t="n">
        <v>11</v>
      </c>
      <c r="D2253" s="1" t="s">
        <v>3074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4191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5" t="n">
        <v>46192</v>
      </c>
      <c r="C2254" s="1" t="n">
        <v>11</v>
      </c>
      <c r="D2254" s="1" t="s">
        <v>3074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4190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5" t="n">
        <v>46192</v>
      </c>
      <c r="C2255" s="1" t="n">
        <v>11</v>
      </c>
      <c r="D2255" s="1" t="s">
        <v>3074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4190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5" t="n">
        <v>46192</v>
      </c>
      <c r="C2256" s="1" t="n">
        <v>11</v>
      </c>
      <c r="D2256" s="1" t="s">
        <v>3074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4192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5" t="n">
        <v>46192</v>
      </c>
      <c r="C2257" s="1" t="n">
        <v>11</v>
      </c>
      <c r="D2257" s="1" t="s">
        <v>3074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4193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5" t="n">
        <v>46192</v>
      </c>
      <c r="C2258" s="1" t="n">
        <v>11</v>
      </c>
      <c r="D2258" s="1" t="s">
        <v>3074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4194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5" t="n">
        <v>46192</v>
      </c>
      <c r="C2259" s="1" t="n">
        <v>11</v>
      </c>
      <c r="D2259" s="1" t="s">
        <v>3074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4195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5" t="n">
        <v>46192</v>
      </c>
      <c r="C2260" s="1" t="n">
        <v>11</v>
      </c>
      <c r="D2260" s="1" t="s">
        <v>3074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4196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5" t="n">
        <v>46192</v>
      </c>
      <c r="C2261" s="1" t="n">
        <v>11</v>
      </c>
      <c r="D2261" s="1" t="s">
        <v>3074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4197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5" t="n">
        <v>46192</v>
      </c>
      <c r="C2262" s="1" t="n">
        <v>11</v>
      </c>
      <c r="D2262" s="1" t="s">
        <v>3074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4198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5" t="n">
        <v>46192</v>
      </c>
      <c r="C2263" s="1" t="n">
        <v>11</v>
      </c>
      <c r="D2263" s="1" t="s">
        <v>3074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4199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5" t="n">
        <v>46192</v>
      </c>
      <c r="C2264" s="1" t="n">
        <v>11</v>
      </c>
      <c r="D2264" s="1" t="s">
        <v>3074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4200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5" t="n">
        <v>46192</v>
      </c>
      <c r="C2265" s="1" t="n">
        <v>11</v>
      </c>
      <c r="D2265" s="1" t="s">
        <v>3074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4201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5" t="n">
        <v>46192</v>
      </c>
      <c r="C2266" s="1" t="n">
        <v>11</v>
      </c>
      <c r="D2266" s="1" t="s">
        <v>3074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4202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5" t="n">
        <v>46192</v>
      </c>
      <c r="C2267" s="1" t="n">
        <v>11</v>
      </c>
      <c r="D2267" s="1" t="s">
        <v>3074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4203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5" t="n">
        <v>46192</v>
      </c>
      <c r="C2268" s="1" t="n">
        <v>11</v>
      </c>
      <c r="D2268" s="1" t="s">
        <v>3074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4204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5" t="n">
        <v>46192</v>
      </c>
      <c r="C2269" s="1" t="n">
        <v>11</v>
      </c>
      <c r="D2269" s="1" t="s">
        <v>3074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4205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5" t="n">
        <v>46192</v>
      </c>
      <c r="C2270" s="1" t="n">
        <v>11</v>
      </c>
      <c r="D2270" s="1" t="s">
        <v>3074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4206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5" t="n">
        <v>46192</v>
      </c>
      <c r="C2271" s="1" t="n">
        <v>11</v>
      </c>
      <c r="D2271" s="1" t="s">
        <v>3074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4207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5" t="n">
        <v>46192</v>
      </c>
      <c r="C2272" s="1" t="n">
        <v>11</v>
      </c>
      <c r="D2272" s="1" t="s">
        <v>3074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4208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5" t="n">
        <v>46192</v>
      </c>
      <c r="C2273" s="1" t="n">
        <v>11</v>
      </c>
      <c r="D2273" s="1" t="s">
        <v>3074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4209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5" t="n">
        <v>46192</v>
      </c>
      <c r="C2274" s="1" t="n">
        <v>11</v>
      </c>
      <c r="D2274" s="1" t="s">
        <v>3074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4210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5" t="n">
        <v>46192</v>
      </c>
      <c r="C2275" s="1" t="n">
        <v>11</v>
      </c>
      <c r="D2275" s="1" t="s">
        <v>3074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4211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5" t="n">
        <v>46192</v>
      </c>
      <c r="C2276" s="1" t="n">
        <v>11</v>
      </c>
      <c r="D2276" s="1" t="s">
        <v>3074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4212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5" t="n">
        <v>46192</v>
      </c>
      <c r="C2277" s="1" t="n">
        <v>11</v>
      </c>
      <c r="D2277" s="1" t="s">
        <v>3074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4213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5" t="n">
        <v>46192</v>
      </c>
      <c r="C2278" s="1" t="n">
        <v>11</v>
      </c>
      <c r="D2278" s="1" t="s">
        <v>3074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4214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5" t="n">
        <v>46192</v>
      </c>
      <c r="C2279" s="1" t="n">
        <v>11</v>
      </c>
      <c r="D2279" s="1" t="s">
        <v>3074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4215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5" t="n">
        <v>46192</v>
      </c>
      <c r="C2280" s="1" t="n">
        <v>11</v>
      </c>
      <c r="D2280" s="1" t="s">
        <v>3074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4216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5" t="n">
        <v>46192</v>
      </c>
      <c r="C2281" s="1" t="n">
        <v>11</v>
      </c>
      <c r="D2281" s="1" t="s">
        <v>3074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4217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5" t="n">
        <v>46192</v>
      </c>
      <c r="C2282" s="1" t="n">
        <v>11</v>
      </c>
      <c r="D2282" s="1" t="s">
        <v>3074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4218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5" t="n">
        <v>46192</v>
      </c>
      <c r="C2283" s="1" t="n">
        <v>11</v>
      </c>
      <c r="D2283" s="1" t="s">
        <v>3074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4219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5" t="n">
        <v>46192</v>
      </c>
      <c r="C2284" s="1" t="n">
        <v>11</v>
      </c>
      <c r="D2284" s="1" t="s">
        <v>3074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4220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5" t="n">
        <v>46192</v>
      </c>
      <c r="C2285" s="1" t="n">
        <v>11</v>
      </c>
      <c r="D2285" s="1" t="s">
        <v>3074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4221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5" t="n">
        <v>46192</v>
      </c>
      <c r="C2286" s="1" t="n">
        <v>11</v>
      </c>
      <c r="D2286" s="1" t="s">
        <v>3074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4222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5" t="n">
        <v>46192</v>
      </c>
      <c r="C2287" s="1" t="n">
        <v>11</v>
      </c>
      <c r="D2287" s="1" t="s">
        <v>3074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4223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5" t="n">
        <v>46192</v>
      </c>
      <c r="C2288" s="1" t="n">
        <v>11</v>
      </c>
      <c r="D2288" s="1" t="s">
        <v>3074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4224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5" t="n">
        <v>46192</v>
      </c>
      <c r="C2289" s="1" t="n">
        <v>11</v>
      </c>
      <c r="D2289" s="1" t="s">
        <v>3074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4225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5" t="n">
        <v>46192</v>
      </c>
      <c r="C2290" s="1" t="n">
        <v>11</v>
      </c>
      <c r="D2290" s="1" t="s">
        <v>3074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4225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5" t="n">
        <v>46192</v>
      </c>
      <c r="C2291" s="1" t="n">
        <v>11</v>
      </c>
      <c r="D2291" s="1" t="s">
        <v>3074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4226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5" t="n">
        <v>46192</v>
      </c>
      <c r="C2292" s="1" t="n">
        <v>11</v>
      </c>
      <c r="D2292" s="1" t="s">
        <v>3074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4227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5" t="n">
        <v>46192</v>
      </c>
      <c r="C2293" s="1" t="n">
        <v>11</v>
      </c>
      <c r="D2293" s="1" t="s">
        <v>3074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4228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5" t="n">
        <v>46192</v>
      </c>
      <c r="C2294" s="1" t="n">
        <v>11</v>
      </c>
      <c r="D2294" s="1" t="s">
        <v>3074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4229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5" t="n">
        <v>46192</v>
      </c>
      <c r="C2295" s="1" t="n">
        <v>11</v>
      </c>
      <c r="D2295" s="1" t="s">
        <v>3074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4230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5" t="n">
        <v>46192</v>
      </c>
      <c r="C2296" s="1" t="n">
        <v>11</v>
      </c>
      <c r="D2296" s="1" t="s">
        <v>3074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4231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5" t="n">
        <v>46192</v>
      </c>
      <c r="C2297" s="1" t="n">
        <v>22</v>
      </c>
      <c r="D2297" s="1" t="s">
        <v>3220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3235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5" t="n">
        <v>46192</v>
      </c>
      <c r="C2298" s="1" t="n">
        <v>22</v>
      </c>
      <c r="D2298" s="1" t="s">
        <v>3220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3221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5" t="n">
        <v>46192</v>
      </c>
      <c r="C2299" s="1" t="n">
        <v>22</v>
      </c>
      <c r="D2299" s="1" t="s">
        <v>3220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3222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5" t="n">
        <v>46192</v>
      </c>
      <c r="C2300" s="1" t="n">
        <v>22</v>
      </c>
      <c r="D2300" s="1" t="s">
        <v>3220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3223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5" t="n">
        <v>46192</v>
      </c>
      <c r="C2301" s="1" t="n">
        <v>22</v>
      </c>
      <c r="D2301" s="1" t="s">
        <v>3220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3224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5" t="n">
        <v>46192</v>
      </c>
      <c r="C2302" s="1" t="n">
        <v>22</v>
      </c>
      <c r="D2302" s="1" t="s">
        <v>3220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3225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5" t="n">
        <v>46192</v>
      </c>
      <c r="C2303" s="1" t="n">
        <v>22</v>
      </c>
      <c r="D2303" s="1" t="s">
        <v>3220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3226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5" t="n">
        <v>46192</v>
      </c>
      <c r="C2304" s="1" t="n">
        <v>22</v>
      </c>
      <c r="D2304" s="1" t="s">
        <v>3220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3227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5" t="n">
        <v>46192</v>
      </c>
      <c r="C2305" s="1" t="n">
        <v>22</v>
      </c>
      <c r="D2305" s="1" t="s">
        <v>3220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3228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5" t="n">
        <v>46192</v>
      </c>
      <c r="C2306" s="1" t="n">
        <v>22</v>
      </c>
      <c r="D2306" s="1" t="s">
        <v>3220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3229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5" t="n">
        <v>46192</v>
      </c>
      <c r="C2307" s="1" t="n">
        <v>22</v>
      </c>
      <c r="D2307" s="1" t="s">
        <v>3220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3230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5" t="n">
        <v>46192</v>
      </c>
      <c r="C2308" s="1" t="n">
        <v>22</v>
      </c>
      <c r="D2308" s="1" t="s">
        <v>3220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3240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5" t="n">
        <v>46192</v>
      </c>
      <c r="C2309" s="1" t="n">
        <v>22</v>
      </c>
      <c r="D2309" s="1" t="s">
        <v>3220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3231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5" t="n">
        <v>46192</v>
      </c>
      <c r="C2310" s="1" t="n">
        <v>22</v>
      </c>
      <c r="D2310" s="1" t="s">
        <v>3220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3232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5" t="n">
        <v>46192</v>
      </c>
      <c r="C2311" s="1" t="n">
        <v>22</v>
      </c>
      <c r="D2311" s="1" t="s">
        <v>3220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3233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5" t="n">
        <v>46192</v>
      </c>
      <c r="C2312" s="1" t="n">
        <v>22</v>
      </c>
      <c r="D2312" s="1" t="s">
        <v>3220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3234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5" t="n">
        <v>46192</v>
      </c>
      <c r="C2313" s="1" t="n">
        <v>22</v>
      </c>
      <c r="D2313" s="1" t="s">
        <v>3220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3235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5" t="n">
        <v>46192</v>
      </c>
      <c r="C2314" s="1" t="n">
        <v>22</v>
      </c>
      <c r="D2314" s="1" t="s">
        <v>3220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3236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5" t="n">
        <v>46192</v>
      </c>
      <c r="C2315" s="1" t="n">
        <v>22</v>
      </c>
      <c r="D2315" s="1" t="s">
        <v>3220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3237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5" t="n">
        <v>46192</v>
      </c>
      <c r="C2316" s="1" t="n">
        <v>22</v>
      </c>
      <c r="D2316" s="1" t="s">
        <v>3220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3238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5" t="n">
        <v>46192</v>
      </c>
      <c r="C2317" s="1" t="n">
        <v>22</v>
      </c>
      <c r="D2317" s="1" t="s">
        <v>3220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3239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5" t="n">
        <v>46192</v>
      </c>
      <c r="C2318" s="1" t="n">
        <v>22</v>
      </c>
      <c r="D2318" s="1" t="s">
        <v>3220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3232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5" t="n">
        <v>46192</v>
      </c>
      <c r="C2319" s="1" t="n">
        <v>22</v>
      </c>
      <c r="D2319" s="1" t="s">
        <v>3220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3233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5" t="n">
        <v>46192</v>
      </c>
      <c r="C2320" s="1" t="n">
        <v>22</v>
      </c>
      <c r="D2320" s="1" t="s">
        <v>3220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3234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5" t="n">
        <v>46192</v>
      </c>
      <c r="C2321" s="1" t="n">
        <v>100</v>
      </c>
      <c r="D2321" s="1" t="s">
        <v>3241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3235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5" t="n">
        <v>46192</v>
      </c>
      <c r="C2322" s="1" t="n">
        <v>100</v>
      </c>
      <c r="D2322" s="1" t="s">
        <v>3241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3221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5" t="n">
        <v>46192</v>
      </c>
      <c r="C2323" s="1" t="n">
        <v>100</v>
      </c>
      <c r="D2323" s="1" t="s">
        <v>3241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3222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5" t="n">
        <v>46192</v>
      </c>
      <c r="C2324" s="1" t="n">
        <v>100</v>
      </c>
      <c r="D2324" s="1" t="s">
        <v>3241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3223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5" t="n">
        <v>46192</v>
      </c>
      <c r="C2325" s="1" t="n">
        <v>100</v>
      </c>
      <c r="D2325" s="1" t="s">
        <v>3241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3224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5" t="n">
        <v>46192</v>
      </c>
      <c r="C2326" s="1" t="n">
        <v>100</v>
      </c>
      <c r="D2326" s="1" t="s">
        <v>3241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3225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5" t="n">
        <v>46192</v>
      </c>
      <c r="C2327" s="1" t="n">
        <v>100</v>
      </c>
      <c r="D2327" s="1" t="s">
        <v>3241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3226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5" t="n">
        <v>46192</v>
      </c>
      <c r="C2328" s="1" t="n">
        <v>100</v>
      </c>
      <c r="D2328" s="1" t="s">
        <v>3241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3227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5" t="n">
        <v>46192</v>
      </c>
      <c r="C2329" s="1" t="n">
        <v>100</v>
      </c>
      <c r="D2329" s="1" t="s">
        <v>3241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3228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5" t="n">
        <v>46192</v>
      </c>
      <c r="C2330" s="1" t="n">
        <v>100</v>
      </c>
      <c r="D2330" s="1" t="s">
        <v>3241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3229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5" t="n">
        <v>46192</v>
      </c>
      <c r="C2331" s="1" t="n">
        <v>100</v>
      </c>
      <c r="D2331" s="1" t="s">
        <v>3241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3230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5" t="n">
        <v>46192</v>
      </c>
      <c r="C2332" s="1" t="n">
        <v>100</v>
      </c>
      <c r="D2332" s="1" t="s">
        <v>3241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3240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5" t="n">
        <v>46192</v>
      </c>
      <c r="C2333" s="1" t="n">
        <v>100</v>
      </c>
      <c r="D2333" s="1" t="s">
        <v>3241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3231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5" t="n">
        <v>46192</v>
      </c>
      <c r="C2334" s="1" t="n">
        <v>100</v>
      </c>
      <c r="D2334" s="1" t="s">
        <v>3241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3232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5" t="n">
        <v>46192</v>
      </c>
      <c r="C2335" s="1" t="n">
        <v>100</v>
      </c>
      <c r="D2335" s="1" t="s">
        <v>3241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3233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5" t="n">
        <v>46192</v>
      </c>
      <c r="C2336" s="1" t="n">
        <v>100</v>
      </c>
      <c r="D2336" s="1" t="s">
        <v>3241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3234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5" t="n">
        <v>46192</v>
      </c>
      <c r="C2337" s="1" t="n">
        <v>100</v>
      </c>
      <c r="D2337" s="1" t="s">
        <v>3241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3235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5" t="n">
        <v>46192</v>
      </c>
      <c r="C2338" s="1" t="n">
        <v>100</v>
      </c>
      <c r="D2338" s="1" t="s">
        <v>3241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3236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5" t="n">
        <v>46192</v>
      </c>
      <c r="C2339" s="1" t="n">
        <v>100</v>
      </c>
      <c r="D2339" s="1" t="s">
        <v>3241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3237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5" t="n">
        <v>46192</v>
      </c>
      <c r="C2340" s="1" t="n">
        <v>100</v>
      </c>
      <c r="D2340" s="1" t="s">
        <v>3241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3238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5" t="n">
        <v>46192</v>
      </c>
      <c r="C2341" s="1" t="n">
        <v>100</v>
      </c>
      <c r="D2341" s="1" t="s">
        <v>3241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3239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5" t="n">
        <v>46192</v>
      </c>
      <c r="C2342" s="1" t="n">
        <v>100</v>
      </c>
      <c r="D2342" s="1" t="s">
        <v>3241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3232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5" t="n">
        <v>46192</v>
      </c>
      <c r="C2343" s="1" t="n">
        <v>100</v>
      </c>
      <c r="D2343" s="1" t="s">
        <v>3241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3233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5" t="n">
        <v>46192</v>
      </c>
      <c r="C2344" s="1" t="n">
        <v>100</v>
      </c>
      <c r="D2344" s="1" t="s">
        <v>3241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3234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5" t="n">
        <v>46192</v>
      </c>
      <c r="C2345" s="1" t="n">
        <v>171</v>
      </c>
      <c r="D2345" s="1" t="s">
        <v>3301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4232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5" t="n">
        <v>46192</v>
      </c>
      <c r="C2346" s="1" t="n">
        <v>171</v>
      </c>
      <c r="D2346" s="1" t="s">
        <v>3301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4232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5" t="n">
        <v>46193</v>
      </c>
      <c r="C2347" s="1" t="n">
        <v>1</v>
      </c>
      <c r="D2347" s="1" t="s">
        <v>3101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4233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5" t="n">
        <v>46193</v>
      </c>
      <c r="C2348" s="1" t="n">
        <v>1</v>
      </c>
      <c r="D2348" s="1" t="s">
        <v>3101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3356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5" t="n">
        <v>46193</v>
      </c>
      <c r="C2349" s="1" t="n">
        <v>1</v>
      </c>
      <c r="D2349" s="1" t="s">
        <v>3101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4234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5" t="n">
        <v>46193</v>
      </c>
      <c r="C2350" s="1" t="n">
        <v>1</v>
      </c>
      <c r="D2350" s="1" t="s">
        <v>3101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4235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5" t="n">
        <v>46193</v>
      </c>
      <c r="C2351" s="1" t="n">
        <v>1</v>
      </c>
      <c r="D2351" s="1" t="s">
        <v>3101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4236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5" t="n">
        <v>46193</v>
      </c>
      <c r="C2352" s="1" t="n">
        <v>1</v>
      </c>
      <c r="D2352" s="1" t="s">
        <v>3101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4237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5" t="n">
        <v>46193</v>
      </c>
      <c r="C2353" s="1" t="n">
        <v>1</v>
      </c>
      <c r="D2353" s="1" t="s">
        <v>3101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4238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5" t="n">
        <v>46193</v>
      </c>
      <c r="C2354" s="1" t="n">
        <v>1</v>
      </c>
      <c r="D2354" s="1" t="s">
        <v>3101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3682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5" t="n">
        <v>46193</v>
      </c>
      <c r="C2355" s="1" t="n">
        <v>1</v>
      </c>
      <c r="D2355" s="1" t="s">
        <v>3101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3684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5" t="n">
        <v>46193</v>
      </c>
      <c r="C2356" s="1" t="n">
        <v>1</v>
      </c>
      <c r="D2356" s="1" t="s">
        <v>3101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3689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5" t="n">
        <v>46193</v>
      </c>
      <c r="C2357" s="1" t="n">
        <v>1</v>
      </c>
      <c r="D2357" s="1" t="s">
        <v>3101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4239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5" t="n">
        <v>46193</v>
      </c>
      <c r="C2358" s="1" t="n">
        <v>1</v>
      </c>
      <c r="D2358" s="1" t="s">
        <v>3101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4240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5" t="n">
        <v>46193</v>
      </c>
      <c r="C2359" s="1" t="n">
        <v>1</v>
      </c>
      <c r="D2359" s="1" t="s">
        <v>3101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3695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5" t="n">
        <v>46193</v>
      </c>
      <c r="C2360" s="1" t="n">
        <v>1</v>
      </c>
      <c r="D2360" s="1" t="s">
        <v>3101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3697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5" t="n">
        <v>46193</v>
      </c>
      <c r="C2361" s="1" t="n">
        <v>1</v>
      </c>
      <c r="D2361" s="1" t="s">
        <v>3101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3340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5" t="n">
        <v>46193</v>
      </c>
      <c r="C2362" s="1" t="n">
        <v>1</v>
      </c>
      <c r="D2362" s="1" t="s">
        <v>3101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3698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5" t="n">
        <v>46193</v>
      </c>
      <c r="C2363" s="1" t="n">
        <v>2</v>
      </c>
      <c r="D2363" s="1" t="s">
        <v>3067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3068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5" t="n">
        <v>46193</v>
      </c>
      <c r="C2364" s="1" t="n">
        <v>2</v>
      </c>
      <c r="D2364" s="1" t="s">
        <v>3067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3069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5" t="n">
        <v>46193</v>
      </c>
      <c r="C2365" s="1" t="n">
        <v>2</v>
      </c>
      <c r="D2365" s="1" t="s">
        <v>3067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3070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5" t="n">
        <v>46193</v>
      </c>
      <c r="C2366" s="1" t="n">
        <v>2</v>
      </c>
      <c r="D2366" s="1" t="s">
        <v>3067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3071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5" t="n">
        <v>46193</v>
      </c>
      <c r="C2367" s="1" t="n">
        <v>6</v>
      </c>
      <c r="D2367" s="1" t="s">
        <v>3073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3068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5" t="n">
        <v>46193</v>
      </c>
      <c r="C2368" s="1" t="n">
        <v>6</v>
      </c>
      <c r="D2368" s="1" t="s">
        <v>3073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3069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5" t="n">
        <v>46193</v>
      </c>
      <c r="C2369" s="1" t="n">
        <v>6</v>
      </c>
      <c r="D2369" s="1" t="s">
        <v>3073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3070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5" t="n">
        <v>46193</v>
      </c>
      <c r="C2370" s="1" t="n">
        <v>6</v>
      </c>
      <c r="D2370" s="1" t="s">
        <v>3073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3071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5" t="n">
        <v>46193</v>
      </c>
      <c r="C2371" s="1" t="n">
        <v>11</v>
      </c>
      <c r="D2371" s="1" t="s">
        <v>3074</v>
      </c>
      <c r="E2371" s="1" t="n">
        <v>1657</v>
      </c>
      <c r="F2371" s="1" t="s">
        <v>321</v>
      </c>
      <c r="I2371" s="1" t="n">
        <v>293817</v>
      </c>
      <c r="J2371" s="1" t="n">
        <v>101345</v>
      </c>
      <c r="K2371" s="1" t="n">
        <v>78913639</v>
      </c>
      <c r="L2371" s="1" t="s">
        <v>4241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5" t="n">
        <v>46193</v>
      </c>
      <c r="C2372" s="1" t="n">
        <v>11</v>
      </c>
      <c r="D2372" s="1" t="s">
        <v>3074</v>
      </c>
      <c r="E2372" s="1" t="n">
        <v>1657</v>
      </c>
      <c r="F2372" s="1" t="s">
        <v>321</v>
      </c>
      <c r="I2372" s="1" t="n">
        <v>293817</v>
      </c>
      <c r="J2372" s="1" t="n">
        <v>102335</v>
      </c>
      <c r="K2372" s="1" t="n">
        <v>7896547500218</v>
      </c>
      <c r="L2372" s="1" t="s">
        <v>4242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5" t="n">
        <v>46193</v>
      </c>
      <c r="C2373" s="1" t="n">
        <v>11</v>
      </c>
      <c r="D2373" s="1" t="s">
        <v>3074</v>
      </c>
      <c r="E2373" s="1" t="n">
        <v>1657</v>
      </c>
      <c r="F2373" s="1" t="s">
        <v>321</v>
      </c>
      <c r="I2373" s="1" t="n">
        <v>293817</v>
      </c>
      <c r="J2373" s="1" t="n">
        <v>102713</v>
      </c>
      <c r="K2373" s="1" t="n">
        <v>7891528016498</v>
      </c>
      <c r="L2373" s="1" t="s">
        <v>4243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5" t="n">
        <v>46193</v>
      </c>
      <c r="C2374" s="1" t="n">
        <v>11</v>
      </c>
      <c r="D2374" s="1" t="s">
        <v>3074</v>
      </c>
      <c r="E2374" s="1" t="n">
        <v>1657</v>
      </c>
      <c r="F2374" s="1" t="s">
        <v>321</v>
      </c>
      <c r="I2374" s="1" t="n">
        <v>293817</v>
      </c>
      <c r="J2374" s="1" t="n">
        <v>103596</v>
      </c>
      <c r="K2374" s="1" t="n">
        <v>7891528016511</v>
      </c>
      <c r="L2374" s="1" t="s">
        <v>4244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5" t="n">
        <v>46193</v>
      </c>
      <c r="C2375" s="1" t="n">
        <v>11</v>
      </c>
      <c r="D2375" s="1" t="s">
        <v>3074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4245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5" t="n">
        <v>46193</v>
      </c>
      <c r="C2376" s="1" t="n">
        <v>11</v>
      </c>
      <c r="D2376" s="1" t="s">
        <v>3074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4246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15" t="n">
        <v>46193</v>
      </c>
      <c r="C2377" s="1" t="n">
        <v>11</v>
      </c>
      <c r="D2377" s="1" t="s">
        <v>3074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4247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15" t="n">
        <v>46193</v>
      </c>
      <c r="C2378" s="1" t="n">
        <v>11</v>
      </c>
      <c r="D2378" s="1" t="s">
        <v>3074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4248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15" t="n">
        <v>46193</v>
      </c>
      <c r="C2379" s="1" t="n">
        <v>11</v>
      </c>
      <c r="D2379" s="1" t="s">
        <v>3074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4249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15" t="n">
        <v>46193</v>
      </c>
      <c r="C2380" s="1" t="n">
        <v>11</v>
      </c>
      <c r="D2380" s="1" t="s">
        <v>3074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4250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15" t="n">
        <v>46193</v>
      </c>
      <c r="C2381" s="1" t="n">
        <v>11</v>
      </c>
      <c r="D2381" s="1" t="s">
        <v>3074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4251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15" t="n">
        <v>46193</v>
      </c>
      <c r="C2382" s="1" t="n">
        <v>11</v>
      </c>
      <c r="D2382" s="1" t="s">
        <v>3074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4252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15" t="n">
        <v>46193</v>
      </c>
      <c r="C2383" s="1" t="n">
        <v>11</v>
      </c>
      <c r="D2383" s="1" t="s">
        <v>3074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4253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15" t="n">
        <v>46193</v>
      </c>
      <c r="C2384" s="1" t="n">
        <v>11</v>
      </c>
      <c r="D2384" s="1" t="s">
        <v>3074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4254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15" t="n">
        <v>46193</v>
      </c>
      <c r="C2385" s="1" t="n">
        <v>11</v>
      </c>
      <c r="D2385" s="1" t="s">
        <v>3074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4255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15" t="n">
        <v>46193</v>
      </c>
      <c r="C2386" s="1" t="n">
        <v>11</v>
      </c>
      <c r="D2386" s="1" t="s">
        <v>3074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4256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15" t="n">
        <v>46193</v>
      </c>
      <c r="C2387" s="1" t="n">
        <v>11</v>
      </c>
      <c r="D2387" s="1" t="s">
        <v>3074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4257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15" t="n">
        <v>46193</v>
      </c>
      <c r="C2388" s="1" t="n">
        <v>11</v>
      </c>
      <c r="D2388" s="1" t="s">
        <v>3074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4258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5" t="n">
        <v>46193</v>
      </c>
      <c r="C2389" s="1" t="n">
        <v>11</v>
      </c>
      <c r="D2389" s="1" t="s">
        <v>3074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4259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5" t="n">
        <v>46193</v>
      </c>
      <c r="C2390" s="1" t="n">
        <v>11</v>
      </c>
      <c r="D2390" s="1" t="s">
        <v>3074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4260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15" t="n">
        <v>46193</v>
      </c>
      <c r="C2391" s="1" t="n">
        <v>11</v>
      </c>
      <c r="D2391" s="1" t="s">
        <v>3074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4261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15" t="n">
        <v>46193</v>
      </c>
      <c r="C2392" s="1" t="n">
        <v>11</v>
      </c>
      <c r="D2392" s="1" t="s">
        <v>3074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4262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15" t="n">
        <v>46193</v>
      </c>
      <c r="C2393" s="1" t="n">
        <v>11</v>
      </c>
      <c r="D2393" s="1" t="s">
        <v>3074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4263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15" t="n">
        <v>46193</v>
      </c>
      <c r="C2394" s="1" t="n">
        <v>11</v>
      </c>
      <c r="D2394" s="1" t="s">
        <v>3074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4264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15" t="n">
        <v>46193</v>
      </c>
      <c r="C2395" s="1" t="n">
        <v>11</v>
      </c>
      <c r="D2395" s="1" t="s">
        <v>3074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4265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15" t="n">
        <v>46193</v>
      </c>
      <c r="C2396" s="1" t="n">
        <v>11</v>
      </c>
      <c r="D2396" s="1" t="s">
        <v>3074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4266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5" t="n">
        <v>46193</v>
      </c>
      <c r="C2397" s="1" t="n">
        <v>11</v>
      </c>
      <c r="D2397" s="1" t="s">
        <v>3074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3597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5" t="n">
        <v>46193</v>
      </c>
      <c r="C2398" s="1" t="n">
        <v>11</v>
      </c>
      <c r="D2398" s="1" t="s">
        <v>3074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3581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5" t="n">
        <v>46193</v>
      </c>
      <c r="C2399" s="1" t="n">
        <v>11</v>
      </c>
      <c r="D2399" s="1" t="s">
        <v>3074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4267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5" t="n">
        <v>46193</v>
      </c>
      <c r="C2400" s="1" t="n">
        <v>11</v>
      </c>
      <c r="D2400" s="1" t="s">
        <v>3074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4268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5" t="n">
        <v>46193</v>
      </c>
      <c r="C2401" s="1" t="n">
        <v>11</v>
      </c>
      <c r="D2401" s="1" t="s">
        <v>3074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4269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5" t="n">
        <v>46193</v>
      </c>
      <c r="C2402" s="1" t="n">
        <v>11</v>
      </c>
      <c r="D2402" s="1" t="s">
        <v>3074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4270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5" t="n">
        <v>46193</v>
      </c>
      <c r="C2403" s="1" t="n">
        <v>11</v>
      </c>
      <c r="D2403" s="1" t="s">
        <v>3074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4271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5" t="n">
        <v>46193</v>
      </c>
      <c r="C2404" s="1" t="n">
        <v>11</v>
      </c>
      <c r="D2404" s="1" t="s">
        <v>3074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4272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5" t="n">
        <v>46193</v>
      </c>
      <c r="C2405" s="1" t="n">
        <v>11</v>
      </c>
      <c r="D2405" s="1" t="s">
        <v>3074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4273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5" t="n">
        <v>46193</v>
      </c>
      <c r="C2406" s="1" t="n">
        <v>11</v>
      </c>
      <c r="D2406" s="1" t="s">
        <v>3074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4274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5" t="n">
        <v>46193</v>
      </c>
      <c r="C2407" s="1" t="n">
        <v>11</v>
      </c>
      <c r="D2407" s="1" t="s">
        <v>3074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4275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5" t="n">
        <v>46193</v>
      </c>
      <c r="C2408" s="1" t="n">
        <v>11</v>
      </c>
      <c r="D2408" s="1" t="s">
        <v>3074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4276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5" t="n">
        <v>46193</v>
      </c>
      <c r="C2409" s="1" t="n">
        <v>11</v>
      </c>
      <c r="D2409" s="1" t="s">
        <v>3074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4277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5" t="n">
        <v>46195</v>
      </c>
      <c r="C2410" s="1" t="n">
        <v>1</v>
      </c>
      <c r="D2410" s="1" t="s">
        <v>3101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3350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5" t="n">
        <v>46195</v>
      </c>
      <c r="C2411" s="1" t="n">
        <v>1</v>
      </c>
      <c r="D2411" s="1" t="s">
        <v>3101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3691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5" t="n">
        <v>46195</v>
      </c>
      <c r="C2412" s="1" t="n">
        <v>1</v>
      </c>
      <c r="D2412" s="1" t="s">
        <v>3101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4278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5" t="n">
        <v>46195</v>
      </c>
      <c r="C2413" s="1" t="n">
        <v>1</v>
      </c>
      <c r="D2413" s="1" t="s">
        <v>3101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4279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5" t="n">
        <v>46195</v>
      </c>
      <c r="C2414" s="1" t="n">
        <v>1</v>
      </c>
      <c r="D2414" s="1" t="s">
        <v>3101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3386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5" t="n">
        <v>46195</v>
      </c>
      <c r="C2415" s="1" t="n">
        <v>1</v>
      </c>
      <c r="D2415" s="1" t="s">
        <v>3101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4280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5" t="n">
        <v>46195</v>
      </c>
      <c r="C2416" s="1" t="n">
        <v>1</v>
      </c>
      <c r="D2416" s="1" t="s">
        <v>3101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3397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5" t="n">
        <v>46195</v>
      </c>
      <c r="C2417" s="1" t="n">
        <v>2</v>
      </c>
      <c r="D2417" s="1" t="s">
        <v>3067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3068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5" t="n">
        <v>46195</v>
      </c>
      <c r="C2418" s="1" t="n">
        <v>2</v>
      </c>
      <c r="D2418" s="1" t="s">
        <v>3067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3069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5" t="n">
        <v>46195</v>
      </c>
      <c r="C2419" s="1" t="n">
        <v>2</v>
      </c>
      <c r="D2419" s="1" t="s">
        <v>3067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3070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5" t="n">
        <v>46195</v>
      </c>
      <c r="C2420" s="1" t="n">
        <v>2</v>
      </c>
      <c r="D2420" s="1" t="s">
        <v>3067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3071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5" t="n">
        <v>46195</v>
      </c>
      <c r="C2421" s="1" t="n">
        <v>2</v>
      </c>
      <c r="D2421" s="1" t="s">
        <v>3067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3702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5" t="n">
        <v>46195</v>
      </c>
      <c r="C2422" s="1" t="n">
        <v>2</v>
      </c>
      <c r="D2422" s="1" t="s">
        <v>3067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3703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5" t="n">
        <v>46195</v>
      </c>
      <c r="C2423" s="1" t="n">
        <v>2</v>
      </c>
      <c r="D2423" s="1" t="s">
        <v>3067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4281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5" t="n">
        <v>46195</v>
      </c>
      <c r="C2424" s="1" t="n">
        <v>6</v>
      </c>
      <c r="D2424" s="1" t="s">
        <v>3073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3068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5" t="n">
        <v>46195</v>
      </c>
      <c r="C2425" s="1" t="n">
        <v>6</v>
      </c>
      <c r="D2425" s="1" t="s">
        <v>3073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3069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5" t="n">
        <v>46195</v>
      </c>
      <c r="C2426" s="1" t="n">
        <v>6</v>
      </c>
      <c r="D2426" s="1" t="s">
        <v>3073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3070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5" t="n">
        <v>46195</v>
      </c>
      <c r="C2427" s="1" t="n">
        <v>6</v>
      </c>
      <c r="D2427" s="1" t="s">
        <v>3073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3071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5" t="n">
        <v>46195</v>
      </c>
      <c r="C2428" s="1" t="n">
        <v>11</v>
      </c>
      <c r="D2428" s="1" t="s">
        <v>3074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3245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5" t="n">
        <v>46195</v>
      </c>
      <c r="C2429" s="1" t="n">
        <v>11</v>
      </c>
      <c r="D2429" s="1" t="s">
        <v>3074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3246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5" t="n">
        <v>46195</v>
      </c>
      <c r="C2430" s="1" t="n">
        <v>11</v>
      </c>
      <c r="D2430" s="1" t="s">
        <v>3074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3247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5" t="n">
        <v>46195</v>
      </c>
      <c r="C2431" s="1" t="n">
        <v>11</v>
      </c>
      <c r="D2431" s="1" t="s">
        <v>3074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3144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5" t="n">
        <v>46195</v>
      </c>
      <c r="C2432" s="1" t="n">
        <v>11</v>
      </c>
      <c r="D2432" s="1" t="s">
        <v>3074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3144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5" t="n">
        <v>46195</v>
      </c>
      <c r="C2433" s="1" t="n">
        <v>11</v>
      </c>
      <c r="D2433" s="1" t="s">
        <v>3074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3144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5" t="n">
        <v>46195</v>
      </c>
      <c r="C2434" s="1" t="n">
        <v>11</v>
      </c>
      <c r="D2434" s="1" t="s">
        <v>3074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3146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5" t="n">
        <v>46195</v>
      </c>
      <c r="C2435" s="1" t="n">
        <v>11</v>
      </c>
      <c r="D2435" s="1" t="s">
        <v>3074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3146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5" t="n">
        <v>46195</v>
      </c>
      <c r="C2436" s="1" t="n">
        <v>11</v>
      </c>
      <c r="D2436" s="1" t="s">
        <v>3074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4282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5" t="n">
        <v>46195</v>
      </c>
      <c r="C2437" s="1" t="n">
        <v>11</v>
      </c>
      <c r="D2437" s="1" t="s">
        <v>3074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4283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5" t="n">
        <v>46195</v>
      </c>
      <c r="C2438" s="1" t="n">
        <v>11</v>
      </c>
      <c r="D2438" s="1" t="s">
        <v>3074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4284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5" t="n">
        <v>46195</v>
      </c>
      <c r="C2439" s="1" t="n">
        <v>11</v>
      </c>
      <c r="D2439" s="1" t="s">
        <v>3074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3901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5" t="n">
        <v>46195</v>
      </c>
      <c r="C2440" s="1" t="n">
        <v>11</v>
      </c>
      <c r="D2440" s="1" t="s">
        <v>3074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4285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5" t="n">
        <v>46195</v>
      </c>
      <c r="C2441" s="1" t="n">
        <v>11</v>
      </c>
      <c r="D2441" s="1" t="s">
        <v>3074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4286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5" t="n">
        <v>46195</v>
      </c>
      <c r="C2442" s="1" t="n">
        <v>11</v>
      </c>
      <c r="D2442" s="1" t="s">
        <v>3074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4287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5" t="n">
        <v>46195</v>
      </c>
      <c r="C2443" s="1" t="n">
        <v>11</v>
      </c>
      <c r="D2443" s="1" t="s">
        <v>3074</v>
      </c>
      <c r="E2443" s="1" t="n">
        <v>1955</v>
      </c>
      <c r="F2443" s="1" t="s">
        <v>2996</v>
      </c>
      <c r="I2443" s="1" t="n">
        <v>46669</v>
      </c>
      <c r="J2443" s="1" t="n">
        <v>45153</v>
      </c>
      <c r="K2443" s="1" t="n">
        <v>7899403713715</v>
      </c>
      <c r="L2443" s="1" t="s">
        <v>4288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5" t="n">
        <v>46195</v>
      </c>
      <c r="C2444" s="1" t="n">
        <v>11</v>
      </c>
      <c r="D2444" s="1" t="s">
        <v>3074</v>
      </c>
      <c r="E2444" s="1" t="n">
        <v>1955</v>
      </c>
      <c r="F2444" s="1" t="s">
        <v>2996</v>
      </c>
      <c r="I2444" s="1" t="n">
        <v>46669</v>
      </c>
      <c r="J2444" s="1" t="n">
        <v>45154</v>
      </c>
      <c r="K2444" s="1" t="n">
        <v>2246390</v>
      </c>
      <c r="L2444" s="1" t="s">
        <v>4289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5" t="n">
        <v>46195</v>
      </c>
      <c r="C2445" s="1" t="n">
        <v>11</v>
      </c>
      <c r="D2445" s="1" t="s">
        <v>3074</v>
      </c>
      <c r="E2445" s="1" t="n">
        <v>1955</v>
      </c>
      <c r="F2445" s="1" t="s">
        <v>2996</v>
      </c>
      <c r="I2445" s="1" t="n">
        <v>46669</v>
      </c>
      <c r="J2445" s="1" t="n">
        <v>45155</v>
      </c>
      <c r="K2445" s="1" t="n">
        <v>2246406</v>
      </c>
      <c r="L2445" s="1" t="s">
        <v>4290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5" t="n">
        <v>46195</v>
      </c>
      <c r="C2446" s="1" t="n">
        <v>11</v>
      </c>
      <c r="D2446" s="1" t="s">
        <v>3074</v>
      </c>
      <c r="E2446" s="1" t="n">
        <v>1955</v>
      </c>
      <c r="F2446" s="1" t="s">
        <v>2996</v>
      </c>
      <c r="I2446" s="1" t="n">
        <v>46794</v>
      </c>
      <c r="J2446" s="1" t="n">
        <v>45153</v>
      </c>
      <c r="K2446" s="1" t="n">
        <v>7899403713715</v>
      </c>
      <c r="L2446" s="1" t="s">
        <v>4288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5" t="n">
        <v>46195</v>
      </c>
      <c r="C2447" s="1" t="n">
        <v>11</v>
      </c>
      <c r="D2447" s="1" t="s">
        <v>3074</v>
      </c>
      <c r="E2447" s="1" t="n">
        <v>1955</v>
      </c>
      <c r="F2447" s="1" t="s">
        <v>2996</v>
      </c>
      <c r="I2447" s="1" t="n">
        <v>46794</v>
      </c>
      <c r="J2447" s="1" t="n">
        <v>45154</v>
      </c>
      <c r="K2447" s="1" t="n">
        <v>2246390</v>
      </c>
      <c r="L2447" s="1" t="s">
        <v>4289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5" t="n">
        <v>46195</v>
      </c>
      <c r="C2448" s="1" t="n">
        <v>11</v>
      </c>
      <c r="D2448" s="1" t="s">
        <v>3074</v>
      </c>
      <c r="E2448" s="1" t="n">
        <v>1955</v>
      </c>
      <c r="F2448" s="1" t="s">
        <v>2996</v>
      </c>
      <c r="I2448" s="1" t="n">
        <v>46794</v>
      </c>
      <c r="J2448" s="1" t="n">
        <v>45155</v>
      </c>
      <c r="K2448" s="1" t="n">
        <v>2246406</v>
      </c>
      <c r="L2448" s="1" t="s">
        <v>4290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5" t="n">
        <v>46195</v>
      </c>
      <c r="C2449" s="1" t="n">
        <v>11</v>
      </c>
      <c r="D2449" s="1" t="s">
        <v>3074</v>
      </c>
      <c r="E2449" s="1" t="n">
        <v>1955</v>
      </c>
      <c r="F2449" s="1" t="s">
        <v>2996</v>
      </c>
      <c r="I2449" s="1" t="n">
        <v>46987</v>
      </c>
      <c r="J2449" s="1" t="n">
        <v>45153</v>
      </c>
      <c r="K2449" s="1" t="n">
        <v>7899403713715</v>
      </c>
      <c r="L2449" s="1" t="s">
        <v>4288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5" t="n">
        <v>46195</v>
      </c>
      <c r="C2450" s="1" t="n">
        <v>11</v>
      </c>
      <c r="D2450" s="1" t="s">
        <v>3074</v>
      </c>
      <c r="E2450" s="1" t="n">
        <v>1955</v>
      </c>
      <c r="F2450" s="1" t="s">
        <v>2996</v>
      </c>
      <c r="I2450" s="1" t="n">
        <v>46987</v>
      </c>
      <c r="J2450" s="1" t="n">
        <v>45154</v>
      </c>
      <c r="K2450" s="1" t="n">
        <v>2246390</v>
      </c>
      <c r="L2450" s="1" t="s">
        <v>4289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5" t="n">
        <v>46195</v>
      </c>
      <c r="C2451" s="1" t="n">
        <v>11</v>
      </c>
      <c r="D2451" s="1" t="s">
        <v>3074</v>
      </c>
      <c r="E2451" s="1" t="n">
        <v>1955</v>
      </c>
      <c r="F2451" s="1" t="s">
        <v>2996</v>
      </c>
      <c r="I2451" s="1" t="n">
        <v>46987</v>
      </c>
      <c r="J2451" s="1" t="n">
        <v>45155</v>
      </c>
      <c r="K2451" s="1" t="n">
        <v>2246406</v>
      </c>
      <c r="L2451" s="1" t="s">
        <v>4290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5" t="n">
        <v>46195</v>
      </c>
      <c r="C2452" s="1" t="n">
        <v>11</v>
      </c>
      <c r="D2452" s="1" t="s">
        <v>3074</v>
      </c>
      <c r="E2452" s="1" t="n">
        <v>1955</v>
      </c>
      <c r="F2452" s="1" t="s">
        <v>2996</v>
      </c>
      <c r="I2452" s="1" t="n">
        <v>47005</v>
      </c>
      <c r="J2452" s="1" t="n">
        <v>37742</v>
      </c>
      <c r="K2452" s="1" t="n">
        <v>7898575226504</v>
      </c>
      <c r="L2452" s="1" t="s">
        <v>4291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5" t="n">
        <v>46195</v>
      </c>
      <c r="C2453" s="1" t="n">
        <v>11</v>
      </c>
      <c r="D2453" s="1" t="s">
        <v>3074</v>
      </c>
      <c r="E2453" s="1" t="n">
        <v>1955</v>
      </c>
      <c r="F2453" s="1" t="s">
        <v>2996</v>
      </c>
      <c r="I2453" s="1" t="n">
        <v>47005</v>
      </c>
      <c r="J2453" s="1" t="n">
        <v>62812</v>
      </c>
      <c r="K2453" s="1" t="n">
        <v>7898933090877</v>
      </c>
      <c r="L2453" s="1" t="s">
        <v>4292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5" t="n">
        <v>46195</v>
      </c>
      <c r="C2454" s="1" t="n">
        <v>11</v>
      </c>
      <c r="D2454" s="1" t="s">
        <v>3074</v>
      </c>
      <c r="E2454" s="1" t="n">
        <v>1955</v>
      </c>
      <c r="F2454" s="1" t="s">
        <v>2996</v>
      </c>
      <c r="I2454" s="1" t="n">
        <v>47005</v>
      </c>
      <c r="J2454" s="1" t="n">
        <v>72901</v>
      </c>
      <c r="K2454" s="1" t="n">
        <v>7898602918563</v>
      </c>
      <c r="L2454" s="1" t="s">
        <v>4293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5" t="n">
        <v>46195</v>
      </c>
      <c r="C2455" s="1" t="n">
        <v>11</v>
      </c>
      <c r="D2455" s="1" t="s">
        <v>3074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3144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5" t="n">
        <v>46195</v>
      </c>
      <c r="C2456" s="1" t="n">
        <v>11</v>
      </c>
      <c r="D2456" s="1" t="s">
        <v>3074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3146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5" t="n">
        <v>46195</v>
      </c>
      <c r="C2457" s="1" t="n">
        <v>11</v>
      </c>
      <c r="D2457" s="1" t="s">
        <v>3074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3369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5" t="n">
        <v>46195</v>
      </c>
      <c r="C2458" s="1" t="n">
        <v>11</v>
      </c>
      <c r="D2458" s="1" t="s">
        <v>3074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4294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5" t="n">
        <v>46195</v>
      </c>
      <c r="C2459" s="1" t="n">
        <v>11</v>
      </c>
      <c r="D2459" s="1" t="s">
        <v>3074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4295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5" t="n">
        <v>46195</v>
      </c>
      <c r="C2460" s="1" t="n">
        <v>11</v>
      </c>
      <c r="D2460" s="1" t="s">
        <v>3074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4296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5" t="n">
        <v>46195</v>
      </c>
      <c r="C2461" s="1" t="n">
        <v>11</v>
      </c>
      <c r="D2461" s="1" t="s">
        <v>3074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4297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5" t="n">
        <v>46195</v>
      </c>
      <c r="C2462" s="1" t="n">
        <v>11</v>
      </c>
      <c r="D2462" s="1" t="s">
        <v>3074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4298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5" t="n">
        <v>46195</v>
      </c>
      <c r="C2463" s="1" t="n">
        <v>11</v>
      </c>
      <c r="D2463" s="1" t="s">
        <v>3074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4299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5" t="n">
        <v>46195</v>
      </c>
      <c r="C2464" s="1" t="n">
        <v>11</v>
      </c>
      <c r="D2464" s="1" t="s">
        <v>3074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4300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5" t="n">
        <v>46195</v>
      </c>
      <c r="C2465" s="1" t="n">
        <v>11</v>
      </c>
      <c r="D2465" s="1" t="s">
        <v>3074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4301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5" t="n">
        <v>46195</v>
      </c>
      <c r="C2466" s="1" t="n">
        <v>11</v>
      </c>
      <c r="D2466" s="1" t="s">
        <v>3074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4302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5" t="n">
        <v>46195</v>
      </c>
      <c r="C2467" s="1" t="n">
        <v>11</v>
      </c>
      <c r="D2467" s="1" t="s">
        <v>3074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4303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5" t="n">
        <v>46195</v>
      </c>
      <c r="C2468" s="1" t="n">
        <v>11</v>
      </c>
      <c r="D2468" s="1" t="s">
        <v>3074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4304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5" t="n">
        <v>46195</v>
      </c>
      <c r="C2469" s="1" t="n">
        <v>11</v>
      </c>
      <c r="D2469" s="1" t="s">
        <v>3074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4305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5" t="n">
        <v>46195</v>
      </c>
      <c r="C2470" s="1" t="n">
        <v>11</v>
      </c>
      <c r="D2470" s="1" t="s">
        <v>3074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4306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5" t="n">
        <v>46195</v>
      </c>
      <c r="C2471" s="1" t="n">
        <v>11</v>
      </c>
      <c r="D2471" s="1" t="s">
        <v>3074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4307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5" t="n">
        <v>46195</v>
      </c>
      <c r="C2472" s="1" t="n">
        <v>11</v>
      </c>
      <c r="D2472" s="1" t="s">
        <v>3074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4308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5" t="n">
        <v>46195</v>
      </c>
      <c r="C2473" s="1" t="n">
        <v>11</v>
      </c>
      <c r="D2473" s="1" t="s">
        <v>3074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4309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5" t="n">
        <v>46195</v>
      </c>
      <c r="C2474" s="1" t="n">
        <v>11</v>
      </c>
      <c r="D2474" s="1" t="s">
        <v>3074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4310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5" t="n">
        <v>46195</v>
      </c>
      <c r="C2475" s="1" t="n">
        <v>11</v>
      </c>
      <c r="D2475" s="1" t="s">
        <v>3074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4311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5" t="n">
        <v>46195</v>
      </c>
      <c r="C2476" s="1" t="n">
        <v>11</v>
      </c>
      <c r="D2476" s="1" t="s">
        <v>3074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4312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5" t="n">
        <v>46195</v>
      </c>
      <c r="C2477" s="1" t="n">
        <v>11</v>
      </c>
      <c r="D2477" s="1" t="s">
        <v>3074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4313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5" t="n">
        <v>46195</v>
      </c>
      <c r="C2478" s="1" t="n">
        <v>11</v>
      </c>
      <c r="D2478" s="1" t="s">
        <v>3074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4314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5" t="n">
        <v>46195</v>
      </c>
      <c r="C2479" s="1" t="n">
        <v>11</v>
      </c>
      <c r="D2479" s="1" t="s">
        <v>3074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4315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5" t="n">
        <v>46195</v>
      </c>
      <c r="C2480" s="1" t="n">
        <v>11</v>
      </c>
      <c r="D2480" s="1" t="s">
        <v>3074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4316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5" t="n">
        <v>46195</v>
      </c>
      <c r="C2481" s="1" t="n">
        <v>11</v>
      </c>
      <c r="D2481" s="1" t="s">
        <v>3074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4316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5" t="n">
        <v>46195</v>
      </c>
      <c r="C2482" s="1" t="n">
        <v>11</v>
      </c>
      <c r="D2482" s="1" t="s">
        <v>3074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4317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5" t="n">
        <v>46195</v>
      </c>
      <c r="C2483" s="1" t="n">
        <v>11</v>
      </c>
      <c r="D2483" s="1" t="s">
        <v>3074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4317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5" t="n">
        <v>46195</v>
      </c>
      <c r="C2484" s="1" t="n">
        <v>11</v>
      </c>
      <c r="D2484" s="1" t="s">
        <v>3074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4318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5" t="n">
        <v>46195</v>
      </c>
      <c r="C2485" s="1" t="n">
        <v>11</v>
      </c>
      <c r="D2485" s="1" t="s">
        <v>3074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4319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5" t="n">
        <v>46195</v>
      </c>
      <c r="C2486" s="1" t="n">
        <v>11</v>
      </c>
      <c r="D2486" s="1" t="s">
        <v>3074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4319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5" t="n">
        <v>46195</v>
      </c>
      <c r="C2487" s="1" t="n">
        <v>11</v>
      </c>
      <c r="D2487" s="1" t="s">
        <v>3074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4320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5" t="n">
        <v>46195</v>
      </c>
      <c r="C2488" s="1" t="n">
        <v>11</v>
      </c>
      <c r="D2488" s="1" t="s">
        <v>3074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4311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5" t="n">
        <v>46195</v>
      </c>
      <c r="C2489" s="1" t="n">
        <v>11</v>
      </c>
      <c r="D2489" s="1" t="s">
        <v>3074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4311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5" t="n">
        <v>46195</v>
      </c>
      <c r="C2490" s="1" t="n">
        <v>11</v>
      </c>
      <c r="D2490" s="1" t="s">
        <v>3074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4321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5" t="n">
        <v>46195</v>
      </c>
      <c r="C2491" s="1" t="n">
        <v>11</v>
      </c>
      <c r="D2491" s="1" t="s">
        <v>3074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4322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5" t="n">
        <v>46195</v>
      </c>
      <c r="C2492" s="1" t="n">
        <v>11</v>
      </c>
      <c r="D2492" s="1" t="s">
        <v>3074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4323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5" t="n">
        <v>46195</v>
      </c>
      <c r="C2493" s="1" t="n">
        <v>11</v>
      </c>
      <c r="D2493" s="1" t="s">
        <v>3074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4324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5" t="n">
        <v>46195</v>
      </c>
      <c r="C2494" s="1" t="n">
        <v>11</v>
      </c>
      <c r="D2494" s="1" t="s">
        <v>3074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4325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5" t="n">
        <v>46195</v>
      </c>
      <c r="C2495" s="1" t="n">
        <v>11</v>
      </c>
      <c r="D2495" s="1" t="s">
        <v>3074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4326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5" t="n">
        <v>46195</v>
      </c>
      <c r="C2496" s="1" t="n">
        <v>11</v>
      </c>
      <c r="D2496" s="1" t="s">
        <v>3074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4327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5" t="n">
        <v>46195</v>
      </c>
      <c r="C2497" s="1" t="n">
        <v>11</v>
      </c>
      <c r="D2497" s="1" t="s">
        <v>3074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4328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5" t="n">
        <v>46195</v>
      </c>
      <c r="C2498" s="1" t="n">
        <v>11</v>
      </c>
      <c r="D2498" s="1" t="s">
        <v>3074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4329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5" t="n">
        <v>46195</v>
      </c>
      <c r="C2499" s="1" t="n">
        <v>11</v>
      </c>
      <c r="D2499" s="1" t="s">
        <v>3074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4330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5" t="n">
        <v>46195</v>
      </c>
      <c r="C2500" s="1" t="n">
        <v>11</v>
      </c>
      <c r="D2500" s="1" t="s">
        <v>3074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4331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5" t="n">
        <v>46195</v>
      </c>
      <c r="C2501" s="1" t="n">
        <v>11</v>
      </c>
      <c r="D2501" s="1" t="s">
        <v>3074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4332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5" t="n">
        <v>46195</v>
      </c>
      <c r="C2502" s="1" t="n">
        <v>11</v>
      </c>
      <c r="D2502" s="1" t="s">
        <v>3074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4333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5" t="n">
        <v>46195</v>
      </c>
      <c r="C2503" s="1" t="n">
        <v>11</v>
      </c>
      <c r="D2503" s="1" t="s">
        <v>3074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4334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5" t="n">
        <v>46195</v>
      </c>
      <c r="C2504" s="1" t="n">
        <v>11</v>
      </c>
      <c r="D2504" s="1" t="s">
        <v>3074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4335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5" t="n">
        <v>46195</v>
      </c>
      <c r="C2505" s="1" t="n">
        <v>11</v>
      </c>
      <c r="D2505" s="1" t="s">
        <v>3074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4336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5" t="n">
        <v>46195</v>
      </c>
      <c r="C2506" s="1" t="n">
        <v>11</v>
      </c>
      <c r="D2506" s="1" t="s">
        <v>3074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4337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5" t="n">
        <v>46195</v>
      </c>
      <c r="C2507" s="1" t="n">
        <v>11</v>
      </c>
      <c r="D2507" s="1" t="s">
        <v>3074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4338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5" t="n">
        <v>46195</v>
      </c>
      <c r="C2508" s="1" t="n">
        <v>11</v>
      </c>
      <c r="D2508" s="1" t="s">
        <v>3074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4339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5" t="n">
        <v>46195</v>
      </c>
      <c r="C2509" s="1" t="n">
        <v>11</v>
      </c>
      <c r="D2509" s="1" t="s">
        <v>3074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4340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5" t="n">
        <v>46195</v>
      </c>
      <c r="C2510" s="1" t="n">
        <v>11</v>
      </c>
      <c r="D2510" s="1" t="s">
        <v>3074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4341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5" t="n">
        <v>46195</v>
      </c>
      <c r="C2511" s="1" t="n">
        <v>11</v>
      </c>
      <c r="D2511" s="1" t="s">
        <v>3074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4342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5" t="n">
        <v>46195</v>
      </c>
      <c r="C2512" s="1" t="n">
        <v>11</v>
      </c>
      <c r="D2512" s="1" t="s">
        <v>3074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4343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5" t="n">
        <v>46195</v>
      </c>
      <c r="C2513" s="1" t="n">
        <v>11</v>
      </c>
      <c r="D2513" s="1" t="s">
        <v>3074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4344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5" t="n">
        <v>46195</v>
      </c>
      <c r="C2514" s="1" t="n">
        <v>11</v>
      </c>
      <c r="D2514" s="1" t="s">
        <v>3074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4345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5" t="n">
        <v>46195</v>
      </c>
      <c r="C2515" s="1" t="n">
        <v>11</v>
      </c>
      <c r="D2515" s="1" t="s">
        <v>3074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4346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5" t="n">
        <v>46195</v>
      </c>
      <c r="C2516" s="1" t="n">
        <v>11</v>
      </c>
      <c r="D2516" s="1" t="s">
        <v>3074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4347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5" t="n">
        <v>46195</v>
      </c>
      <c r="C2517" s="1" t="n">
        <v>22</v>
      </c>
      <c r="D2517" s="1" t="s">
        <v>3220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3235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5" t="n">
        <v>46195</v>
      </c>
      <c r="C2518" s="1" t="n">
        <v>22</v>
      </c>
      <c r="D2518" s="1" t="s">
        <v>3220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3235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5" t="n">
        <v>46195</v>
      </c>
      <c r="C2519" s="1" t="n">
        <v>22</v>
      </c>
      <c r="D2519" s="1" t="s">
        <v>3220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3236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5" t="n">
        <v>46195</v>
      </c>
      <c r="C2520" s="1" t="n">
        <v>22</v>
      </c>
      <c r="D2520" s="1" t="s">
        <v>3220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3237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5" t="n">
        <v>46195</v>
      </c>
      <c r="C2521" s="1" t="n">
        <v>22</v>
      </c>
      <c r="D2521" s="1" t="s">
        <v>3220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3238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5" t="n">
        <v>46195</v>
      </c>
      <c r="C2522" s="1" t="n">
        <v>22</v>
      </c>
      <c r="D2522" s="1" t="s">
        <v>3220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3451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5" t="n">
        <v>46195</v>
      </c>
      <c r="C2523" s="1" t="n">
        <v>22</v>
      </c>
      <c r="D2523" s="1" t="s">
        <v>3220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3221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5" t="n">
        <v>46195</v>
      </c>
      <c r="C2524" s="1" t="n">
        <v>22</v>
      </c>
      <c r="D2524" s="1" t="s">
        <v>3220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3239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5" t="n">
        <v>46195</v>
      </c>
      <c r="C2525" s="1" t="n">
        <v>22</v>
      </c>
      <c r="D2525" s="1" t="s">
        <v>3220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3222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5" t="n">
        <v>46195</v>
      </c>
      <c r="C2526" s="1" t="n">
        <v>22</v>
      </c>
      <c r="D2526" s="1" t="s">
        <v>3220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3223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5" t="n">
        <v>46195</v>
      </c>
      <c r="C2527" s="1" t="n">
        <v>22</v>
      </c>
      <c r="D2527" s="1" t="s">
        <v>3220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3224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5" t="n">
        <v>46195</v>
      </c>
      <c r="C2528" s="1" t="n">
        <v>22</v>
      </c>
      <c r="D2528" s="1" t="s">
        <v>3220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3225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5" t="n">
        <v>46195</v>
      </c>
      <c r="C2529" s="1" t="n">
        <v>22</v>
      </c>
      <c r="D2529" s="1" t="s">
        <v>3220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3226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5" t="n">
        <v>46195</v>
      </c>
      <c r="C2530" s="1" t="n">
        <v>22</v>
      </c>
      <c r="D2530" s="1" t="s">
        <v>3220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3227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5" t="n">
        <v>46195</v>
      </c>
      <c r="C2531" s="1" t="n">
        <v>22</v>
      </c>
      <c r="D2531" s="1" t="s">
        <v>3220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3228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5" t="n">
        <v>46195</v>
      </c>
      <c r="C2532" s="1" t="n">
        <v>22</v>
      </c>
      <c r="D2532" s="1" t="s">
        <v>3220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3229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5" t="n">
        <v>46195</v>
      </c>
      <c r="C2533" s="1" t="n">
        <v>22</v>
      </c>
      <c r="D2533" s="1" t="s">
        <v>3220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3230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5" t="n">
        <v>46195</v>
      </c>
      <c r="C2534" s="1" t="n">
        <v>22</v>
      </c>
      <c r="D2534" s="1" t="s">
        <v>3220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3240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5" t="n">
        <v>46195</v>
      </c>
      <c r="C2535" s="1" t="n">
        <v>22</v>
      </c>
      <c r="D2535" s="1" t="s">
        <v>3220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3231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5" t="n">
        <v>46195</v>
      </c>
      <c r="C2536" s="1" t="n">
        <v>22</v>
      </c>
      <c r="D2536" s="1" t="s">
        <v>3220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3232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5" t="n">
        <v>46195</v>
      </c>
      <c r="C2537" s="1" t="n">
        <v>22</v>
      </c>
      <c r="D2537" s="1" t="s">
        <v>3220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3232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5" t="n">
        <v>46195</v>
      </c>
      <c r="C2538" s="1" t="n">
        <v>22</v>
      </c>
      <c r="D2538" s="1" t="s">
        <v>3220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3232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5" t="n">
        <v>46195</v>
      </c>
      <c r="C2539" s="1" t="n">
        <v>22</v>
      </c>
      <c r="D2539" s="1" t="s">
        <v>3220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3233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5" t="n">
        <v>46195</v>
      </c>
      <c r="C2540" s="1" t="n">
        <v>22</v>
      </c>
      <c r="D2540" s="1" t="s">
        <v>3220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3233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5" t="n">
        <v>46195</v>
      </c>
      <c r="C2541" s="1" t="n">
        <v>22</v>
      </c>
      <c r="D2541" s="1" t="s">
        <v>3220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3234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5" t="n">
        <v>46195</v>
      </c>
      <c r="C2542" s="1" t="n">
        <v>22</v>
      </c>
      <c r="D2542" s="1" t="s">
        <v>3220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3234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5" t="n">
        <v>46195</v>
      </c>
      <c r="C2543" s="1" t="n">
        <v>22</v>
      </c>
      <c r="D2543" s="1" t="s">
        <v>3220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3234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5" t="n">
        <v>46195</v>
      </c>
      <c r="C2544" s="1" t="n">
        <v>22</v>
      </c>
      <c r="D2544" s="1" t="s">
        <v>3220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3235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5" t="n">
        <v>46195</v>
      </c>
      <c r="C2545" s="1" t="n">
        <v>22</v>
      </c>
      <c r="D2545" s="1" t="s">
        <v>3220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3235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5" t="n">
        <v>46195</v>
      </c>
      <c r="C2546" s="1" t="n">
        <v>22</v>
      </c>
      <c r="D2546" s="1" t="s">
        <v>3220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3236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5" t="n">
        <v>46195</v>
      </c>
      <c r="C2547" s="1" t="n">
        <v>22</v>
      </c>
      <c r="D2547" s="1" t="s">
        <v>3220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3237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5" t="n">
        <v>46195</v>
      </c>
      <c r="C2548" s="1" t="n">
        <v>22</v>
      </c>
      <c r="D2548" s="1" t="s">
        <v>3220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3238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5" t="n">
        <v>46195</v>
      </c>
      <c r="C2549" s="1" t="n">
        <v>22</v>
      </c>
      <c r="D2549" s="1" t="s">
        <v>3220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3451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5" t="n">
        <v>46195</v>
      </c>
      <c r="C2550" s="1" t="n">
        <v>22</v>
      </c>
      <c r="D2550" s="1" t="s">
        <v>3220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3221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5" t="n">
        <v>46195</v>
      </c>
      <c r="C2551" s="1" t="n">
        <v>22</v>
      </c>
      <c r="D2551" s="1" t="s">
        <v>3220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3239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5" t="n">
        <v>46195</v>
      </c>
      <c r="C2552" s="1" t="n">
        <v>22</v>
      </c>
      <c r="D2552" s="1" t="s">
        <v>3220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3222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5" t="n">
        <v>46195</v>
      </c>
      <c r="C2553" s="1" t="n">
        <v>22</v>
      </c>
      <c r="D2553" s="1" t="s">
        <v>3220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3223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5" t="n">
        <v>46195</v>
      </c>
      <c r="C2554" s="1" t="n">
        <v>22</v>
      </c>
      <c r="D2554" s="1" t="s">
        <v>3220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3224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5" t="n">
        <v>46195</v>
      </c>
      <c r="C2555" s="1" t="n">
        <v>22</v>
      </c>
      <c r="D2555" s="1" t="s">
        <v>3220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3225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5" t="n">
        <v>46195</v>
      </c>
      <c r="C2556" s="1" t="n">
        <v>22</v>
      </c>
      <c r="D2556" s="1" t="s">
        <v>3220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3226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5" t="n">
        <v>46195</v>
      </c>
      <c r="C2557" s="1" t="n">
        <v>22</v>
      </c>
      <c r="D2557" s="1" t="s">
        <v>3220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3227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5" t="n">
        <v>46195</v>
      </c>
      <c r="C2558" s="1" t="n">
        <v>22</v>
      </c>
      <c r="D2558" s="1" t="s">
        <v>3220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3228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5" t="n">
        <v>46195</v>
      </c>
      <c r="C2559" s="1" t="n">
        <v>22</v>
      </c>
      <c r="D2559" s="1" t="s">
        <v>3220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3229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5" t="n">
        <v>46195</v>
      </c>
      <c r="C2560" s="1" t="n">
        <v>22</v>
      </c>
      <c r="D2560" s="1" t="s">
        <v>3220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3230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5" t="n">
        <v>46195</v>
      </c>
      <c r="C2561" s="1" t="n">
        <v>22</v>
      </c>
      <c r="D2561" s="1" t="s">
        <v>3220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4348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5" t="n">
        <v>46195</v>
      </c>
      <c r="C2562" s="1" t="n">
        <v>22</v>
      </c>
      <c r="D2562" s="1" t="s">
        <v>3220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3231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5" t="n">
        <v>46195</v>
      </c>
      <c r="C2563" s="1" t="n">
        <v>22</v>
      </c>
      <c r="D2563" s="1" t="s">
        <v>3220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3232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5" t="n">
        <v>46195</v>
      </c>
      <c r="C2564" s="1" t="n">
        <v>22</v>
      </c>
      <c r="D2564" s="1" t="s">
        <v>3220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3232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5" t="n">
        <v>46195</v>
      </c>
      <c r="C2565" s="1" t="n">
        <v>22</v>
      </c>
      <c r="D2565" s="1" t="s">
        <v>3220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3233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5" t="n">
        <v>46195</v>
      </c>
      <c r="C2566" s="1" t="n">
        <v>22</v>
      </c>
      <c r="D2566" s="1" t="s">
        <v>3220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3233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5" t="n">
        <v>46195</v>
      </c>
      <c r="C2567" s="1" t="n">
        <v>22</v>
      </c>
      <c r="D2567" s="1" t="s">
        <v>3220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3234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5" t="n">
        <v>46195</v>
      </c>
      <c r="C2568" s="1" t="n">
        <v>22</v>
      </c>
      <c r="D2568" s="1" t="s">
        <v>3220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3234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5" t="n">
        <v>46195</v>
      </c>
      <c r="C2569" s="1" t="n">
        <v>100</v>
      </c>
      <c r="D2569" s="1" t="s">
        <v>3241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3451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5" t="n">
        <v>46195</v>
      </c>
      <c r="C2570" s="1" t="n">
        <v>100</v>
      </c>
      <c r="D2570" s="1" t="s">
        <v>3241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3240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5" t="n">
        <v>46195</v>
      </c>
      <c r="C2571" s="1" t="n">
        <v>100</v>
      </c>
      <c r="D2571" s="1" t="s">
        <v>3241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3232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5" t="n">
        <v>46195</v>
      </c>
      <c r="C2572" s="1" t="n">
        <v>100</v>
      </c>
      <c r="D2572" s="1" t="s">
        <v>3241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3234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5" t="n">
        <v>46195</v>
      </c>
      <c r="C2573" s="1" t="n">
        <v>100</v>
      </c>
      <c r="D2573" s="1" t="s">
        <v>3241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3235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5" t="n">
        <v>46195</v>
      </c>
      <c r="C2574" s="1" t="n">
        <v>100</v>
      </c>
      <c r="D2574" s="1" t="s">
        <v>3241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3236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5" t="n">
        <v>46195</v>
      </c>
      <c r="C2575" s="1" t="n">
        <v>100</v>
      </c>
      <c r="D2575" s="1" t="s">
        <v>3241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3237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5" t="n">
        <v>46195</v>
      </c>
      <c r="C2576" s="1" t="n">
        <v>100</v>
      </c>
      <c r="D2576" s="1" t="s">
        <v>3241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3238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5" t="n">
        <v>46195</v>
      </c>
      <c r="C2577" s="1" t="n">
        <v>100</v>
      </c>
      <c r="D2577" s="1" t="s">
        <v>3241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3239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5" t="n">
        <v>46195</v>
      </c>
      <c r="C2578" s="1" t="n">
        <v>100</v>
      </c>
      <c r="D2578" s="1" t="s">
        <v>3241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3232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5" t="n">
        <v>46195</v>
      </c>
      <c r="C2579" s="1" t="n">
        <v>100</v>
      </c>
      <c r="D2579" s="1" t="s">
        <v>3241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3233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5" t="n">
        <v>46195</v>
      </c>
      <c r="C2580" s="1" t="n">
        <v>100</v>
      </c>
      <c r="D2580" s="1" t="s">
        <v>3241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3234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5" t="n">
        <v>46195</v>
      </c>
      <c r="C2581" s="1" t="n">
        <v>100</v>
      </c>
      <c r="D2581" s="1" t="s">
        <v>3241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3235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5" t="n">
        <v>46195</v>
      </c>
      <c r="C2582" s="1" t="n">
        <v>100</v>
      </c>
      <c r="D2582" s="1" t="s">
        <v>3241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3221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5" t="n">
        <v>46195</v>
      </c>
      <c r="C2583" s="1" t="n">
        <v>100</v>
      </c>
      <c r="D2583" s="1" t="s">
        <v>3241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3222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5" t="n">
        <v>46195</v>
      </c>
      <c r="C2584" s="1" t="n">
        <v>100</v>
      </c>
      <c r="D2584" s="1" t="s">
        <v>3241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3223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5" t="n">
        <v>46195</v>
      </c>
      <c r="C2585" s="1" t="n">
        <v>100</v>
      </c>
      <c r="D2585" s="1" t="s">
        <v>3241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3224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5" t="n">
        <v>46195</v>
      </c>
      <c r="C2586" s="1" t="n">
        <v>100</v>
      </c>
      <c r="D2586" s="1" t="s">
        <v>3241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3225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5" t="n">
        <v>46195</v>
      </c>
      <c r="C2587" s="1" t="n">
        <v>100</v>
      </c>
      <c r="D2587" s="1" t="s">
        <v>3241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3226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5" t="n">
        <v>46195</v>
      </c>
      <c r="C2588" s="1" t="n">
        <v>100</v>
      </c>
      <c r="D2588" s="1" t="s">
        <v>3241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3227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5" t="n">
        <v>46195</v>
      </c>
      <c r="C2589" s="1" t="n">
        <v>100</v>
      </c>
      <c r="D2589" s="1" t="s">
        <v>3241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3228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5" t="n">
        <v>46195</v>
      </c>
      <c r="C2590" s="1" t="n">
        <v>100</v>
      </c>
      <c r="D2590" s="1" t="s">
        <v>3241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3229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5" t="n">
        <v>46195</v>
      </c>
      <c r="C2591" s="1" t="n">
        <v>100</v>
      </c>
      <c r="D2591" s="1" t="s">
        <v>3241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3230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5" t="n">
        <v>46195</v>
      </c>
      <c r="C2592" s="1" t="n">
        <v>100</v>
      </c>
      <c r="D2592" s="1" t="s">
        <v>3241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3231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5" t="n">
        <v>46195</v>
      </c>
      <c r="C2593" s="1" t="n">
        <v>100</v>
      </c>
      <c r="D2593" s="1" t="s">
        <v>3241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3232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5" t="n">
        <v>46195</v>
      </c>
      <c r="C2594" s="1" t="n">
        <v>100</v>
      </c>
      <c r="D2594" s="1" t="s">
        <v>3241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3233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5" t="n">
        <v>46195</v>
      </c>
      <c r="C2595" s="1" t="n">
        <v>100</v>
      </c>
      <c r="D2595" s="1" t="s">
        <v>3241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3234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5" t="n">
        <v>46195</v>
      </c>
      <c r="C2596" s="1" t="n">
        <v>100</v>
      </c>
      <c r="D2596" s="1" t="s">
        <v>3241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3235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5" t="n">
        <v>46195</v>
      </c>
      <c r="C2597" s="1" t="n">
        <v>100</v>
      </c>
      <c r="D2597" s="1" t="s">
        <v>3241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3221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5" t="n">
        <v>46195</v>
      </c>
      <c r="C2598" s="1" t="n">
        <v>100</v>
      </c>
      <c r="D2598" s="1" t="s">
        <v>3241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3222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5" t="n">
        <v>46195</v>
      </c>
      <c r="C2599" s="1" t="n">
        <v>100</v>
      </c>
      <c r="D2599" s="1" t="s">
        <v>3241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3223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5" t="n">
        <v>46195</v>
      </c>
      <c r="C2600" s="1" t="n">
        <v>100</v>
      </c>
      <c r="D2600" s="1" t="s">
        <v>3241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3224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5" t="n">
        <v>46195</v>
      </c>
      <c r="C2601" s="1" t="n">
        <v>100</v>
      </c>
      <c r="D2601" s="1" t="s">
        <v>3241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3225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5" t="n">
        <v>46195</v>
      </c>
      <c r="C2602" s="1" t="n">
        <v>100</v>
      </c>
      <c r="D2602" s="1" t="s">
        <v>3241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3226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5" t="n">
        <v>46195</v>
      </c>
      <c r="C2603" s="1" t="n">
        <v>100</v>
      </c>
      <c r="D2603" s="1" t="s">
        <v>3241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3227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5" t="n">
        <v>46195</v>
      </c>
      <c r="C2604" s="1" t="n">
        <v>100</v>
      </c>
      <c r="D2604" s="1" t="s">
        <v>3241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3228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5" t="n">
        <v>46195</v>
      </c>
      <c r="C2605" s="1" t="n">
        <v>100</v>
      </c>
      <c r="D2605" s="1" t="s">
        <v>3241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3229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5" t="n">
        <v>46195</v>
      </c>
      <c r="C2606" s="1" t="n">
        <v>100</v>
      </c>
      <c r="D2606" s="1" t="s">
        <v>3241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3230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5" t="n">
        <v>46195</v>
      </c>
      <c r="C2607" s="1" t="n">
        <v>100</v>
      </c>
      <c r="D2607" s="1" t="s">
        <v>3241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3231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5" t="n">
        <v>46195</v>
      </c>
      <c r="C2608" s="1" t="n">
        <v>100</v>
      </c>
      <c r="D2608" s="1" t="s">
        <v>3241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3232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5" t="n">
        <v>46195</v>
      </c>
      <c r="C2609" s="1" t="n">
        <v>100</v>
      </c>
      <c r="D2609" s="1" t="s">
        <v>3241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3233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5" t="n">
        <v>46195</v>
      </c>
      <c r="C2610" s="1" t="n">
        <v>100</v>
      </c>
      <c r="D2610" s="1" t="s">
        <v>3241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3234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5" t="n">
        <v>46195</v>
      </c>
      <c r="C2611" s="1" t="n">
        <v>100</v>
      </c>
      <c r="D2611" s="1" t="s">
        <v>3241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3221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5" t="n">
        <v>46195</v>
      </c>
      <c r="C2612" s="1" t="n">
        <v>100</v>
      </c>
      <c r="D2612" s="1" t="s">
        <v>3241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3222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5" t="n">
        <v>46195</v>
      </c>
      <c r="C2613" s="1" t="n">
        <v>100</v>
      </c>
      <c r="D2613" s="1" t="s">
        <v>3241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3223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5" t="n">
        <v>46195</v>
      </c>
      <c r="C2614" s="1" t="n">
        <v>100</v>
      </c>
      <c r="D2614" s="1" t="s">
        <v>3241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3224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5" t="n">
        <v>46195</v>
      </c>
      <c r="C2615" s="1" t="n">
        <v>100</v>
      </c>
      <c r="D2615" s="1" t="s">
        <v>3241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3225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5" t="n">
        <v>46195</v>
      </c>
      <c r="C2616" s="1" t="n">
        <v>100</v>
      </c>
      <c r="D2616" s="1" t="s">
        <v>3241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3226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5" t="n">
        <v>46195</v>
      </c>
      <c r="C2617" s="1" t="n">
        <v>100</v>
      </c>
      <c r="D2617" s="1" t="s">
        <v>3241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3227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5" t="n">
        <v>46195</v>
      </c>
      <c r="C2618" s="1" t="n">
        <v>100</v>
      </c>
      <c r="D2618" s="1" t="s">
        <v>3241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3228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5" t="n">
        <v>46195</v>
      </c>
      <c r="C2619" s="1" t="n">
        <v>100</v>
      </c>
      <c r="D2619" s="1" t="s">
        <v>3241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3229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5" t="n">
        <v>46195</v>
      </c>
      <c r="C2620" s="1" t="n">
        <v>100</v>
      </c>
      <c r="D2620" s="1" t="s">
        <v>3241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3230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5" t="n">
        <v>46195</v>
      </c>
      <c r="C2621" s="1" t="n">
        <v>100</v>
      </c>
      <c r="D2621" s="1" t="s">
        <v>3241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3231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5" t="n">
        <v>46195</v>
      </c>
      <c r="C2622" s="1" t="n">
        <v>100</v>
      </c>
      <c r="D2622" s="1" t="s">
        <v>3241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3232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5" t="n">
        <v>46195</v>
      </c>
      <c r="C2623" s="1" t="n">
        <v>100</v>
      </c>
      <c r="D2623" s="1" t="s">
        <v>3241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3233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5" t="n">
        <v>46195</v>
      </c>
      <c r="C2624" s="1" t="n">
        <v>100</v>
      </c>
      <c r="D2624" s="1" t="s">
        <v>3241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3234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5" t="n">
        <v>46195</v>
      </c>
      <c r="C2625" s="1" t="n">
        <v>100</v>
      </c>
      <c r="D2625" s="1" t="s">
        <v>3241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3221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5" t="n">
        <v>46195</v>
      </c>
      <c r="C2626" s="1" t="n">
        <v>100</v>
      </c>
      <c r="D2626" s="1" t="s">
        <v>3241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3222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5" t="n">
        <v>46195</v>
      </c>
      <c r="C2627" s="1" t="n">
        <v>100</v>
      </c>
      <c r="D2627" s="1" t="s">
        <v>3241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3223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5" t="n">
        <v>46195</v>
      </c>
      <c r="C2628" s="1" t="n">
        <v>100</v>
      </c>
      <c r="D2628" s="1" t="s">
        <v>3241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3224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5" t="n">
        <v>46195</v>
      </c>
      <c r="C2629" s="1" t="n">
        <v>100</v>
      </c>
      <c r="D2629" s="1" t="s">
        <v>3241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3225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5" t="n">
        <v>46195</v>
      </c>
      <c r="C2630" s="1" t="n">
        <v>100</v>
      </c>
      <c r="D2630" s="1" t="s">
        <v>3241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3226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5" t="n">
        <v>46195</v>
      </c>
      <c r="C2631" s="1" t="n">
        <v>100</v>
      </c>
      <c r="D2631" s="1" t="s">
        <v>3241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3227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5" t="n">
        <v>46195</v>
      </c>
      <c r="C2632" s="1" t="n">
        <v>100</v>
      </c>
      <c r="D2632" s="1" t="s">
        <v>3241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3228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5" t="n">
        <v>46195</v>
      </c>
      <c r="C2633" s="1" t="n">
        <v>100</v>
      </c>
      <c r="D2633" s="1" t="s">
        <v>3241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3229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5" t="n">
        <v>46195</v>
      </c>
      <c r="C2634" s="1" t="n">
        <v>100</v>
      </c>
      <c r="D2634" s="1" t="s">
        <v>3241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3230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5" t="n">
        <v>46195</v>
      </c>
      <c r="C2635" s="1" t="n">
        <v>100</v>
      </c>
      <c r="D2635" s="1" t="s">
        <v>3241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3231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5" t="n">
        <v>46195</v>
      </c>
      <c r="C2636" s="1" t="n">
        <v>100</v>
      </c>
      <c r="D2636" s="1" t="s">
        <v>3241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3232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5" t="n">
        <v>46195</v>
      </c>
      <c r="C2637" s="1" t="n">
        <v>100</v>
      </c>
      <c r="D2637" s="1" t="s">
        <v>3241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3233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5" t="n">
        <v>46195</v>
      </c>
      <c r="C2638" s="1" t="n">
        <v>100</v>
      </c>
      <c r="D2638" s="1" t="s">
        <v>3241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3234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5" t="n">
        <v>46195</v>
      </c>
      <c r="C2639" s="1" t="n">
        <v>100</v>
      </c>
      <c r="D2639" s="1" t="s">
        <v>3241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3235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5" t="n">
        <v>46195</v>
      </c>
      <c r="C2640" s="1" t="n">
        <v>100</v>
      </c>
      <c r="D2640" s="1" t="s">
        <v>3241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3237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5" t="n">
        <v>46195</v>
      </c>
      <c r="C2641" s="1" t="n">
        <v>100</v>
      </c>
      <c r="D2641" s="1" t="s">
        <v>3241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3238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5" t="n">
        <v>46195</v>
      </c>
      <c r="C2642" s="1" t="n">
        <v>100</v>
      </c>
      <c r="D2642" s="1" t="s">
        <v>3241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3451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5" t="n">
        <v>46195</v>
      </c>
      <c r="C2643" s="1" t="n">
        <v>100</v>
      </c>
      <c r="D2643" s="1" t="s">
        <v>3241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3239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5" t="n">
        <v>46195</v>
      </c>
      <c r="C2644" s="1" t="n">
        <v>100</v>
      </c>
      <c r="D2644" s="1" t="s">
        <v>3241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4348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5" t="n">
        <v>46195</v>
      </c>
      <c r="C2645" s="1" t="n">
        <v>100</v>
      </c>
      <c r="D2645" s="1" t="s">
        <v>3241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3232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5" t="n">
        <v>46195</v>
      </c>
      <c r="C2646" s="1" t="n">
        <v>100</v>
      </c>
      <c r="D2646" s="1" t="s">
        <v>3241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3234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5" t="n">
        <v>46195</v>
      </c>
      <c r="C2647" s="1" t="n">
        <v>100</v>
      </c>
      <c r="D2647" s="1" t="s">
        <v>3241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3235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5" t="n">
        <v>46195</v>
      </c>
      <c r="C2648" s="1" t="n">
        <v>100</v>
      </c>
      <c r="D2648" s="1" t="s">
        <v>3241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3236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5" t="n">
        <v>46195</v>
      </c>
      <c r="C2649" s="1" t="n">
        <v>100</v>
      </c>
      <c r="D2649" s="1" t="s">
        <v>3241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3237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5" t="n">
        <v>46195</v>
      </c>
      <c r="C2650" s="1" t="n">
        <v>100</v>
      </c>
      <c r="D2650" s="1" t="s">
        <v>3241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3238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5" t="n">
        <v>46195</v>
      </c>
      <c r="C2651" s="1" t="n">
        <v>100</v>
      </c>
      <c r="D2651" s="1" t="s">
        <v>3241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3232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5" t="n">
        <v>46195</v>
      </c>
      <c r="C2652" s="1" t="n">
        <v>100</v>
      </c>
      <c r="D2652" s="1" t="s">
        <v>3241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3233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5" t="n">
        <v>46195</v>
      </c>
      <c r="C2653" s="1" t="n">
        <v>100</v>
      </c>
      <c r="D2653" s="1" t="s">
        <v>3241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3234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5" t="n">
        <v>46195</v>
      </c>
      <c r="C2654" s="1" t="n">
        <v>171</v>
      </c>
      <c r="D2654" s="1" t="s">
        <v>3301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4349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5" t="n">
        <v>46195</v>
      </c>
      <c r="C2655" s="1" t="n">
        <v>171</v>
      </c>
      <c r="D2655" s="1" t="s">
        <v>3301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4350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5" t="n">
        <v>46196</v>
      </c>
      <c r="C2656" s="1" t="n">
        <v>1</v>
      </c>
      <c r="D2656" s="1" t="s">
        <v>3101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3102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5" t="n">
        <v>46196</v>
      </c>
      <c r="C2657" s="1" t="n">
        <v>1</v>
      </c>
      <c r="D2657" s="1" t="s">
        <v>3101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3520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5" t="n">
        <v>46196</v>
      </c>
      <c r="C2658" s="1" t="n">
        <v>2</v>
      </c>
      <c r="D2658" s="1" t="s">
        <v>3067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3068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5" t="n">
        <v>46196</v>
      </c>
      <c r="C2659" s="1" t="n">
        <v>2</v>
      </c>
      <c r="D2659" s="1" t="s">
        <v>3067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3069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5" t="n">
        <v>46196</v>
      </c>
      <c r="C2660" s="1" t="n">
        <v>2</v>
      </c>
      <c r="D2660" s="1" t="s">
        <v>3067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3070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5" t="n">
        <v>46196</v>
      </c>
      <c r="C2661" s="1" t="n">
        <v>2</v>
      </c>
      <c r="D2661" s="1" t="s">
        <v>3067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3071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5" t="n">
        <v>46196</v>
      </c>
      <c r="C2662" s="1" t="n">
        <v>2</v>
      </c>
      <c r="D2662" s="1" t="s">
        <v>3067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3072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5" t="n">
        <v>46196</v>
      </c>
      <c r="C2663" s="1" t="n">
        <v>2</v>
      </c>
      <c r="D2663" s="1" t="s">
        <v>3067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3104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5" t="n">
        <v>46196</v>
      </c>
      <c r="C2664" s="1" t="n">
        <v>2</v>
      </c>
      <c r="D2664" s="1" t="s">
        <v>3067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3105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5" t="n">
        <v>46196</v>
      </c>
      <c r="C2665" s="1" t="n">
        <v>2</v>
      </c>
      <c r="D2665" s="1" t="s">
        <v>3067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3106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5" t="n">
        <v>46196</v>
      </c>
      <c r="C2666" s="1" t="n">
        <v>2</v>
      </c>
      <c r="D2666" s="1" t="s">
        <v>3067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3107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5" t="n">
        <v>46196</v>
      </c>
      <c r="C2667" s="1" t="n">
        <v>2</v>
      </c>
      <c r="D2667" s="1" t="s">
        <v>3067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3108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5" t="n">
        <v>46196</v>
      </c>
      <c r="C2668" s="1" t="n">
        <v>2</v>
      </c>
      <c r="D2668" s="1" t="s">
        <v>3067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3257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5" t="n">
        <v>46196</v>
      </c>
      <c r="C2669" s="1" t="n">
        <v>2</v>
      </c>
      <c r="D2669" s="1" t="s">
        <v>3067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3109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5" t="n">
        <v>46196</v>
      </c>
      <c r="C2670" s="1" t="n">
        <v>2</v>
      </c>
      <c r="D2670" s="1" t="s">
        <v>3067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3110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5" t="n">
        <v>46196</v>
      </c>
      <c r="C2671" s="1" t="n">
        <v>2</v>
      </c>
      <c r="D2671" s="1" t="s">
        <v>3067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3258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5" t="n">
        <v>46196</v>
      </c>
      <c r="C2672" s="1" t="n">
        <v>2</v>
      </c>
      <c r="D2672" s="1" t="s">
        <v>3067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3111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5" t="n">
        <v>46196</v>
      </c>
      <c r="C2673" s="1" t="n">
        <v>2</v>
      </c>
      <c r="D2673" s="1" t="s">
        <v>3067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3112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5" t="n">
        <v>46196</v>
      </c>
      <c r="C2674" s="1" t="n">
        <v>2</v>
      </c>
      <c r="D2674" s="1" t="s">
        <v>3067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3113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5" t="n">
        <v>46196</v>
      </c>
      <c r="C2675" s="1" t="n">
        <v>2</v>
      </c>
      <c r="D2675" s="1" t="s">
        <v>3067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3114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5" t="n">
        <v>46196</v>
      </c>
      <c r="C2676" s="1" t="n">
        <v>2</v>
      </c>
      <c r="D2676" s="1" t="s">
        <v>3067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3259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5" t="n">
        <v>46196</v>
      </c>
      <c r="C2677" s="1" t="n">
        <v>2</v>
      </c>
      <c r="D2677" s="1" t="s">
        <v>3067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3260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5" t="n">
        <v>46196</v>
      </c>
      <c r="C2678" s="1" t="n">
        <v>2</v>
      </c>
      <c r="D2678" s="1" t="s">
        <v>3067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3261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5" t="n">
        <v>46196</v>
      </c>
      <c r="C2679" s="1" t="n">
        <v>2</v>
      </c>
      <c r="D2679" s="1" t="s">
        <v>3067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3115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5" t="n">
        <v>46196</v>
      </c>
      <c r="C2680" s="1" t="n">
        <v>2</v>
      </c>
      <c r="D2680" s="1" t="s">
        <v>3067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3887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5" t="n">
        <v>46196</v>
      </c>
      <c r="C2681" s="1" t="n">
        <v>2</v>
      </c>
      <c r="D2681" s="1" t="s">
        <v>3067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3888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5" t="n">
        <v>46196</v>
      </c>
      <c r="C2682" s="1" t="n">
        <v>2</v>
      </c>
      <c r="D2682" s="1" t="s">
        <v>3067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3116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5" t="n">
        <v>46196</v>
      </c>
      <c r="C2683" s="1" t="n">
        <v>2</v>
      </c>
      <c r="D2683" s="1" t="s">
        <v>3067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3460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5" t="n">
        <v>46196</v>
      </c>
      <c r="C2684" s="1" t="n">
        <v>2</v>
      </c>
      <c r="D2684" s="1" t="s">
        <v>3067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3118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5" t="n">
        <v>46196</v>
      </c>
      <c r="C2685" s="1" t="n">
        <v>2</v>
      </c>
      <c r="D2685" s="1" t="s">
        <v>3067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4067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5" t="n">
        <v>46196</v>
      </c>
      <c r="C2686" s="1" t="n">
        <v>6</v>
      </c>
      <c r="D2686" s="1" t="s">
        <v>3073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3068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5" t="n">
        <v>46196</v>
      </c>
      <c r="C2687" s="1" t="n">
        <v>6</v>
      </c>
      <c r="D2687" s="1" t="s">
        <v>3073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3069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5" t="n">
        <v>46196</v>
      </c>
      <c r="C2688" s="1" t="n">
        <v>6</v>
      </c>
      <c r="D2688" s="1" t="s">
        <v>3073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3070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5" t="n">
        <v>46196</v>
      </c>
      <c r="C2689" s="1" t="n">
        <v>6</v>
      </c>
      <c r="D2689" s="1" t="s">
        <v>3073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3071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5" t="n">
        <v>46196</v>
      </c>
      <c r="C2690" s="1" t="n">
        <v>6</v>
      </c>
      <c r="D2690" s="1" t="s">
        <v>3073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3072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5" t="n">
        <v>46196</v>
      </c>
      <c r="C2691" s="1" t="n">
        <v>6</v>
      </c>
      <c r="D2691" s="1" t="s">
        <v>3073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3104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5" t="n">
        <v>46196</v>
      </c>
      <c r="C2692" s="1" t="n">
        <v>6</v>
      </c>
      <c r="D2692" s="1" t="s">
        <v>3073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3105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5" t="n">
        <v>46196</v>
      </c>
      <c r="C2693" s="1" t="n">
        <v>6</v>
      </c>
      <c r="D2693" s="1" t="s">
        <v>3073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3106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5" t="n">
        <v>46196</v>
      </c>
      <c r="C2694" s="1" t="n">
        <v>6</v>
      </c>
      <c r="D2694" s="1" t="s">
        <v>3073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3107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5" t="n">
        <v>46196</v>
      </c>
      <c r="C2695" s="1" t="n">
        <v>6</v>
      </c>
      <c r="D2695" s="1" t="s">
        <v>3073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3108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5" t="n">
        <v>46196</v>
      </c>
      <c r="C2696" s="1" t="n">
        <v>6</v>
      </c>
      <c r="D2696" s="1" t="s">
        <v>3073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3257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5" t="n">
        <v>46196</v>
      </c>
      <c r="C2697" s="1" t="n">
        <v>6</v>
      </c>
      <c r="D2697" s="1" t="s">
        <v>3073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3109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5" t="n">
        <v>46196</v>
      </c>
      <c r="C2698" s="1" t="n">
        <v>6</v>
      </c>
      <c r="D2698" s="1" t="s">
        <v>3073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3110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5" t="n">
        <v>46196</v>
      </c>
      <c r="C2699" s="1" t="n">
        <v>6</v>
      </c>
      <c r="D2699" s="1" t="s">
        <v>3073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3258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5" t="n">
        <v>46196</v>
      </c>
      <c r="C2700" s="1" t="n">
        <v>6</v>
      </c>
      <c r="D2700" s="1" t="s">
        <v>3073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3111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5" t="n">
        <v>46196</v>
      </c>
      <c r="C2701" s="1" t="n">
        <v>6</v>
      </c>
      <c r="D2701" s="1" t="s">
        <v>3073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3112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5" t="n">
        <v>46196</v>
      </c>
      <c r="C2702" s="1" t="n">
        <v>6</v>
      </c>
      <c r="D2702" s="1" t="s">
        <v>3073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3113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5" t="n">
        <v>46196</v>
      </c>
      <c r="C2703" s="1" t="n">
        <v>6</v>
      </c>
      <c r="D2703" s="1" t="s">
        <v>3073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3114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5" t="n">
        <v>46196</v>
      </c>
      <c r="C2704" s="1" t="n">
        <v>6</v>
      </c>
      <c r="D2704" s="1" t="s">
        <v>3073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3259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5" t="n">
        <v>46196</v>
      </c>
      <c r="C2705" s="1" t="n">
        <v>6</v>
      </c>
      <c r="D2705" s="1" t="s">
        <v>3073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3260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5" t="n">
        <v>46196</v>
      </c>
      <c r="C2706" s="1" t="n">
        <v>6</v>
      </c>
      <c r="D2706" s="1" t="s">
        <v>3073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3261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5" t="n">
        <v>46196</v>
      </c>
      <c r="C2707" s="1" t="n">
        <v>6</v>
      </c>
      <c r="D2707" s="1" t="s">
        <v>3073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3115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5" t="n">
        <v>46196</v>
      </c>
      <c r="C2708" s="1" t="n">
        <v>6</v>
      </c>
      <c r="D2708" s="1" t="s">
        <v>3073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3887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5" t="n">
        <v>46196</v>
      </c>
      <c r="C2709" s="1" t="n">
        <v>6</v>
      </c>
      <c r="D2709" s="1" t="s">
        <v>3073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3888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5" t="n">
        <v>46196</v>
      </c>
      <c r="C2710" s="1" t="n">
        <v>6</v>
      </c>
      <c r="D2710" s="1" t="s">
        <v>3073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3116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5" t="n">
        <v>46196</v>
      </c>
      <c r="C2711" s="1" t="n">
        <v>6</v>
      </c>
      <c r="D2711" s="1" t="s">
        <v>3073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3460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5" t="n">
        <v>46196</v>
      </c>
      <c r="C2712" s="1" t="n">
        <v>6</v>
      </c>
      <c r="D2712" s="1" t="s">
        <v>3073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3118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5" t="n">
        <v>46196</v>
      </c>
      <c r="C2713" s="1" t="n">
        <v>6</v>
      </c>
      <c r="D2713" s="1" t="s">
        <v>3073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4067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5" t="n">
        <v>46196</v>
      </c>
      <c r="C2714" s="1" t="n">
        <v>11</v>
      </c>
      <c r="D2714" s="1" t="s">
        <v>3074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4351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5" t="n">
        <v>46196</v>
      </c>
      <c r="C2715" s="1" t="n">
        <v>11</v>
      </c>
      <c r="D2715" s="1" t="s">
        <v>3074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4352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5" t="n">
        <v>46196</v>
      </c>
      <c r="C2716" s="1" t="n">
        <v>11</v>
      </c>
      <c r="D2716" s="1" t="s">
        <v>3074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4353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5" t="n">
        <v>46196</v>
      </c>
      <c r="C2717" s="1" t="n">
        <v>11</v>
      </c>
      <c r="D2717" s="1" t="s">
        <v>3074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4354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5" t="n">
        <v>46196</v>
      </c>
      <c r="C2718" s="1" t="n">
        <v>11</v>
      </c>
      <c r="D2718" s="1" t="s">
        <v>3074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4355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5" t="n">
        <v>46196</v>
      </c>
      <c r="C2719" s="1" t="n">
        <v>11</v>
      </c>
      <c r="D2719" s="1" t="s">
        <v>3074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4356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5" t="n">
        <v>46196</v>
      </c>
      <c r="C2720" s="1" t="n">
        <v>11</v>
      </c>
      <c r="D2720" s="1" t="s">
        <v>3074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4357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5" t="n">
        <v>46196</v>
      </c>
      <c r="C2721" s="1" t="n">
        <v>11</v>
      </c>
      <c r="D2721" s="1" t="s">
        <v>3074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4283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5" t="n">
        <v>46196</v>
      </c>
      <c r="C2722" s="1" t="n">
        <v>11</v>
      </c>
      <c r="D2722" s="1" t="s">
        <v>3074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4358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5" t="n">
        <v>46196</v>
      </c>
      <c r="C2723" s="1" t="n">
        <v>11</v>
      </c>
      <c r="D2723" s="1" t="s">
        <v>3074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4359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5" t="n">
        <v>46196</v>
      </c>
      <c r="C2724" s="1" t="n">
        <v>11</v>
      </c>
      <c r="D2724" s="1" t="s">
        <v>3074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4360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5" t="n">
        <v>46196</v>
      </c>
      <c r="C2725" s="1" t="n">
        <v>11</v>
      </c>
      <c r="D2725" s="1" t="s">
        <v>3074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4361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5" t="n">
        <v>46196</v>
      </c>
      <c r="C2726" s="1" t="n">
        <v>11</v>
      </c>
      <c r="D2726" s="1" t="s">
        <v>3074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4362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5" t="n">
        <v>46196</v>
      </c>
      <c r="C2727" s="1" t="n">
        <v>11</v>
      </c>
      <c r="D2727" s="1" t="s">
        <v>3074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3750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5" t="n">
        <v>46196</v>
      </c>
      <c r="C2728" s="1" t="n">
        <v>11</v>
      </c>
      <c r="D2728" s="1" t="s">
        <v>3074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4363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5" t="n">
        <v>46196</v>
      </c>
      <c r="C2729" s="1" t="n">
        <v>11</v>
      </c>
      <c r="D2729" s="1" t="s">
        <v>3074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3724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5" t="n">
        <v>46196</v>
      </c>
      <c r="C2730" s="1" t="n">
        <v>11</v>
      </c>
      <c r="D2730" s="1" t="s">
        <v>3074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3725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5" t="n">
        <v>46196</v>
      </c>
      <c r="C2731" s="1" t="n">
        <v>11</v>
      </c>
      <c r="D2731" s="1" t="s">
        <v>3074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4364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5" t="n">
        <v>46196</v>
      </c>
      <c r="C2732" s="1" t="n">
        <v>11</v>
      </c>
      <c r="D2732" s="1" t="s">
        <v>3074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4365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5" t="n">
        <v>46196</v>
      </c>
      <c r="C2733" s="1" t="n">
        <v>11</v>
      </c>
      <c r="D2733" s="1" t="s">
        <v>3074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4366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5" t="n">
        <v>46196</v>
      </c>
      <c r="C2734" s="1" t="n">
        <v>11</v>
      </c>
      <c r="D2734" s="1" t="s">
        <v>3074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4367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5" t="n">
        <v>46196</v>
      </c>
      <c r="C2735" s="1" t="n">
        <v>11</v>
      </c>
      <c r="D2735" s="1" t="s">
        <v>3074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4368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5" t="n">
        <v>46196</v>
      </c>
      <c r="C2736" s="1" t="n">
        <v>11</v>
      </c>
      <c r="D2736" s="1" t="s">
        <v>3074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4369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5" t="n">
        <v>46196</v>
      </c>
      <c r="C2737" s="1" t="n">
        <v>11</v>
      </c>
      <c r="D2737" s="1" t="s">
        <v>3074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3557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5" t="n">
        <v>46196</v>
      </c>
      <c r="C2738" s="1" t="n">
        <v>11</v>
      </c>
      <c r="D2738" s="1" t="s">
        <v>3074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4370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5" t="n">
        <v>46196</v>
      </c>
      <c r="C2739" s="1" t="n">
        <v>11</v>
      </c>
      <c r="D2739" s="1" t="s">
        <v>3074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4371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5" t="n">
        <v>46196</v>
      </c>
      <c r="C2740" s="1" t="n">
        <v>11</v>
      </c>
      <c r="D2740" s="1" t="s">
        <v>3074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4287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5" t="n">
        <v>46196</v>
      </c>
      <c r="C2741" s="1" t="n">
        <v>11</v>
      </c>
      <c r="D2741" s="1" t="s">
        <v>3074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4372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5" t="n">
        <v>46196</v>
      </c>
      <c r="C2742" s="1" t="n">
        <v>11</v>
      </c>
      <c r="D2742" s="1" t="s">
        <v>3074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3296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5" t="n">
        <v>46196</v>
      </c>
      <c r="C2743" s="1" t="n">
        <v>11</v>
      </c>
      <c r="D2743" s="1" t="s">
        <v>3074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4373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5" t="n">
        <v>46196</v>
      </c>
      <c r="C2744" s="1" t="n">
        <v>171</v>
      </c>
      <c r="D2744" s="1" t="s">
        <v>3301</v>
      </c>
      <c r="E2744" s="1" t="n">
        <v>1955</v>
      </c>
      <c r="F2744" s="1" t="s">
        <v>2996</v>
      </c>
      <c r="I2744" s="1" t="n">
        <v>45988</v>
      </c>
      <c r="J2744" s="1" t="n">
        <v>45153</v>
      </c>
      <c r="K2744" s="1" t="n">
        <v>7899403713715</v>
      </c>
      <c r="L2744" s="1" t="s">
        <v>4288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5" t="n">
        <v>46196</v>
      </c>
      <c r="C2745" s="1" t="n">
        <v>171</v>
      </c>
      <c r="D2745" s="1" t="s">
        <v>3301</v>
      </c>
      <c r="E2745" s="1" t="n">
        <v>1955</v>
      </c>
      <c r="F2745" s="1" t="s">
        <v>2996</v>
      </c>
      <c r="I2745" s="1" t="n">
        <v>45988</v>
      </c>
      <c r="J2745" s="1" t="n">
        <v>45154</v>
      </c>
      <c r="K2745" s="1" t="n">
        <v>2246390</v>
      </c>
      <c r="L2745" s="1" t="s">
        <v>4289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5" t="n">
        <v>46196</v>
      </c>
      <c r="C2746" s="1" t="n">
        <v>171</v>
      </c>
      <c r="D2746" s="1" t="s">
        <v>3301</v>
      </c>
      <c r="E2746" s="1" t="n">
        <v>1955</v>
      </c>
      <c r="F2746" s="1" t="s">
        <v>2996</v>
      </c>
      <c r="I2746" s="1" t="n">
        <v>45988</v>
      </c>
      <c r="J2746" s="1" t="n">
        <v>45155</v>
      </c>
      <c r="K2746" s="1" t="n">
        <v>2246406</v>
      </c>
      <c r="L2746" s="1" t="s">
        <v>4290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5" t="n">
        <v>46197</v>
      </c>
      <c r="C2747" s="1" t="n">
        <v>1</v>
      </c>
      <c r="D2747" s="1" t="s">
        <v>3101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3123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5" t="n">
        <v>46197</v>
      </c>
      <c r="C2748" s="1" t="n">
        <v>1</v>
      </c>
      <c r="D2748" s="1" t="s">
        <v>3101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3123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5" t="n">
        <v>46197</v>
      </c>
      <c r="C2749" s="1" t="n">
        <v>1</v>
      </c>
      <c r="D2749" s="1" t="s">
        <v>3101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3248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5" t="n">
        <v>46197</v>
      </c>
      <c r="C2750" s="1" t="n">
        <v>1</v>
      </c>
      <c r="D2750" s="1" t="s">
        <v>3101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3249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5" t="n">
        <v>46197</v>
      </c>
      <c r="C2751" s="1" t="n">
        <v>1</v>
      </c>
      <c r="D2751" s="1" t="s">
        <v>3101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3249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5" t="n">
        <v>46197</v>
      </c>
      <c r="C2752" s="1" t="n">
        <v>1</v>
      </c>
      <c r="D2752" s="1" t="s">
        <v>3101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4374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5" t="n">
        <v>46197</v>
      </c>
      <c r="C2753" s="1" t="n">
        <v>1</v>
      </c>
      <c r="D2753" s="1" t="s">
        <v>3101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3152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5" t="n">
        <v>46197</v>
      </c>
      <c r="C2754" s="1" t="n">
        <v>1</v>
      </c>
      <c r="D2754" s="1" t="s">
        <v>3101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3153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5" t="n">
        <v>46197</v>
      </c>
      <c r="C2755" s="1" t="n">
        <v>1</v>
      </c>
      <c r="D2755" s="1" t="s">
        <v>3101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4375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5" t="n">
        <v>46197</v>
      </c>
      <c r="C2756" s="1" t="n">
        <v>1</v>
      </c>
      <c r="D2756" s="1" t="s">
        <v>3101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3578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5" t="n">
        <v>46197</v>
      </c>
      <c r="C2757" s="1" t="n">
        <v>1</v>
      </c>
      <c r="D2757" s="1" t="s">
        <v>3101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3669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5" t="n">
        <v>46197</v>
      </c>
      <c r="C2758" s="1" t="n">
        <v>1</v>
      </c>
      <c r="D2758" s="1" t="s">
        <v>3101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4376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5" t="n">
        <v>46197</v>
      </c>
      <c r="C2759" s="1" t="n">
        <v>1</v>
      </c>
      <c r="D2759" s="1" t="s">
        <v>3101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3670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5" t="n">
        <v>46197</v>
      </c>
      <c r="C2760" s="1" t="n">
        <v>2</v>
      </c>
      <c r="D2760" s="1" t="s">
        <v>3067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3071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5" t="n">
        <v>46197</v>
      </c>
      <c r="C2761" s="1" t="n">
        <v>2</v>
      </c>
      <c r="D2761" s="1" t="s">
        <v>3067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3068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5" t="n">
        <v>46197</v>
      </c>
      <c r="C2762" s="1" t="n">
        <v>2</v>
      </c>
      <c r="D2762" s="1" t="s">
        <v>3067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3069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5" t="n">
        <v>46197</v>
      </c>
      <c r="C2763" s="1" t="n">
        <v>2</v>
      </c>
      <c r="D2763" s="1" t="s">
        <v>3067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3070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5" t="n">
        <v>46197</v>
      </c>
      <c r="C2764" s="1" t="n">
        <v>6</v>
      </c>
      <c r="D2764" s="1" t="s">
        <v>3073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3071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5" t="n">
        <v>46197</v>
      </c>
      <c r="C2765" s="1" t="n">
        <v>6</v>
      </c>
      <c r="D2765" s="1" t="s">
        <v>3073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3068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5" t="n">
        <v>46197</v>
      </c>
      <c r="C2766" s="1" t="n">
        <v>6</v>
      </c>
      <c r="D2766" s="1" t="s">
        <v>3073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3069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5" t="n">
        <v>46197</v>
      </c>
      <c r="C2767" s="1" t="n">
        <v>6</v>
      </c>
      <c r="D2767" s="1" t="s">
        <v>3073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3070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5" t="n">
        <v>46197</v>
      </c>
      <c r="C2768" s="1" t="n">
        <v>6</v>
      </c>
      <c r="D2768" s="1" t="s">
        <v>3073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3702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5" t="n">
        <v>46197</v>
      </c>
      <c r="C2769" s="1" t="n">
        <v>6</v>
      </c>
      <c r="D2769" s="1" t="s">
        <v>3073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3703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5" t="n">
        <v>46197</v>
      </c>
      <c r="C2770" s="1" t="n">
        <v>6</v>
      </c>
      <c r="D2770" s="1" t="s">
        <v>3073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4281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5" t="n">
        <v>46197</v>
      </c>
      <c r="C2771" s="1" t="n">
        <v>11</v>
      </c>
      <c r="D2771" s="1" t="s">
        <v>3074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3304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5" t="n">
        <v>46197</v>
      </c>
      <c r="C2772" s="1" t="n">
        <v>11</v>
      </c>
      <c r="D2772" s="1" t="s">
        <v>3074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4377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5" t="n">
        <v>46197</v>
      </c>
      <c r="C2773" s="1" t="n">
        <v>11</v>
      </c>
      <c r="D2773" s="1" t="s">
        <v>3074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3523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5" t="n">
        <v>46197</v>
      </c>
      <c r="C2774" s="1" t="n">
        <v>11</v>
      </c>
      <c r="D2774" s="1" t="s">
        <v>3074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3524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5" t="n">
        <v>46197</v>
      </c>
      <c r="C2775" s="1" t="n">
        <v>11</v>
      </c>
      <c r="D2775" s="1" t="s">
        <v>3074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4378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5" t="n">
        <v>46197</v>
      </c>
      <c r="C2776" s="1" t="n">
        <v>11</v>
      </c>
      <c r="D2776" s="1" t="s">
        <v>3074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4379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5" t="n">
        <v>46197</v>
      </c>
      <c r="C2777" s="1" t="n">
        <v>11</v>
      </c>
      <c r="D2777" s="1" t="s">
        <v>3074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4380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5" t="n">
        <v>46197</v>
      </c>
      <c r="C2778" s="1" t="n">
        <v>11</v>
      </c>
      <c r="D2778" s="1" t="s">
        <v>3074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4381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5" t="n">
        <v>46197</v>
      </c>
      <c r="C2779" s="1" t="n">
        <v>11</v>
      </c>
      <c r="D2779" s="1" t="s">
        <v>3074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4382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5" t="n">
        <v>46197</v>
      </c>
      <c r="C2780" s="1" t="n">
        <v>11</v>
      </c>
      <c r="D2780" s="1" t="s">
        <v>3074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4383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5" t="n">
        <v>46197</v>
      </c>
      <c r="C2781" s="1" t="n">
        <v>11</v>
      </c>
      <c r="D2781" s="1" t="s">
        <v>3074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4384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5" t="n">
        <v>46197</v>
      </c>
      <c r="C2782" s="1" t="n">
        <v>11</v>
      </c>
      <c r="D2782" s="1" t="s">
        <v>3074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4385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5" t="n">
        <v>46197</v>
      </c>
      <c r="C2783" s="1" t="n">
        <v>11</v>
      </c>
      <c r="D2783" s="1" t="s">
        <v>3074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4386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5" t="n">
        <v>46197</v>
      </c>
      <c r="C2784" s="1" t="n">
        <v>11</v>
      </c>
      <c r="D2784" s="1" t="s">
        <v>3074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3265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5" t="n">
        <v>46197</v>
      </c>
      <c r="C2785" s="1" t="n">
        <v>11</v>
      </c>
      <c r="D2785" s="1" t="s">
        <v>3074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4387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5" t="n">
        <v>46197</v>
      </c>
      <c r="C2786" s="1" t="n">
        <v>11</v>
      </c>
      <c r="D2786" s="1" t="s">
        <v>3074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4388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5" t="n">
        <v>46197</v>
      </c>
      <c r="C2787" s="1" t="n">
        <v>11</v>
      </c>
      <c r="D2787" s="1" t="s">
        <v>3074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4389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5" t="n">
        <v>46197</v>
      </c>
      <c r="C2788" s="1" t="n">
        <v>11</v>
      </c>
      <c r="D2788" s="1" t="s">
        <v>3074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3779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5" t="n">
        <v>46197</v>
      </c>
      <c r="C2789" s="1" t="n">
        <v>11</v>
      </c>
      <c r="D2789" s="1" t="s">
        <v>3074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3914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5" t="n">
        <v>46197</v>
      </c>
      <c r="C2790" s="1" t="n">
        <v>11</v>
      </c>
      <c r="D2790" s="1" t="s">
        <v>3074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3921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5" t="n">
        <v>46197</v>
      </c>
      <c r="C2791" s="1" t="n">
        <v>11</v>
      </c>
      <c r="D2791" s="1" t="s">
        <v>3074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4390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5" t="n">
        <v>46197</v>
      </c>
      <c r="C2792" s="1" t="n">
        <v>11</v>
      </c>
      <c r="D2792" s="1" t="s">
        <v>3074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4391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5" t="n">
        <v>46197</v>
      </c>
      <c r="C2793" s="1" t="n">
        <v>11</v>
      </c>
      <c r="D2793" s="1" t="s">
        <v>3074</v>
      </c>
      <c r="E2793" s="1" t="n">
        <v>616</v>
      </c>
      <c r="F2793" s="1" t="s">
        <v>2748</v>
      </c>
      <c r="I2793" s="1" t="n">
        <v>311947</v>
      </c>
      <c r="J2793" s="1" t="n">
        <v>61750</v>
      </c>
      <c r="K2793" s="1" t="n">
        <v>7895110044005</v>
      </c>
      <c r="L2793" s="1" t="s">
        <v>4392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5" t="n">
        <v>46197</v>
      </c>
      <c r="C2794" s="1" t="n">
        <v>11</v>
      </c>
      <c r="D2794" s="1" t="s">
        <v>3074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4393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5" t="n">
        <v>46197</v>
      </c>
      <c r="C2795" s="1" t="n">
        <v>11</v>
      </c>
      <c r="D2795" s="1" t="s">
        <v>3074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4394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5" t="n">
        <v>46197</v>
      </c>
      <c r="C2796" s="1" t="n">
        <v>11</v>
      </c>
      <c r="D2796" s="1" t="s">
        <v>3074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3971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5" t="n">
        <v>46197</v>
      </c>
      <c r="C2797" s="1" t="n">
        <v>11</v>
      </c>
      <c r="D2797" s="1" t="s">
        <v>3074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3972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5" t="n">
        <v>46197</v>
      </c>
      <c r="C2798" s="1" t="n">
        <v>11</v>
      </c>
      <c r="D2798" s="1" t="s">
        <v>3074</v>
      </c>
      <c r="E2798" s="1" t="n">
        <v>1705</v>
      </c>
      <c r="F2798" s="1" t="s">
        <v>149</v>
      </c>
      <c r="I2798" s="1" t="n">
        <v>1175872</v>
      </c>
      <c r="J2798" s="1" t="n">
        <v>24324</v>
      </c>
      <c r="K2798" s="1" t="n">
        <v>70847022015</v>
      </c>
      <c r="L2798" s="1" t="s">
        <v>3076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15" t="n">
        <v>46197</v>
      </c>
      <c r="C2799" s="1" t="n">
        <v>11</v>
      </c>
      <c r="D2799" s="1" t="s">
        <v>3074</v>
      </c>
      <c r="E2799" s="1" t="n">
        <v>1705</v>
      </c>
      <c r="F2799" s="1" t="s">
        <v>149</v>
      </c>
      <c r="I2799" s="1" t="n">
        <v>1175872</v>
      </c>
      <c r="J2799" s="1" t="n">
        <v>25136</v>
      </c>
      <c r="K2799" s="1" t="n">
        <v>70847022206</v>
      </c>
      <c r="L2799" s="1" t="s">
        <v>3077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15" t="n">
        <v>46197</v>
      </c>
      <c r="C2800" s="1" t="n">
        <v>11</v>
      </c>
      <c r="D2800" s="1" t="s">
        <v>3074</v>
      </c>
      <c r="E2800" s="1" t="n">
        <v>1705</v>
      </c>
      <c r="F2800" s="1" t="s">
        <v>149</v>
      </c>
      <c r="I2800" s="1" t="n">
        <v>1175872</v>
      </c>
      <c r="J2800" s="1" t="n">
        <v>25906</v>
      </c>
      <c r="K2800" s="1" t="n">
        <v>7894900030396</v>
      </c>
      <c r="L2800" s="1" t="s">
        <v>3973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15" t="n">
        <v>46197</v>
      </c>
      <c r="C2801" s="1" t="n">
        <v>11</v>
      </c>
      <c r="D2801" s="1" t="s">
        <v>3074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4038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5" t="n">
        <v>46197</v>
      </c>
      <c r="C2802" s="1" t="n">
        <v>11</v>
      </c>
      <c r="D2802" s="1" t="s">
        <v>3074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4395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5" t="n">
        <v>46197</v>
      </c>
      <c r="C2803" s="1" t="n">
        <v>11</v>
      </c>
      <c r="D2803" s="1" t="s">
        <v>3074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3079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5" t="n">
        <v>46197</v>
      </c>
      <c r="C2804" s="1" t="n">
        <v>11</v>
      </c>
      <c r="D2804" s="1" t="s">
        <v>3074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4396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5" t="n">
        <v>46197</v>
      </c>
      <c r="C2805" s="1" t="n">
        <v>11</v>
      </c>
      <c r="D2805" s="1" t="s">
        <v>3074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4397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5" t="n">
        <v>46197</v>
      </c>
      <c r="C2806" s="1" t="n">
        <v>11</v>
      </c>
      <c r="D2806" s="1" t="s">
        <v>3074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4039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5" t="n">
        <v>46197</v>
      </c>
      <c r="C2807" s="1" t="n">
        <v>11</v>
      </c>
      <c r="D2807" s="1" t="s">
        <v>3074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4398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5" t="n">
        <v>46197</v>
      </c>
      <c r="C2808" s="1" t="n">
        <v>11</v>
      </c>
      <c r="D2808" s="1" t="s">
        <v>3074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3218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5" t="n">
        <v>46197</v>
      </c>
      <c r="C2809" s="1" t="n">
        <v>11</v>
      </c>
      <c r="D2809" s="1" t="s">
        <v>3074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3219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5" t="n">
        <v>46197</v>
      </c>
      <c r="C2810" s="1" t="n">
        <v>11</v>
      </c>
      <c r="D2810" s="1" t="s">
        <v>3074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3277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5" t="n">
        <v>46197</v>
      </c>
      <c r="C2811" s="1" t="n">
        <v>11</v>
      </c>
      <c r="D2811" s="1" t="s">
        <v>3074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3278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5" t="n">
        <v>46197</v>
      </c>
      <c r="C2812" s="1" t="n">
        <v>11</v>
      </c>
      <c r="D2812" s="1" t="s">
        <v>3074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3279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5" t="n">
        <v>46197</v>
      </c>
      <c r="C2813" s="1" t="n">
        <v>11</v>
      </c>
      <c r="D2813" s="1" t="s">
        <v>3074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3280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5" t="n">
        <v>46197</v>
      </c>
      <c r="C2814" s="1" t="n">
        <v>11</v>
      </c>
      <c r="D2814" s="1" t="s">
        <v>3074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3281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5" t="n">
        <v>46197</v>
      </c>
      <c r="C2815" s="1" t="n">
        <v>11</v>
      </c>
      <c r="D2815" s="1" t="s">
        <v>3074</v>
      </c>
      <c r="E2815" s="1" t="n">
        <v>1608</v>
      </c>
      <c r="F2815" s="1" t="s">
        <v>63</v>
      </c>
      <c r="I2815" s="1" t="n">
        <v>1678539</v>
      </c>
      <c r="J2815" s="1" t="n">
        <v>65383</v>
      </c>
      <c r="K2815" s="1" t="n">
        <v>7892840822859</v>
      </c>
      <c r="L2815" s="1" t="s">
        <v>3282</v>
      </c>
      <c r="N2815" s="1" t="n">
        <v>8</v>
      </c>
      <c r="O2815" s="1" t="n">
        <v>20.56</v>
      </c>
    </row>
    <row r="2816" customFormat="false" ht="15" hidden="false" customHeight="true" outlineLevel="0" collapsed="false">
      <c r="A2816" s="1" t="n">
        <v>3</v>
      </c>
      <c r="B2816" s="15" t="n">
        <v>46197</v>
      </c>
      <c r="C2816" s="1" t="n">
        <v>11</v>
      </c>
      <c r="D2816" s="1" t="s">
        <v>3074</v>
      </c>
      <c r="E2816" s="1" t="n">
        <v>1608</v>
      </c>
      <c r="F2816" s="1" t="s">
        <v>63</v>
      </c>
      <c r="I2816" s="1" t="n">
        <v>1678539</v>
      </c>
      <c r="J2816" s="1" t="n">
        <v>65341</v>
      </c>
      <c r="K2816" s="1" t="n">
        <v>7892840822309</v>
      </c>
      <c r="L2816" s="1" t="s">
        <v>3283</v>
      </c>
      <c r="N2816" s="1" t="n">
        <v>20</v>
      </c>
      <c r="O2816" s="1" t="n">
        <v>64.6</v>
      </c>
    </row>
    <row r="2817" customFormat="false" ht="15" hidden="false" customHeight="true" outlineLevel="0" collapsed="false">
      <c r="A2817" s="1" t="n">
        <v>3</v>
      </c>
      <c r="B2817" s="15" t="n">
        <v>46197</v>
      </c>
      <c r="C2817" s="1" t="n">
        <v>11</v>
      </c>
      <c r="D2817" s="1" t="s">
        <v>3074</v>
      </c>
      <c r="E2817" s="1" t="n">
        <v>1608</v>
      </c>
      <c r="F2817" s="1" t="s">
        <v>63</v>
      </c>
      <c r="I2817" s="1" t="n">
        <v>1678539</v>
      </c>
      <c r="J2817" s="1" t="n">
        <v>65342</v>
      </c>
      <c r="K2817" s="1" t="n">
        <v>7892840822446</v>
      </c>
      <c r="L2817" s="1" t="s">
        <v>3284</v>
      </c>
      <c r="N2817" s="1" t="n">
        <v>8</v>
      </c>
      <c r="O2817" s="1" t="n">
        <v>103.68</v>
      </c>
    </row>
    <row r="2818" customFormat="false" ht="15" hidden="false" customHeight="true" outlineLevel="0" collapsed="false">
      <c r="A2818" s="1" t="n">
        <v>3</v>
      </c>
      <c r="B2818" s="15" t="n">
        <v>46197</v>
      </c>
      <c r="C2818" s="1" t="n">
        <v>11</v>
      </c>
      <c r="D2818" s="1" t="s">
        <v>3074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3285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5" t="n">
        <v>46197</v>
      </c>
      <c r="C2819" s="1" t="n">
        <v>11</v>
      </c>
      <c r="D2819" s="1" t="s">
        <v>3074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3286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5" t="n">
        <v>46197</v>
      </c>
      <c r="C2820" s="1" t="n">
        <v>11</v>
      </c>
      <c r="D2820" s="1" t="s">
        <v>3074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3287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5" t="n">
        <v>46197</v>
      </c>
      <c r="C2821" s="1" t="n">
        <v>11</v>
      </c>
      <c r="D2821" s="1" t="s">
        <v>3074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3288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5" t="n">
        <v>46197</v>
      </c>
      <c r="C2822" s="1" t="n">
        <v>11</v>
      </c>
      <c r="D2822" s="1" t="s">
        <v>3074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3289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5" t="n">
        <v>46197</v>
      </c>
      <c r="C2823" s="1" t="n">
        <v>11</v>
      </c>
      <c r="D2823" s="1" t="s">
        <v>3074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3290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5" t="n">
        <v>46197</v>
      </c>
      <c r="C2824" s="1" t="n">
        <v>11</v>
      </c>
      <c r="D2824" s="1" t="s">
        <v>3074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3291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5" t="n">
        <v>46197</v>
      </c>
      <c r="C2825" s="1" t="n">
        <v>11</v>
      </c>
      <c r="D2825" s="1" t="s">
        <v>3074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3292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5" t="n">
        <v>46197</v>
      </c>
      <c r="C2826" s="1" t="n">
        <v>11</v>
      </c>
      <c r="D2826" s="1" t="s">
        <v>3074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3294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5" t="n">
        <v>46197</v>
      </c>
      <c r="C2827" s="1" t="n">
        <v>11</v>
      </c>
      <c r="D2827" s="1" t="s">
        <v>3074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3284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5" t="n">
        <v>46197</v>
      </c>
      <c r="C2828" s="1" t="n">
        <v>11</v>
      </c>
      <c r="D2828" s="1" t="s">
        <v>3074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3295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5" t="n">
        <v>46197</v>
      </c>
      <c r="C2829" s="1" t="n">
        <v>11</v>
      </c>
      <c r="D2829" s="1" t="s">
        <v>3074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3296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5" t="n">
        <v>46197</v>
      </c>
      <c r="C2830" s="1" t="n">
        <v>11</v>
      </c>
      <c r="D2830" s="1" t="s">
        <v>3074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3297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5" t="n">
        <v>46197</v>
      </c>
      <c r="C2831" s="1" t="n">
        <v>11</v>
      </c>
      <c r="D2831" s="1" t="s">
        <v>3074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4399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5" t="n">
        <v>46197</v>
      </c>
      <c r="C2832" s="1" t="n">
        <v>11</v>
      </c>
      <c r="D2832" s="1" t="s">
        <v>3074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4400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5" t="n">
        <v>46197</v>
      </c>
      <c r="C2833" s="1" t="n">
        <v>11</v>
      </c>
      <c r="D2833" s="1" t="s">
        <v>3074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4401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5" t="n">
        <v>46197</v>
      </c>
      <c r="C2834" s="1" t="n">
        <v>11</v>
      </c>
      <c r="D2834" s="1" t="s">
        <v>3074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4402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5" t="n">
        <v>46197</v>
      </c>
      <c r="C2835" s="1" t="n">
        <v>11</v>
      </c>
      <c r="D2835" s="1" t="s">
        <v>3074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4403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5" t="n">
        <v>46197</v>
      </c>
      <c r="C2836" s="1" t="n">
        <v>11</v>
      </c>
      <c r="D2836" s="1" t="s">
        <v>3074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4404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5" t="n">
        <v>46197</v>
      </c>
      <c r="C2837" s="1" t="n">
        <v>11</v>
      </c>
      <c r="D2837" s="1" t="s">
        <v>3074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4405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5" t="n">
        <v>46197</v>
      </c>
      <c r="C2838" s="1" t="n">
        <v>11</v>
      </c>
      <c r="D2838" s="1" t="s">
        <v>3074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4406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5" t="n">
        <v>46197</v>
      </c>
      <c r="C2839" s="1" t="n">
        <v>11</v>
      </c>
      <c r="D2839" s="1" t="s">
        <v>3074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4407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5" t="n">
        <v>46197</v>
      </c>
      <c r="C2840" s="1" t="n">
        <v>11</v>
      </c>
      <c r="D2840" s="1" t="s">
        <v>3074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4408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5" t="n">
        <v>46197</v>
      </c>
      <c r="C2841" s="1" t="n">
        <v>11</v>
      </c>
      <c r="D2841" s="1" t="s">
        <v>3074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4409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5" t="n">
        <v>46197</v>
      </c>
      <c r="C2842" s="1" t="n">
        <v>11</v>
      </c>
      <c r="D2842" s="1" t="s">
        <v>3074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4410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5" t="n">
        <v>46197</v>
      </c>
      <c r="C2843" s="1" t="n">
        <v>11</v>
      </c>
      <c r="D2843" s="1" t="s">
        <v>3074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4411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5" t="n">
        <v>46197</v>
      </c>
      <c r="C2844" s="1" t="n">
        <v>11</v>
      </c>
      <c r="D2844" s="1" t="s">
        <v>3074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4412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5" t="n">
        <v>46197</v>
      </c>
      <c r="C2845" s="1" t="n">
        <v>11</v>
      </c>
      <c r="D2845" s="1" t="s">
        <v>3074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4413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5" t="n">
        <v>46197</v>
      </c>
      <c r="C2846" s="1" t="n">
        <v>11</v>
      </c>
      <c r="D2846" s="1" t="s">
        <v>3074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4414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5" t="n">
        <v>46197</v>
      </c>
      <c r="C2847" s="1" t="n">
        <v>11</v>
      </c>
      <c r="D2847" s="1" t="s">
        <v>3074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3088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5" t="n">
        <v>46197</v>
      </c>
      <c r="C2848" s="1" t="n">
        <v>11</v>
      </c>
      <c r="D2848" s="1" t="s">
        <v>3074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3089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5" t="n">
        <v>46197</v>
      </c>
      <c r="C2849" s="1" t="n">
        <v>11</v>
      </c>
      <c r="D2849" s="1" t="s">
        <v>3074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3090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5" t="n">
        <v>46197</v>
      </c>
      <c r="C2850" s="1" t="n">
        <v>11</v>
      </c>
      <c r="D2850" s="1" t="s">
        <v>3074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3660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5" t="n">
        <v>46197</v>
      </c>
      <c r="C2851" s="1" t="n">
        <v>11</v>
      </c>
      <c r="D2851" s="1" t="s">
        <v>3074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4415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5" t="n">
        <v>46197</v>
      </c>
      <c r="C2852" s="1" t="n">
        <v>11</v>
      </c>
      <c r="D2852" s="1" t="s">
        <v>3074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4416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5" t="n">
        <v>46197</v>
      </c>
      <c r="C2853" s="1" t="n">
        <v>11</v>
      </c>
      <c r="D2853" s="1" t="s">
        <v>3074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3976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5" t="n">
        <v>46197</v>
      </c>
      <c r="C2854" s="1" t="n">
        <v>11</v>
      </c>
      <c r="D2854" s="1" t="s">
        <v>3074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4041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5" t="n">
        <v>46197</v>
      </c>
      <c r="C2855" s="1" t="n">
        <v>11</v>
      </c>
      <c r="D2855" s="1" t="s">
        <v>3074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3091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5" t="n">
        <v>46197</v>
      </c>
      <c r="C2856" s="1" t="n">
        <v>11</v>
      </c>
      <c r="D2856" s="1" t="s">
        <v>3074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3662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5" t="n">
        <v>46197</v>
      </c>
      <c r="C2857" s="1" t="n">
        <v>11</v>
      </c>
      <c r="D2857" s="1" t="s">
        <v>3074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3663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5" t="n">
        <v>46197</v>
      </c>
      <c r="C2858" s="1" t="n">
        <v>11</v>
      </c>
      <c r="D2858" s="1" t="s">
        <v>3074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4417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5" t="n">
        <v>46197</v>
      </c>
      <c r="C2859" s="1" t="n">
        <v>11</v>
      </c>
      <c r="D2859" s="1" t="s">
        <v>3074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4418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5" t="n">
        <v>46197</v>
      </c>
      <c r="C2860" s="1" t="n">
        <v>11</v>
      </c>
      <c r="D2860" s="1" t="s">
        <v>3074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4419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5" t="n">
        <v>46197</v>
      </c>
      <c r="C2861" s="1" t="n">
        <v>11</v>
      </c>
      <c r="D2861" s="1" t="s">
        <v>3074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4420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5" t="n">
        <v>46197</v>
      </c>
      <c r="C2862" s="1" t="n">
        <v>11</v>
      </c>
      <c r="D2862" s="1" t="s">
        <v>3074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4421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5" t="n">
        <v>46197</v>
      </c>
      <c r="C2863" s="1" t="n">
        <v>11</v>
      </c>
      <c r="D2863" s="1" t="s">
        <v>3074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3665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5" t="n">
        <v>46197</v>
      </c>
      <c r="C2864" s="1" t="n">
        <v>11</v>
      </c>
      <c r="D2864" s="1" t="s">
        <v>3074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3095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5" t="n">
        <v>46197</v>
      </c>
      <c r="C2865" s="1" t="n">
        <v>11</v>
      </c>
      <c r="D2865" s="1" t="s">
        <v>3074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4045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5" t="n">
        <v>46197</v>
      </c>
      <c r="C2866" s="1" t="n">
        <v>11</v>
      </c>
      <c r="D2866" s="1" t="s">
        <v>3074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4422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5" t="n">
        <v>46197</v>
      </c>
      <c r="C2867" s="1" t="n">
        <v>11</v>
      </c>
      <c r="D2867" s="1" t="s">
        <v>3074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3089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5" t="n">
        <v>46197</v>
      </c>
      <c r="C2868" s="1" t="n">
        <v>11</v>
      </c>
      <c r="D2868" s="1" t="s">
        <v>3074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3668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5" t="n">
        <v>46197</v>
      </c>
      <c r="C2869" s="1" t="n">
        <v>11</v>
      </c>
      <c r="D2869" s="1" t="s">
        <v>3074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4423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5" t="n">
        <v>46197</v>
      </c>
      <c r="C2870" s="1" t="n">
        <v>39</v>
      </c>
      <c r="D2870" s="1" t="s">
        <v>3299</v>
      </c>
      <c r="E2870" s="1" t="n">
        <v>10031</v>
      </c>
      <c r="F2870" s="1" t="s">
        <v>3001</v>
      </c>
      <c r="I2870" s="1" t="n">
        <v>14703</v>
      </c>
      <c r="J2870" s="1" t="n">
        <v>78290</v>
      </c>
      <c r="K2870" s="1" t="n">
        <v>7896587325604</v>
      </c>
      <c r="L2870" s="1" t="s">
        <v>4424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5" t="n">
        <v>46197</v>
      </c>
      <c r="C2871" s="1" t="n">
        <v>39</v>
      </c>
      <c r="D2871" s="1" t="s">
        <v>3299</v>
      </c>
      <c r="E2871" s="1" t="n">
        <v>10031</v>
      </c>
      <c r="F2871" s="1" t="s">
        <v>3001</v>
      </c>
      <c r="I2871" s="1" t="n">
        <v>14703</v>
      </c>
      <c r="J2871" s="1" t="n">
        <v>78291</v>
      </c>
      <c r="K2871" s="1" t="n">
        <v>7798159128272</v>
      </c>
      <c r="L2871" s="1" t="s">
        <v>4425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5" t="n">
        <v>46197</v>
      </c>
      <c r="C2872" s="1" t="n">
        <v>39</v>
      </c>
      <c r="D2872" s="1" t="s">
        <v>3299</v>
      </c>
      <c r="E2872" s="1" t="n">
        <v>10031</v>
      </c>
      <c r="F2872" s="1" t="s">
        <v>3001</v>
      </c>
      <c r="I2872" s="1" t="n">
        <v>14703</v>
      </c>
      <c r="J2872" s="1" t="n">
        <v>78292</v>
      </c>
      <c r="K2872" s="1" t="n">
        <v>7891342013024</v>
      </c>
      <c r="L2872" s="1" t="s">
        <v>4426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5" t="n">
        <v>46197</v>
      </c>
      <c r="C2873" s="1" t="n">
        <v>39</v>
      </c>
      <c r="D2873" s="1" t="s">
        <v>3299</v>
      </c>
      <c r="E2873" s="1" t="n">
        <v>10031</v>
      </c>
      <c r="F2873" s="1" t="s">
        <v>3001</v>
      </c>
      <c r="I2873" s="1" t="n">
        <v>14703</v>
      </c>
      <c r="J2873" s="1" t="n">
        <v>78293</v>
      </c>
      <c r="K2873" s="1" t="n">
        <v>7891342512466</v>
      </c>
      <c r="L2873" s="1" t="s">
        <v>4427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5" t="n">
        <v>46197</v>
      </c>
      <c r="C2874" s="1" t="n">
        <v>39</v>
      </c>
      <c r="D2874" s="1" t="s">
        <v>3299</v>
      </c>
      <c r="E2874" s="1" t="n">
        <v>10031</v>
      </c>
      <c r="F2874" s="1" t="s">
        <v>3001</v>
      </c>
      <c r="I2874" s="1" t="n">
        <v>14703</v>
      </c>
      <c r="J2874" s="1" t="n">
        <v>78298</v>
      </c>
      <c r="K2874" s="1" t="n">
        <v>782999</v>
      </c>
      <c r="L2874" s="1" t="s">
        <v>4428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5" t="n">
        <v>46197</v>
      </c>
      <c r="C2875" s="1" t="n">
        <v>107</v>
      </c>
      <c r="D2875" s="1" t="s">
        <v>3519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3219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5" t="n">
        <v>46197</v>
      </c>
      <c r="C2876" s="1" t="n">
        <v>171</v>
      </c>
      <c r="D2876" s="1" t="s">
        <v>3301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4429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5" t="n">
        <v>46197</v>
      </c>
      <c r="C2877" s="1" t="n">
        <v>171</v>
      </c>
      <c r="D2877" s="1" t="s">
        <v>3301</v>
      </c>
      <c r="E2877" s="1" t="n">
        <v>1955</v>
      </c>
      <c r="F2877" s="1" t="s">
        <v>2996</v>
      </c>
      <c r="I2877" s="1" t="n">
        <v>45639</v>
      </c>
      <c r="J2877" s="1" t="n">
        <v>45154</v>
      </c>
      <c r="K2877" s="1" t="n">
        <v>2246390</v>
      </c>
      <c r="L2877" s="1" t="s">
        <v>4289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5" t="n">
        <v>46197</v>
      </c>
      <c r="C2878" s="1" t="n">
        <v>171</v>
      </c>
      <c r="D2878" s="1" t="s">
        <v>3301</v>
      </c>
      <c r="E2878" s="1" t="n">
        <v>1955</v>
      </c>
      <c r="F2878" s="1" t="s">
        <v>2996</v>
      </c>
      <c r="I2878" s="1" t="n">
        <v>45639</v>
      </c>
      <c r="J2878" s="1" t="n">
        <v>45155</v>
      </c>
      <c r="K2878" s="1" t="n">
        <v>2246406</v>
      </c>
      <c r="L2878" s="1" t="s">
        <v>4290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5" t="n">
        <v>46197</v>
      </c>
      <c r="C2879" s="1" t="n">
        <v>171</v>
      </c>
      <c r="D2879" s="1" t="s">
        <v>3301</v>
      </c>
      <c r="E2879" s="1" t="n">
        <v>1955</v>
      </c>
      <c r="F2879" s="1" t="s">
        <v>2996</v>
      </c>
      <c r="I2879" s="1" t="n">
        <v>45670</v>
      </c>
      <c r="J2879" s="1" t="n">
        <v>45153</v>
      </c>
      <c r="K2879" s="1" t="n">
        <v>7899403713715</v>
      </c>
      <c r="L2879" s="1" t="s">
        <v>4288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5" t="n">
        <v>46197</v>
      </c>
      <c r="C2880" s="1" t="n">
        <v>171</v>
      </c>
      <c r="D2880" s="1" t="s">
        <v>3301</v>
      </c>
      <c r="E2880" s="1" t="n">
        <v>1955</v>
      </c>
      <c r="F2880" s="1" t="s">
        <v>2996</v>
      </c>
      <c r="I2880" s="1" t="n">
        <v>45670</v>
      </c>
      <c r="J2880" s="1" t="n">
        <v>45154</v>
      </c>
      <c r="K2880" s="1" t="n">
        <v>2246390</v>
      </c>
      <c r="L2880" s="1" t="s">
        <v>4289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5" t="n">
        <v>46197</v>
      </c>
      <c r="C2881" s="1" t="n">
        <v>171</v>
      </c>
      <c r="D2881" s="1" t="s">
        <v>3301</v>
      </c>
      <c r="E2881" s="1" t="n">
        <v>1955</v>
      </c>
      <c r="F2881" s="1" t="s">
        <v>2996</v>
      </c>
      <c r="I2881" s="1" t="n">
        <v>45670</v>
      </c>
      <c r="J2881" s="1" t="n">
        <v>45155</v>
      </c>
      <c r="K2881" s="1" t="n">
        <v>2246406</v>
      </c>
      <c r="L2881" s="1" t="s">
        <v>4290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5" t="n">
        <v>46197</v>
      </c>
      <c r="C2882" s="1" t="n">
        <v>171</v>
      </c>
      <c r="D2882" s="1" t="s">
        <v>3301</v>
      </c>
      <c r="E2882" s="1" t="n">
        <v>1955</v>
      </c>
      <c r="F2882" s="1" t="s">
        <v>2996</v>
      </c>
      <c r="I2882" s="1" t="n">
        <v>45743</v>
      </c>
      <c r="J2882" s="1" t="n">
        <v>45154</v>
      </c>
      <c r="K2882" s="1" t="n">
        <v>2246390</v>
      </c>
      <c r="L2882" s="1" t="s">
        <v>4289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5" t="n">
        <v>46197</v>
      </c>
      <c r="C2883" s="1" t="n">
        <v>171</v>
      </c>
      <c r="D2883" s="1" t="s">
        <v>3301</v>
      </c>
      <c r="E2883" s="1" t="n">
        <v>1955</v>
      </c>
      <c r="F2883" s="1" t="s">
        <v>2996</v>
      </c>
      <c r="I2883" s="1" t="n">
        <v>45743</v>
      </c>
      <c r="J2883" s="1" t="n">
        <v>45155</v>
      </c>
      <c r="K2883" s="1" t="n">
        <v>2246406</v>
      </c>
      <c r="L2883" s="1" t="s">
        <v>4290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5" t="n">
        <v>46197</v>
      </c>
      <c r="C2884" s="1" t="n">
        <v>171</v>
      </c>
      <c r="D2884" s="1" t="s">
        <v>3301</v>
      </c>
      <c r="E2884" s="1" t="n">
        <v>1955</v>
      </c>
      <c r="F2884" s="1" t="s">
        <v>2996</v>
      </c>
      <c r="I2884" s="1" t="n">
        <v>45841</v>
      </c>
      <c r="J2884" s="1" t="n">
        <v>45153</v>
      </c>
      <c r="K2884" s="1" t="n">
        <v>7899403713715</v>
      </c>
      <c r="L2884" s="1" t="s">
        <v>4288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5" t="n">
        <v>46197</v>
      </c>
      <c r="C2885" s="1" t="n">
        <v>171</v>
      </c>
      <c r="D2885" s="1" t="s">
        <v>3301</v>
      </c>
      <c r="E2885" s="1" t="n">
        <v>1955</v>
      </c>
      <c r="F2885" s="1" t="s">
        <v>2996</v>
      </c>
      <c r="I2885" s="1" t="n">
        <v>45841</v>
      </c>
      <c r="J2885" s="1" t="n">
        <v>45154</v>
      </c>
      <c r="K2885" s="1" t="n">
        <v>2246390</v>
      </c>
      <c r="L2885" s="1" t="s">
        <v>4289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5" t="n">
        <v>46197</v>
      </c>
      <c r="C2886" s="1" t="n">
        <v>171</v>
      </c>
      <c r="D2886" s="1" t="s">
        <v>3301</v>
      </c>
      <c r="E2886" s="1" t="n">
        <v>1955</v>
      </c>
      <c r="F2886" s="1" t="s">
        <v>2996</v>
      </c>
      <c r="I2886" s="1" t="n">
        <v>45841</v>
      </c>
      <c r="J2886" s="1" t="n">
        <v>45155</v>
      </c>
      <c r="K2886" s="1" t="n">
        <v>2246406</v>
      </c>
      <c r="L2886" s="1" t="s">
        <v>4290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5" t="n">
        <v>46197</v>
      </c>
      <c r="C2887" s="1" t="n">
        <v>171</v>
      </c>
      <c r="D2887" s="1" t="s">
        <v>3301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4430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5" t="n">
        <v>46197</v>
      </c>
      <c r="C2888" s="1" t="n">
        <v>171</v>
      </c>
      <c r="D2888" s="1" t="s">
        <v>3301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4431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5" t="n">
        <v>46198</v>
      </c>
      <c r="C2889" s="1" t="n">
        <v>1</v>
      </c>
      <c r="D2889" s="1" t="s">
        <v>3101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4432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5" t="n">
        <v>46198</v>
      </c>
      <c r="C2890" s="1" t="n">
        <v>1</v>
      </c>
      <c r="D2890" s="1" t="s">
        <v>3101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4433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5" t="n">
        <v>46198</v>
      </c>
      <c r="C2891" s="1" t="n">
        <v>1</v>
      </c>
      <c r="D2891" s="1" t="s">
        <v>3101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4434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5" t="n">
        <v>46198</v>
      </c>
      <c r="C2892" s="1" t="n">
        <v>1</v>
      </c>
      <c r="D2892" s="1" t="s">
        <v>3101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4435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5" t="n">
        <v>46198</v>
      </c>
      <c r="C2893" s="1" t="n">
        <v>1</v>
      </c>
      <c r="D2893" s="1" t="s">
        <v>3101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4436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5" t="n">
        <v>46198</v>
      </c>
      <c r="C2894" s="1" t="n">
        <v>1</v>
      </c>
      <c r="D2894" s="1" t="s">
        <v>3101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4437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5" t="n">
        <v>46198</v>
      </c>
      <c r="C2895" s="1" t="n">
        <v>1</v>
      </c>
      <c r="D2895" s="1" t="s">
        <v>3101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4438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5" t="n">
        <v>46198</v>
      </c>
      <c r="C2896" s="1" t="n">
        <v>1</v>
      </c>
      <c r="D2896" s="1" t="s">
        <v>3101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4439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5" t="n">
        <v>46198</v>
      </c>
      <c r="C2897" s="1" t="n">
        <v>1</v>
      </c>
      <c r="D2897" s="1" t="s">
        <v>3101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4440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5" t="n">
        <v>46198</v>
      </c>
      <c r="C2898" s="1" t="n">
        <v>1</v>
      </c>
      <c r="D2898" s="1" t="s">
        <v>3101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4441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5" t="n">
        <v>46198</v>
      </c>
      <c r="C2899" s="1" t="n">
        <v>1</v>
      </c>
      <c r="D2899" s="1" t="s">
        <v>3101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4442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5" t="n">
        <v>46198</v>
      </c>
      <c r="C2900" s="1" t="n">
        <v>1</v>
      </c>
      <c r="D2900" s="1" t="s">
        <v>3101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4443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5" t="n">
        <v>46198</v>
      </c>
      <c r="C2901" s="1" t="n">
        <v>1</v>
      </c>
      <c r="D2901" s="1" t="s">
        <v>3101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4444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5" t="n">
        <v>46198</v>
      </c>
      <c r="C2902" s="1" t="n">
        <v>1</v>
      </c>
      <c r="D2902" s="1" t="s">
        <v>3101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4445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5" t="n">
        <v>46198</v>
      </c>
      <c r="C2903" s="1" t="n">
        <v>1</v>
      </c>
      <c r="D2903" s="1" t="s">
        <v>3101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4446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5" t="n">
        <v>46198</v>
      </c>
      <c r="C2904" s="1" t="n">
        <v>1</v>
      </c>
      <c r="D2904" s="1" t="s">
        <v>3101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4447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5" t="n">
        <v>46198</v>
      </c>
      <c r="C2905" s="1" t="n">
        <v>1</v>
      </c>
      <c r="D2905" s="1" t="s">
        <v>3101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4448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5" t="n">
        <v>46198</v>
      </c>
      <c r="C2906" s="1" t="n">
        <v>1</v>
      </c>
      <c r="D2906" s="1" t="s">
        <v>3101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4449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5" t="n">
        <v>46198</v>
      </c>
      <c r="C2907" s="1" t="n">
        <v>1</v>
      </c>
      <c r="D2907" s="1" t="s">
        <v>3101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4450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5" t="n">
        <v>46198</v>
      </c>
      <c r="C2908" s="1" t="n">
        <v>1</v>
      </c>
      <c r="D2908" s="1" t="s">
        <v>3101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4451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5" t="n">
        <v>46198</v>
      </c>
      <c r="C2909" s="1" t="n">
        <v>1</v>
      </c>
      <c r="D2909" s="1" t="s">
        <v>3101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4452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5" t="n">
        <v>46198</v>
      </c>
      <c r="C2910" s="1" t="n">
        <v>1</v>
      </c>
      <c r="D2910" s="1" t="s">
        <v>3101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3124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5" t="n">
        <v>46198</v>
      </c>
      <c r="C2911" s="1" t="n">
        <v>1</v>
      </c>
      <c r="D2911" s="1" t="s">
        <v>3101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3125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5" t="n">
        <v>46198</v>
      </c>
      <c r="C2912" s="1" t="n">
        <v>1</v>
      </c>
      <c r="D2912" s="1" t="s">
        <v>3101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3126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5" t="n">
        <v>46198</v>
      </c>
      <c r="C2913" s="1" t="n">
        <v>1</v>
      </c>
      <c r="D2913" s="1" t="s">
        <v>3101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3128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5" t="n">
        <v>46198</v>
      </c>
      <c r="C2914" s="1" t="n">
        <v>1</v>
      </c>
      <c r="D2914" s="1" t="s">
        <v>3101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3483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5" t="n">
        <v>46198</v>
      </c>
      <c r="C2915" s="1" t="n">
        <v>1</v>
      </c>
      <c r="D2915" s="1" t="s">
        <v>3101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3165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5" t="n">
        <v>46198</v>
      </c>
      <c r="C2916" s="1" t="n">
        <v>1</v>
      </c>
      <c r="D2916" s="1" t="s">
        <v>3101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3166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5" t="n">
        <v>46198</v>
      </c>
      <c r="C2917" s="1" t="n">
        <v>1</v>
      </c>
      <c r="D2917" s="1" t="s">
        <v>3101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3486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5" t="n">
        <v>46198</v>
      </c>
      <c r="C2918" s="1" t="n">
        <v>1</v>
      </c>
      <c r="D2918" s="1" t="s">
        <v>3101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3166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5" t="n">
        <v>46198</v>
      </c>
      <c r="C2919" s="1" t="n">
        <v>1</v>
      </c>
      <c r="D2919" s="1" t="s">
        <v>3101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3488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5" t="n">
        <v>46198</v>
      </c>
      <c r="C2920" s="1" t="n">
        <v>1</v>
      </c>
      <c r="D2920" s="1" t="s">
        <v>3101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4453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5" t="n">
        <v>46198</v>
      </c>
      <c r="C2921" s="1" t="n">
        <v>1</v>
      </c>
      <c r="D2921" s="1" t="s">
        <v>3101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3489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5" t="n">
        <v>46198</v>
      </c>
      <c r="C2922" s="1" t="n">
        <v>1</v>
      </c>
      <c r="D2922" s="1" t="s">
        <v>3101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3491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5" t="n">
        <v>46198</v>
      </c>
      <c r="C2923" s="1" t="n">
        <v>1</v>
      </c>
      <c r="D2923" s="1" t="s">
        <v>3101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3171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5" t="n">
        <v>46198</v>
      </c>
      <c r="C2924" s="1" t="n">
        <v>1</v>
      </c>
      <c r="D2924" s="1" t="s">
        <v>3101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3173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5" t="n">
        <v>46198</v>
      </c>
      <c r="C2925" s="1" t="n">
        <v>1</v>
      </c>
      <c r="D2925" s="1" t="s">
        <v>3101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3250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5" t="n">
        <v>46198</v>
      </c>
      <c r="C2926" s="1" t="n">
        <v>1</v>
      </c>
      <c r="D2926" s="1" t="s">
        <v>3101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3251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5" t="n">
        <v>46198</v>
      </c>
      <c r="C2927" s="1" t="n">
        <v>1</v>
      </c>
      <c r="D2927" s="1" t="s">
        <v>3101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3252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5" t="n">
        <v>46198</v>
      </c>
      <c r="C2928" s="1" t="n">
        <v>1</v>
      </c>
      <c r="D2928" s="1" t="s">
        <v>3101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3253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5" t="n">
        <v>46198</v>
      </c>
      <c r="C2929" s="1" t="n">
        <v>1</v>
      </c>
      <c r="D2929" s="1" t="s">
        <v>3101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3254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5" t="n">
        <v>46198</v>
      </c>
      <c r="C2930" s="1" t="n">
        <v>1</v>
      </c>
      <c r="D2930" s="1" t="s">
        <v>3101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3255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5" t="n">
        <v>46198</v>
      </c>
      <c r="C2931" s="1" t="n">
        <v>1</v>
      </c>
      <c r="D2931" s="1" t="s">
        <v>3101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3256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5" t="n">
        <v>46198</v>
      </c>
      <c r="C2932" s="1" t="n">
        <v>2</v>
      </c>
      <c r="D2932" s="1" t="s">
        <v>3067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3070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5" t="n">
        <v>46198</v>
      </c>
      <c r="C2933" s="1" t="n">
        <v>6</v>
      </c>
      <c r="D2933" s="1" t="s">
        <v>3073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3070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5" t="n">
        <v>46198</v>
      </c>
      <c r="C2934" s="1" t="n">
        <v>11</v>
      </c>
      <c r="D2934" s="1" t="s">
        <v>3074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4454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5" t="n">
        <v>46198</v>
      </c>
      <c r="C2935" s="1" t="n">
        <v>11</v>
      </c>
      <c r="D2935" s="1" t="s">
        <v>3074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4455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5" t="n">
        <v>46198</v>
      </c>
      <c r="C2936" s="1" t="n">
        <v>11</v>
      </c>
      <c r="D2936" s="1" t="s">
        <v>3074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4456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5" t="n">
        <v>46198</v>
      </c>
      <c r="C2937" s="1" t="n">
        <v>11</v>
      </c>
      <c r="D2937" s="1" t="s">
        <v>3074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4457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5" t="n">
        <v>46198</v>
      </c>
      <c r="C2938" s="1" t="n">
        <v>11</v>
      </c>
      <c r="D2938" s="1" t="s">
        <v>3074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4458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5" t="n">
        <v>46198</v>
      </c>
      <c r="C2939" s="1" t="n">
        <v>11</v>
      </c>
      <c r="D2939" s="1" t="s">
        <v>3074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4459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5" t="n">
        <v>46198</v>
      </c>
      <c r="C2940" s="1" t="n">
        <v>11</v>
      </c>
      <c r="D2940" s="1" t="s">
        <v>3074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4460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5" t="n">
        <v>46198</v>
      </c>
      <c r="C2941" s="1" t="n">
        <v>11</v>
      </c>
      <c r="D2941" s="1" t="s">
        <v>3074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4461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5" t="n">
        <v>46198</v>
      </c>
      <c r="C2942" s="1" t="n">
        <v>11</v>
      </c>
      <c r="D2942" s="1" t="s">
        <v>3074</v>
      </c>
      <c r="E2942" s="1" t="n">
        <v>1955</v>
      </c>
      <c r="F2942" s="1" t="s">
        <v>2996</v>
      </c>
      <c r="I2942" s="1" t="n">
        <v>45987</v>
      </c>
      <c r="J2942" s="1" t="n">
        <v>37740</v>
      </c>
      <c r="K2942" s="1" t="n">
        <v>7899403635857</v>
      </c>
      <c r="L2942" s="1" t="s">
        <v>4462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5" t="n">
        <v>46198</v>
      </c>
      <c r="C2943" s="1" t="n">
        <v>11</v>
      </c>
      <c r="D2943" s="1" t="s">
        <v>3074</v>
      </c>
      <c r="E2943" s="1" t="n">
        <v>1955</v>
      </c>
      <c r="F2943" s="1" t="s">
        <v>2996</v>
      </c>
      <c r="I2943" s="1" t="n">
        <v>45987</v>
      </c>
      <c r="J2943" s="1" t="n">
        <v>37742</v>
      </c>
      <c r="K2943" s="1" t="n">
        <v>7898575226504</v>
      </c>
      <c r="L2943" s="1" t="s">
        <v>4291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5" t="n">
        <v>46198</v>
      </c>
      <c r="C2944" s="1" t="n">
        <v>11</v>
      </c>
      <c r="D2944" s="1" t="s">
        <v>3074</v>
      </c>
      <c r="E2944" s="1" t="n">
        <v>1955</v>
      </c>
      <c r="F2944" s="1" t="s">
        <v>2996</v>
      </c>
      <c r="I2944" s="1" t="n">
        <v>45987</v>
      </c>
      <c r="J2944" s="1" t="n">
        <v>37744</v>
      </c>
      <c r="K2944" s="1" t="n">
        <v>7894537020739</v>
      </c>
      <c r="L2944" s="1" t="s">
        <v>4463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5" t="n">
        <v>46198</v>
      </c>
      <c r="C2945" s="1" t="n">
        <v>11</v>
      </c>
      <c r="D2945" s="1" t="s">
        <v>3074</v>
      </c>
      <c r="E2945" s="1" t="n">
        <v>1955</v>
      </c>
      <c r="F2945" s="1" t="s">
        <v>2996</v>
      </c>
      <c r="I2945" s="1" t="n">
        <v>45987</v>
      </c>
      <c r="J2945" s="1" t="n">
        <v>37744</v>
      </c>
      <c r="K2945" s="1" t="n">
        <v>7894537020739</v>
      </c>
      <c r="L2945" s="1" t="s">
        <v>4463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5" t="n">
        <v>46198</v>
      </c>
      <c r="C2946" s="1" t="n">
        <v>11</v>
      </c>
      <c r="D2946" s="1" t="s">
        <v>3074</v>
      </c>
      <c r="E2946" s="1" t="n">
        <v>1955</v>
      </c>
      <c r="F2946" s="1" t="s">
        <v>2996</v>
      </c>
      <c r="I2946" s="1" t="n">
        <v>45987</v>
      </c>
      <c r="J2946" s="1" t="n">
        <v>37745</v>
      </c>
      <c r="K2946" s="1" t="n">
        <v>7894537020746</v>
      </c>
      <c r="L2946" s="1" t="s">
        <v>4464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5" t="n">
        <v>46198</v>
      </c>
      <c r="C2947" s="1" t="n">
        <v>11</v>
      </c>
      <c r="D2947" s="1" t="s">
        <v>3074</v>
      </c>
      <c r="E2947" s="1" t="n">
        <v>1955</v>
      </c>
      <c r="F2947" s="1" t="s">
        <v>2996</v>
      </c>
      <c r="I2947" s="1" t="n">
        <v>45987</v>
      </c>
      <c r="J2947" s="1" t="n">
        <v>37858</v>
      </c>
      <c r="K2947" s="1" t="n">
        <v>7899403636076</v>
      </c>
      <c r="L2947" s="1" t="s">
        <v>4465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5" t="n">
        <v>46198</v>
      </c>
      <c r="C2948" s="1" t="n">
        <v>11</v>
      </c>
      <c r="D2948" s="1" t="s">
        <v>3074</v>
      </c>
      <c r="E2948" s="1" t="n">
        <v>1955</v>
      </c>
      <c r="F2948" s="1" t="s">
        <v>2996</v>
      </c>
      <c r="I2948" s="1" t="n">
        <v>45987</v>
      </c>
      <c r="J2948" s="1" t="n">
        <v>50870</v>
      </c>
      <c r="K2948" s="1" t="n">
        <v>7899403636373</v>
      </c>
      <c r="L2948" s="1" t="s">
        <v>4466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5" t="n">
        <v>46198</v>
      </c>
      <c r="C2949" s="1" t="n">
        <v>11</v>
      </c>
      <c r="D2949" s="1" t="s">
        <v>3074</v>
      </c>
      <c r="E2949" s="1" t="n">
        <v>1955</v>
      </c>
      <c r="F2949" s="1" t="s">
        <v>2996</v>
      </c>
      <c r="I2949" s="1" t="n">
        <v>45987</v>
      </c>
      <c r="J2949" s="1" t="n">
        <v>62812</v>
      </c>
      <c r="K2949" s="1" t="n">
        <v>7898933090877</v>
      </c>
      <c r="L2949" s="1" t="s">
        <v>4292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5" t="n">
        <v>46198</v>
      </c>
      <c r="C2950" s="1" t="n">
        <v>11</v>
      </c>
      <c r="D2950" s="1" t="s">
        <v>3074</v>
      </c>
      <c r="E2950" s="1" t="n">
        <v>1955</v>
      </c>
      <c r="F2950" s="1" t="s">
        <v>2996</v>
      </c>
      <c r="I2950" s="1" t="n">
        <v>45987</v>
      </c>
      <c r="J2950" s="1" t="n">
        <v>72901</v>
      </c>
      <c r="K2950" s="1" t="n">
        <v>7898602918563</v>
      </c>
      <c r="L2950" s="1" t="s">
        <v>4293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5" t="n">
        <v>46198</v>
      </c>
      <c r="C2951" s="1" t="n">
        <v>11</v>
      </c>
      <c r="D2951" s="1" t="s">
        <v>3074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3503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5" t="n">
        <v>46198</v>
      </c>
      <c r="C2952" s="1" t="n">
        <v>11</v>
      </c>
      <c r="D2952" s="1" t="s">
        <v>3074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3505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5" t="n">
        <v>46198</v>
      </c>
      <c r="C2953" s="1" t="n">
        <v>11</v>
      </c>
      <c r="D2953" s="1" t="s">
        <v>3074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4467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5" t="n">
        <v>46198</v>
      </c>
      <c r="C2954" s="1" t="n">
        <v>11</v>
      </c>
      <c r="D2954" s="1" t="s">
        <v>3074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3506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5" t="n">
        <v>46198</v>
      </c>
      <c r="C2955" s="1" t="n">
        <v>11</v>
      </c>
      <c r="D2955" s="1" t="s">
        <v>3074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4468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5" t="n">
        <v>46198</v>
      </c>
      <c r="C2956" s="1" t="n">
        <v>11</v>
      </c>
      <c r="D2956" s="1" t="s">
        <v>3074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4469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5" t="n">
        <v>46198</v>
      </c>
      <c r="C2957" s="1" t="n">
        <v>11</v>
      </c>
      <c r="D2957" s="1" t="s">
        <v>3074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4470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5" t="n">
        <v>46198</v>
      </c>
      <c r="C2958" s="1" t="n">
        <v>11</v>
      </c>
      <c r="D2958" s="1" t="s">
        <v>3074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4471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5" t="n">
        <v>46198</v>
      </c>
      <c r="C2959" s="1" t="n">
        <v>11</v>
      </c>
      <c r="D2959" s="1" t="s">
        <v>3074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4472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5" t="n">
        <v>46198</v>
      </c>
      <c r="C2960" s="1" t="n">
        <v>11</v>
      </c>
      <c r="D2960" s="1" t="s">
        <v>3074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4473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5" t="n">
        <v>46198</v>
      </c>
      <c r="C2961" s="1" t="n">
        <v>11</v>
      </c>
      <c r="D2961" s="1" t="s">
        <v>3074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4474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5" t="n">
        <v>46198</v>
      </c>
      <c r="C2962" s="1" t="n">
        <v>11</v>
      </c>
      <c r="D2962" s="1" t="s">
        <v>3074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4475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5" t="n">
        <v>46198</v>
      </c>
      <c r="C2963" s="1" t="n">
        <v>11</v>
      </c>
      <c r="D2963" s="1" t="s">
        <v>3074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4476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5" t="n">
        <v>46198</v>
      </c>
      <c r="C2964" s="1" t="n">
        <v>11</v>
      </c>
      <c r="D2964" s="1" t="s">
        <v>3074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4477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5" t="n">
        <v>46198</v>
      </c>
      <c r="C2965" s="1" t="n">
        <v>11</v>
      </c>
      <c r="D2965" s="1" t="s">
        <v>3074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4478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5" t="n">
        <v>46198</v>
      </c>
      <c r="C2966" s="1" t="n">
        <v>11</v>
      </c>
      <c r="D2966" s="1" t="s">
        <v>3074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4479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5" t="n">
        <v>46198</v>
      </c>
      <c r="C2967" s="1" t="n">
        <v>11</v>
      </c>
      <c r="D2967" s="1" t="s">
        <v>3074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4480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5" t="n">
        <v>46198</v>
      </c>
      <c r="C2968" s="1" t="n">
        <v>11</v>
      </c>
      <c r="D2968" s="1" t="s">
        <v>3074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4481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5" t="n">
        <v>46198</v>
      </c>
      <c r="C2969" s="1" t="n">
        <v>11</v>
      </c>
      <c r="D2969" s="1" t="s">
        <v>3074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4482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5" t="n">
        <v>46198</v>
      </c>
      <c r="C2970" s="1" t="n">
        <v>11</v>
      </c>
      <c r="D2970" s="1" t="s">
        <v>3074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4483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5" t="n">
        <v>46198</v>
      </c>
      <c r="C2971" s="1" t="n">
        <v>11</v>
      </c>
      <c r="D2971" s="1" t="s">
        <v>3074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4484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5" t="n">
        <v>46198</v>
      </c>
      <c r="C2972" s="1" t="n">
        <v>11</v>
      </c>
      <c r="D2972" s="1" t="s">
        <v>3074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4485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5" t="n">
        <v>46198</v>
      </c>
      <c r="C2973" s="1" t="n">
        <v>11</v>
      </c>
      <c r="D2973" s="1" t="s">
        <v>3074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4486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5" t="n">
        <v>46198</v>
      </c>
      <c r="C2974" s="1" t="n">
        <v>11</v>
      </c>
      <c r="D2974" s="1" t="s">
        <v>3074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4487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5" t="n">
        <v>46198</v>
      </c>
      <c r="C2975" s="1" t="n">
        <v>11</v>
      </c>
      <c r="D2975" s="1" t="s">
        <v>3074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4488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5" t="n">
        <v>46198</v>
      </c>
      <c r="C2976" s="1" t="n">
        <v>11</v>
      </c>
      <c r="D2976" s="1" t="s">
        <v>3074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4489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5" t="n">
        <v>46198</v>
      </c>
      <c r="C2977" s="1" t="n">
        <v>11</v>
      </c>
      <c r="D2977" s="1" t="s">
        <v>3074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4490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5" t="n">
        <v>46198</v>
      </c>
      <c r="C2978" s="1" t="n">
        <v>11</v>
      </c>
      <c r="D2978" s="1" t="s">
        <v>3074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4491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5" t="n">
        <v>46198</v>
      </c>
      <c r="C2979" s="1" t="n">
        <v>11</v>
      </c>
      <c r="D2979" s="1" t="s">
        <v>3074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4492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5" t="n">
        <v>46198</v>
      </c>
      <c r="C2980" s="1" t="n">
        <v>11</v>
      </c>
      <c r="D2980" s="1" t="s">
        <v>3074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4493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5" t="n">
        <v>46198</v>
      </c>
      <c r="C2981" s="1" t="n">
        <v>11</v>
      </c>
      <c r="D2981" s="1" t="s">
        <v>3074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4494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5" t="n">
        <v>46198</v>
      </c>
      <c r="C2982" s="1" t="n">
        <v>11</v>
      </c>
      <c r="D2982" s="1" t="s">
        <v>3074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4495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5" t="n">
        <v>46198</v>
      </c>
      <c r="C2983" s="1" t="n">
        <v>11</v>
      </c>
      <c r="D2983" s="1" t="s">
        <v>3074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4496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5" t="n">
        <v>46198</v>
      </c>
      <c r="C2984" s="1" t="n">
        <v>11</v>
      </c>
      <c r="D2984" s="1" t="s">
        <v>3074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4497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5" t="n">
        <v>46198</v>
      </c>
      <c r="C2985" s="1" t="n">
        <v>11</v>
      </c>
      <c r="D2985" s="1" t="s">
        <v>3074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4498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5" t="n">
        <v>46198</v>
      </c>
      <c r="C2986" s="1" t="n">
        <v>11</v>
      </c>
      <c r="D2986" s="1" t="s">
        <v>3074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3625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5" t="n">
        <v>46198</v>
      </c>
      <c r="C2987" s="1" t="n">
        <v>11</v>
      </c>
      <c r="D2987" s="1" t="s">
        <v>3074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3175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5" t="n">
        <v>46198</v>
      </c>
      <c r="C2988" s="1" t="n">
        <v>11</v>
      </c>
      <c r="D2988" s="1" t="s">
        <v>3074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3779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5" t="n">
        <v>46198</v>
      </c>
      <c r="C2989" s="1" t="n">
        <v>11</v>
      </c>
      <c r="D2989" s="1" t="s">
        <v>3074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3180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5" t="n">
        <v>46198</v>
      </c>
      <c r="C2990" s="1" t="n">
        <v>11</v>
      </c>
      <c r="D2990" s="1" t="s">
        <v>3074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3181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5" t="n">
        <v>46198</v>
      </c>
      <c r="C2991" s="1" t="n">
        <v>11</v>
      </c>
      <c r="D2991" s="1" t="s">
        <v>3074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4499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5" t="n">
        <v>46198</v>
      </c>
      <c r="C2992" s="1" t="n">
        <v>11</v>
      </c>
      <c r="D2992" s="1" t="s">
        <v>3074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4500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5" t="n">
        <v>46198</v>
      </c>
      <c r="C2993" s="1" t="n">
        <v>11</v>
      </c>
      <c r="D2993" s="1" t="s">
        <v>3074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4501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5" t="n">
        <v>46198</v>
      </c>
      <c r="C2994" s="1" t="n">
        <v>11</v>
      </c>
      <c r="D2994" s="1" t="s">
        <v>3074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4502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5" t="n">
        <v>46198</v>
      </c>
      <c r="C2995" s="1" t="n">
        <v>11</v>
      </c>
      <c r="D2995" s="1" t="s">
        <v>3074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4503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5" t="n">
        <v>46198</v>
      </c>
      <c r="C2996" s="1" t="n">
        <v>11</v>
      </c>
      <c r="D2996" s="1" t="s">
        <v>3074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4504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5" t="n">
        <v>46198</v>
      </c>
      <c r="C2997" s="1" t="n">
        <v>11</v>
      </c>
      <c r="D2997" s="1" t="s">
        <v>3074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4505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5" t="n">
        <v>46198</v>
      </c>
      <c r="C2998" s="1" t="n">
        <v>11</v>
      </c>
      <c r="D2998" s="1" t="s">
        <v>3074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4506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5" t="n">
        <v>46198</v>
      </c>
      <c r="C2999" s="1" t="n">
        <v>11</v>
      </c>
      <c r="D2999" s="1" t="s">
        <v>3074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4507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5" t="n">
        <v>46198</v>
      </c>
      <c r="C3000" s="1" t="n">
        <v>11</v>
      </c>
      <c r="D3000" s="1" t="s">
        <v>3074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4508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5" t="n">
        <v>46198</v>
      </c>
      <c r="C3001" s="1" t="n">
        <v>11</v>
      </c>
      <c r="D3001" s="1" t="s">
        <v>3074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3642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5" t="n">
        <v>46198</v>
      </c>
      <c r="C3002" s="1" t="n">
        <v>11</v>
      </c>
      <c r="D3002" s="1" t="s">
        <v>3074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4509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5" t="n">
        <v>46198</v>
      </c>
      <c r="C3003" s="1" t="n">
        <v>11</v>
      </c>
      <c r="D3003" s="1" t="s">
        <v>3074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4510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5" t="n">
        <v>46198</v>
      </c>
      <c r="C3004" s="1" t="n">
        <v>11</v>
      </c>
      <c r="D3004" s="1" t="s">
        <v>3074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4511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5" t="n">
        <v>46198</v>
      </c>
      <c r="C3005" s="1" t="n">
        <v>11</v>
      </c>
      <c r="D3005" s="1" t="s">
        <v>3074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3516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5" t="n">
        <v>46198</v>
      </c>
      <c r="C3006" s="1" t="n">
        <v>11</v>
      </c>
      <c r="D3006" s="1" t="s">
        <v>3074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3217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5" t="n">
        <v>46198</v>
      </c>
      <c r="C3007" s="1" t="n">
        <v>171</v>
      </c>
      <c r="D3007" s="1" t="s">
        <v>3301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3913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5" t="n">
        <v>46199</v>
      </c>
      <c r="C3008" s="1" t="n">
        <v>1</v>
      </c>
      <c r="D3008" s="1" t="s">
        <v>3101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3242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5" t="n">
        <v>46199</v>
      </c>
      <c r="C3009" s="1" t="n">
        <v>1</v>
      </c>
      <c r="D3009" s="1" t="s">
        <v>3101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3243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5" t="n">
        <v>46199</v>
      </c>
      <c r="C3010" s="1" t="n">
        <v>1</v>
      </c>
      <c r="D3010" s="1" t="s">
        <v>3101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3244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5" t="n">
        <v>46199</v>
      </c>
      <c r="C3011" s="1" t="n">
        <v>1</v>
      </c>
      <c r="D3011" s="1" t="s">
        <v>3101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3455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5" t="n">
        <v>46199</v>
      </c>
      <c r="C3012" s="1" t="n">
        <v>1</v>
      </c>
      <c r="D3012" s="1" t="s">
        <v>3101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3352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5" t="n">
        <v>46199</v>
      </c>
      <c r="C3013" s="1" t="n">
        <v>1</v>
      </c>
      <c r="D3013" s="1" t="s">
        <v>3101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4512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5" t="n">
        <v>46199</v>
      </c>
      <c r="C3014" s="1" t="n">
        <v>1</v>
      </c>
      <c r="D3014" s="1" t="s">
        <v>3101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3353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5" t="n">
        <v>46199</v>
      </c>
      <c r="C3015" s="1" t="n">
        <v>2</v>
      </c>
      <c r="D3015" s="1" t="s">
        <v>3067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3068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5" t="n">
        <v>46199</v>
      </c>
      <c r="C3016" s="1" t="n">
        <v>2</v>
      </c>
      <c r="D3016" s="1" t="s">
        <v>3067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3070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5" t="n">
        <v>46199</v>
      </c>
      <c r="C3017" s="1" t="n">
        <v>2</v>
      </c>
      <c r="D3017" s="1" t="s">
        <v>3067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3071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5" t="n">
        <v>46199</v>
      </c>
      <c r="C3018" s="1" t="n">
        <v>2</v>
      </c>
      <c r="D3018" s="1" t="s">
        <v>3067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3104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5" t="n">
        <v>46199</v>
      </c>
      <c r="C3019" s="1" t="n">
        <v>2</v>
      </c>
      <c r="D3019" s="1" t="s">
        <v>3067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3105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5" t="n">
        <v>46199</v>
      </c>
      <c r="C3020" s="1" t="n">
        <v>2</v>
      </c>
      <c r="D3020" s="1" t="s">
        <v>3067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3106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5" t="n">
        <v>46199</v>
      </c>
      <c r="C3021" s="1" t="n">
        <v>2</v>
      </c>
      <c r="D3021" s="1" t="s">
        <v>3067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3107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5" t="n">
        <v>46199</v>
      </c>
      <c r="C3022" s="1" t="n">
        <v>2</v>
      </c>
      <c r="D3022" s="1" t="s">
        <v>3067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3108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5" t="n">
        <v>46199</v>
      </c>
      <c r="C3023" s="1" t="n">
        <v>2</v>
      </c>
      <c r="D3023" s="1" t="s">
        <v>3067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3257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5" t="n">
        <v>46199</v>
      </c>
      <c r="C3024" s="1" t="n">
        <v>2</v>
      </c>
      <c r="D3024" s="1" t="s">
        <v>3067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3110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5" t="n">
        <v>46199</v>
      </c>
      <c r="C3025" s="1" t="n">
        <v>2</v>
      </c>
      <c r="D3025" s="1" t="s">
        <v>3067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3258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5" t="n">
        <v>46199</v>
      </c>
      <c r="C3026" s="1" t="n">
        <v>2</v>
      </c>
      <c r="D3026" s="1" t="s">
        <v>3067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3111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5" t="n">
        <v>46199</v>
      </c>
      <c r="C3027" s="1" t="n">
        <v>2</v>
      </c>
      <c r="D3027" s="1" t="s">
        <v>3067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3112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5" t="n">
        <v>46199</v>
      </c>
      <c r="C3028" s="1" t="n">
        <v>2</v>
      </c>
      <c r="D3028" s="1" t="s">
        <v>3067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3113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5" t="n">
        <v>46199</v>
      </c>
      <c r="C3029" s="1" t="n">
        <v>2</v>
      </c>
      <c r="D3029" s="1" t="s">
        <v>3067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3114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5" t="n">
        <v>46199</v>
      </c>
      <c r="C3030" s="1" t="n">
        <v>2</v>
      </c>
      <c r="D3030" s="1" t="s">
        <v>3067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3259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5" t="n">
        <v>46199</v>
      </c>
      <c r="C3031" s="1" t="n">
        <v>2</v>
      </c>
      <c r="D3031" s="1" t="s">
        <v>3067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3260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5" t="n">
        <v>46199</v>
      </c>
      <c r="C3032" s="1" t="n">
        <v>2</v>
      </c>
      <c r="D3032" s="1" t="s">
        <v>3067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3261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5" t="n">
        <v>46199</v>
      </c>
      <c r="C3033" s="1" t="n">
        <v>2</v>
      </c>
      <c r="D3033" s="1" t="s">
        <v>3067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4513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5" t="n">
        <v>46199</v>
      </c>
      <c r="C3034" s="1" t="n">
        <v>2</v>
      </c>
      <c r="D3034" s="1" t="s">
        <v>3067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3115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5" t="n">
        <v>46199</v>
      </c>
      <c r="C3035" s="1" t="n">
        <v>2</v>
      </c>
      <c r="D3035" s="1" t="s">
        <v>3067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3888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5" t="n">
        <v>46199</v>
      </c>
      <c r="C3036" s="1" t="n">
        <v>2</v>
      </c>
      <c r="D3036" s="1" t="s">
        <v>3067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3116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5" t="n">
        <v>46199</v>
      </c>
      <c r="C3037" s="1" t="n">
        <v>2</v>
      </c>
      <c r="D3037" s="1" t="s">
        <v>3067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3460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5" t="n">
        <v>46199</v>
      </c>
      <c r="C3038" s="1" t="n">
        <v>2</v>
      </c>
      <c r="D3038" s="1" t="s">
        <v>3067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3263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5" t="n">
        <v>46199</v>
      </c>
      <c r="C3039" s="1" t="n">
        <v>6</v>
      </c>
      <c r="D3039" s="1" t="s">
        <v>3073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3068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5" t="n">
        <v>46199</v>
      </c>
      <c r="C3040" s="1" t="n">
        <v>6</v>
      </c>
      <c r="D3040" s="1" t="s">
        <v>3073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3070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5" t="n">
        <v>46199</v>
      </c>
      <c r="C3041" s="1" t="n">
        <v>6</v>
      </c>
      <c r="D3041" s="1" t="s">
        <v>3073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3071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5" t="n">
        <v>46199</v>
      </c>
      <c r="C3042" s="1" t="n">
        <v>6</v>
      </c>
      <c r="D3042" s="1" t="s">
        <v>3073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3104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5" t="n">
        <v>46199</v>
      </c>
      <c r="C3043" s="1" t="n">
        <v>6</v>
      </c>
      <c r="D3043" s="1" t="s">
        <v>3073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3105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5" t="n">
        <v>46199</v>
      </c>
      <c r="C3044" s="1" t="n">
        <v>6</v>
      </c>
      <c r="D3044" s="1" t="s">
        <v>3073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3106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5" t="n">
        <v>46199</v>
      </c>
      <c r="C3045" s="1" t="n">
        <v>6</v>
      </c>
      <c r="D3045" s="1" t="s">
        <v>3073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3107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5" t="n">
        <v>46199</v>
      </c>
      <c r="C3046" s="1" t="n">
        <v>6</v>
      </c>
      <c r="D3046" s="1" t="s">
        <v>3073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3108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5" t="n">
        <v>46199</v>
      </c>
      <c r="C3047" s="1" t="n">
        <v>6</v>
      </c>
      <c r="D3047" s="1" t="s">
        <v>3073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3257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5" t="n">
        <v>46199</v>
      </c>
      <c r="C3048" s="1" t="n">
        <v>6</v>
      </c>
      <c r="D3048" s="1" t="s">
        <v>3073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3110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5" t="n">
        <v>46199</v>
      </c>
      <c r="C3049" s="1" t="n">
        <v>6</v>
      </c>
      <c r="D3049" s="1" t="s">
        <v>3073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3258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5" t="n">
        <v>46199</v>
      </c>
      <c r="C3050" s="1" t="n">
        <v>6</v>
      </c>
      <c r="D3050" s="1" t="s">
        <v>3073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3111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5" t="n">
        <v>46199</v>
      </c>
      <c r="C3051" s="1" t="n">
        <v>6</v>
      </c>
      <c r="D3051" s="1" t="s">
        <v>3073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3112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5" t="n">
        <v>46199</v>
      </c>
      <c r="C3052" s="1" t="n">
        <v>6</v>
      </c>
      <c r="D3052" s="1" t="s">
        <v>3073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3113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5" t="n">
        <v>46199</v>
      </c>
      <c r="C3053" s="1" t="n">
        <v>6</v>
      </c>
      <c r="D3053" s="1" t="s">
        <v>3073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3114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5" t="n">
        <v>46199</v>
      </c>
      <c r="C3054" s="1" t="n">
        <v>6</v>
      </c>
      <c r="D3054" s="1" t="s">
        <v>3073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3259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5" t="n">
        <v>46199</v>
      </c>
      <c r="C3055" s="1" t="n">
        <v>6</v>
      </c>
      <c r="D3055" s="1" t="s">
        <v>3073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3260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5" t="n">
        <v>46199</v>
      </c>
      <c r="C3056" s="1" t="n">
        <v>6</v>
      </c>
      <c r="D3056" s="1" t="s">
        <v>3073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3261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5" t="n">
        <v>46199</v>
      </c>
      <c r="C3057" s="1" t="n">
        <v>6</v>
      </c>
      <c r="D3057" s="1" t="s">
        <v>3073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4513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5" t="n">
        <v>46199</v>
      </c>
      <c r="C3058" s="1" t="n">
        <v>6</v>
      </c>
      <c r="D3058" s="1" t="s">
        <v>3073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3115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5" t="n">
        <v>46199</v>
      </c>
      <c r="C3059" s="1" t="n">
        <v>6</v>
      </c>
      <c r="D3059" s="1" t="s">
        <v>3073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3888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5" t="n">
        <v>46199</v>
      </c>
      <c r="C3060" s="1" t="n">
        <v>6</v>
      </c>
      <c r="D3060" s="1" t="s">
        <v>3073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3116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5" t="n">
        <v>46199</v>
      </c>
      <c r="C3061" s="1" t="n">
        <v>6</v>
      </c>
      <c r="D3061" s="1" t="s">
        <v>3073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3460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5" t="n">
        <v>46199</v>
      </c>
      <c r="C3062" s="1" t="n">
        <v>6</v>
      </c>
      <c r="D3062" s="1" t="s">
        <v>3073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3263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5" t="n">
        <v>46200</v>
      </c>
      <c r="C3063" s="1" t="n">
        <v>1</v>
      </c>
      <c r="D3063" s="1" t="s">
        <v>3101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3123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5" t="n">
        <v>46200</v>
      </c>
      <c r="C3064" s="1" t="n">
        <v>1</v>
      </c>
      <c r="D3064" s="1" t="s">
        <v>3101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4514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5" t="n">
        <v>46200</v>
      </c>
      <c r="C3065" s="1" t="n">
        <v>1</v>
      </c>
      <c r="D3065" s="1" t="s">
        <v>3101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3530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5" t="n">
        <v>46200</v>
      </c>
      <c r="C3066" s="1" t="n">
        <v>1</v>
      </c>
      <c r="D3066" s="1" t="s">
        <v>3101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3531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5" t="n">
        <v>46200</v>
      </c>
      <c r="C3067" s="1" t="n">
        <v>1</v>
      </c>
      <c r="D3067" s="1" t="s">
        <v>3101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3532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5" t="n">
        <v>46200</v>
      </c>
      <c r="C3068" s="1" t="n">
        <v>1</v>
      </c>
      <c r="D3068" s="1" t="s">
        <v>3101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3533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5" t="n">
        <v>46200</v>
      </c>
      <c r="C3069" s="1" t="n">
        <v>1</v>
      </c>
      <c r="D3069" s="1" t="s">
        <v>3101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3871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5" t="n">
        <v>46200</v>
      </c>
      <c r="C3070" s="1" t="n">
        <v>1</v>
      </c>
      <c r="D3070" s="1" t="s">
        <v>3101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3355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5" t="n">
        <v>46200</v>
      </c>
      <c r="C3071" s="1" t="n">
        <v>2</v>
      </c>
      <c r="D3071" s="1" t="s">
        <v>3067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3068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5" t="n">
        <v>46200</v>
      </c>
      <c r="C3072" s="1" t="n">
        <v>2</v>
      </c>
      <c r="D3072" s="1" t="s">
        <v>3067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3069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5" t="n">
        <v>46200</v>
      </c>
      <c r="C3073" s="1" t="n">
        <v>2</v>
      </c>
      <c r="D3073" s="1" t="s">
        <v>3067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3070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5" t="n">
        <v>46200</v>
      </c>
      <c r="C3074" s="1" t="n">
        <v>2</v>
      </c>
      <c r="D3074" s="1" t="s">
        <v>3067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3071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5" t="n">
        <v>46200</v>
      </c>
      <c r="C3075" s="1" t="n">
        <v>6</v>
      </c>
      <c r="D3075" s="1" t="s">
        <v>3073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3068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5" t="n">
        <v>46200</v>
      </c>
      <c r="C3076" s="1" t="n">
        <v>6</v>
      </c>
      <c r="D3076" s="1" t="s">
        <v>3073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3069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5" t="n">
        <v>46200</v>
      </c>
      <c r="C3077" s="1" t="n">
        <v>6</v>
      </c>
      <c r="D3077" s="1" t="s">
        <v>3073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3070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5" t="n">
        <v>46200</v>
      </c>
      <c r="C3078" s="1" t="n">
        <v>6</v>
      </c>
      <c r="D3078" s="1" t="s">
        <v>3073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3071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5" t="n">
        <v>46200</v>
      </c>
      <c r="C3079" s="1" t="n">
        <v>11</v>
      </c>
      <c r="D3079" s="1" t="s">
        <v>3074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4515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5" t="n">
        <v>46200</v>
      </c>
      <c r="C3080" s="1" t="n">
        <v>11</v>
      </c>
      <c r="D3080" s="1" t="s">
        <v>3074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4516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5" t="n">
        <v>46200</v>
      </c>
      <c r="C3081" s="1" t="n">
        <v>11</v>
      </c>
      <c r="D3081" s="1" t="s">
        <v>3074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4517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5" t="n">
        <v>46200</v>
      </c>
      <c r="C3082" s="1" t="n">
        <v>11</v>
      </c>
      <c r="D3082" s="1" t="s">
        <v>3074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4518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5" t="n">
        <v>46200</v>
      </c>
      <c r="C3083" s="1" t="n">
        <v>11</v>
      </c>
      <c r="D3083" s="1" t="s">
        <v>3074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4519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5" t="n">
        <v>46200</v>
      </c>
      <c r="C3084" s="1" t="n">
        <v>11</v>
      </c>
      <c r="D3084" s="1" t="s">
        <v>3074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4520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5" t="n">
        <v>46200</v>
      </c>
      <c r="C3085" s="1" t="n">
        <v>11</v>
      </c>
      <c r="D3085" s="1" t="s">
        <v>3074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4521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5" t="n">
        <v>46200</v>
      </c>
      <c r="C3086" s="1" t="n">
        <v>11</v>
      </c>
      <c r="D3086" s="1" t="s">
        <v>3074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4522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5" t="n">
        <v>46200</v>
      </c>
      <c r="C3087" s="1" t="n">
        <v>11</v>
      </c>
      <c r="D3087" s="1" t="s">
        <v>3074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4523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5" t="n">
        <v>46200</v>
      </c>
      <c r="C3088" s="1" t="n">
        <v>11</v>
      </c>
      <c r="D3088" s="1" t="s">
        <v>3074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4524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5" t="n">
        <v>46200</v>
      </c>
      <c r="C3089" s="1" t="n">
        <v>11</v>
      </c>
      <c r="D3089" s="1" t="s">
        <v>3074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4525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5" t="n">
        <v>46200</v>
      </c>
      <c r="C3090" s="1" t="n">
        <v>11</v>
      </c>
      <c r="D3090" s="1" t="s">
        <v>3074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4526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5" t="n">
        <v>46200</v>
      </c>
      <c r="C3091" s="1" t="n">
        <v>11</v>
      </c>
      <c r="D3091" s="1" t="s">
        <v>3074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4527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5" t="n">
        <v>46200</v>
      </c>
      <c r="C3092" s="1" t="n">
        <v>11</v>
      </c>
      <c r="D3092" s="1" t="s">
        <v>3074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4528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5" t="n">
        <v>46200</v>
      </c>
      <c r="C3093" s="1" t="n">
        <v>11</v>
      </c>
      <c r="D3093" s="1" t="s">
        <v>3074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4529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5" t="n">
        <v>46200</v>
      </c>
      <c r="C3094" s="1" t="n">
        <v>11</v>
      </c>
      <c r="D3094" s="1" t="s">
        <v>3074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4530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5" t="n">
        <v>46200</v>
      </c>
      <c r="C3095" s="1" t="n">
        <v>11</v>
      </c>
      <c r="D3095" s="1" t="s">
        <v>3074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4529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5" t="n">
        <v>46200</v>
      </c>
      <c r="C3096" s="1" t="n">
        <v>11</v>
      </c>
      <c r="D3096" s="1" t="s">
        <v>3074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4531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5" t="n">
        <v>46200</v>
      </c>
      <c r="C3097" s="1" t="n">
        <v>11</v>
      </c>
      <c r="D3097" s="1" t="s">
        <v>3074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4532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5" t="n">
        <v>46200</v>
      </c>
      <c r="C3098" s="1" t="n">
        <v>11</v>
      </c>
      <c r="D3098" s="1" t="s">
        <v>3074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4533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5" t="n">
        <v>46200</v>
      </c>
      <c r="C3099" s="1" t="n">
        <v>11</v>
      </c>
      <c r="D3099" s="1" t="s">
        <v>3074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4534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5" t="n">
        <v>46200</v>
      </c>
      <c r="C3100" s="1" t="n">
        <v>11</v>
      </c>
      <c r="D3100" s="1" t="s">
        <v>3074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4535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5" t="n">
        <v>46200</v>
      </c>
      <c r="C3101" s="1" t="n">
        <v>11</v>
      </c>
      <c r="D3101" s="1" t="s">
        <v>3074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4536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5" t="n">
        <v>46200</v>
      </c>
      <c r="C3102" s="1" t="n">
        <v>11</v>
      </c>
      <c r="D3102" s="1" t="s">
        <v>3074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4537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5" t="n">
        <v>46200</v>
      </c>
      <c r="C3103" s="1" t="n">
        <v>11</v>
      </c>
      <c r="D3103" s="1" t="s">
        <v>3074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4538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5" t="n">
        <v>46200</v>
      </c>
      <c r="C3104" s="1" t="n">
        <v>11</v>
      </c>
      <c r="D3104" s="1" t="s">
        <v>3074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3649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5" t="n">
        <v>46200</v>
      </c>
      <c r="C3105" s="1" t="n">
        <v>11</v>
      </c>
      <c r="D3105" s="1" t="s">
        <v>3074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3650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5" t="n">
        <v>46200</v>
      </c>
      <c r="C3106" s="1" t="n">
        <v>11</v>
      </c>
      <c r="D3106" s="1" t="s">
        <v>3074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4539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5" t="n">
        <v>46200</v>
      </c>
      <c r="C3107" s="1" t="n">
        <v>11</v>
      </c>
      <c r="D3107" s="1" t="s">
        <v>3074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4540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5" t="n">
        <v>46200</v>
      </c>
      <c r="C3108" s="1" t="n">
        <v>11</v>
      </c>
      <c r="D3108" s="1" t="s">
        <v>3074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3651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5" t="n">
        <v>46200</v>
      </c>
      <c r="C3109" s="1" t="n">
        <v>11</v>
      </c>
      <c r="D3109" s="1" t="s">
        <v>3074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4541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5" t="n">
        <v>46200</v>
      </c>
      <c r="C3110" s="1" t="n">
        <v>11</v>
      </c>
      <c r="D3110" s="1" t="s">
        <v>3074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4542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5" t="n">
        <v>46200</v>
      </c>
      <c r="C3111" s="1" t="n">
        <v>11</v>
      </c>
      <c r="D3111" s="1" t="s">
        <v>3074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4543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5" t="n">
        <v>46200</v>
      </c>
      <c r="C3112" s="1" t="n">
        <v>11</v>
      </c>
      <c r="D3112" s="1" t="s">
        <v>3074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4544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5" t="n">
        <v>46200</v>
      </c>
      <c r="C3113" s="1" t="n">
        <v>11</v>
      </c>
      <c r="D3113" s="1" t="s">
        <v>3074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4545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5" t="n">
        <v>46200</v>
      </c>
      <c r="C3114" s="1" t="n">
        <v>11</v>
      </c>
      <c r="D3114" s="1" t="s">
        <v>3074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4546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5" t="n">
        <v>46200</v>
      </c>
      <c r="C3115" s="1" t="n">
        <v>11</v>
      </c>
      <c r="D3115" s="1" t="s">
        <v>3074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3652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5" t="n">
        <v>46200</v>
      </c>
      <c r="C3116" s="1" t="n">
        <v>11</v>
      </c>
      <c r="D3116" s="1" t="s">
        <v>3074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4547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5" t="n">
        <v>46200</v>
      </c>
      <c r="C3117" s="1" t="n">
        <v>11</v>
      </c>
      <c r="D3117" s="1" t="s">
        <v>3074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4548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5" t="n">
        <v>46200</v>
      </c>
      <c r="C3118" s="1" t="n">
        <v>11</v>
      </c>
      <c r="D3118" s="1" t="s">
        <v>3074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4549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5" t="n">
        <v>46200</v>
      </c>
      <c r="C3119" s="1" t="n">
        <v>11</v>
      </c>
      <c r="D3119" s="1" t="s">
        <v>3074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3653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5" t="n">
        <v>46200</v>
      </c>
      <c r="C3120" s="1" t="n">
        <v>11</v>
      </c>
      <c r="D3120" s="1" t="s">
        <v>3074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3654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5" t="n">
        <v>46200</v>
      </c>
      <c r="C3121" s="1" t="n">
        <v>11</v>
      </c>
      <c r="D3121" s="1" t="s">
        <v>3074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3655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5" t="n">
        <v>46200</v>
      </c>
      <c r="C3122" s="1" t="n">
        <v>11</v>
      </c>
      <c r="D3122" s="1" t="s">
        <v>3074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3656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5" t="n">
        <v>46200</v>
      </c>
      <c r="C3123" s="1" t="n">
        <v>11</v>
      </c>
      <c r="D3123" s="1" t="s">
        <v>3074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3657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5" t="n">
        <v>46200</v>
      </c>
      <c r="C3124" s="1" t="n">
        <v>11</v>
      </c>
      <c r="D3124" s="1" t="s">
        <v>3074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3658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5" t="n">
        <v>46200</v>
      </c>
      <c r="C3125" s="1" t="n">
        <v>11</v>
      </c>
      <c r="D3125" s="1" t="s">
        <v>3074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3659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5" t="n">
        <v>46200</v>
      </c>
      <c r="C3126" s="1" t="n">
        <v>11</v>
      </c>
      <c r="D3126" s="1" t="s">
        <v>3074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4550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5" t="n">
        <v>46200</v>
      </c>
      <c r="C3127" s="1" t="n">
        <v>11</v>
      </c>
      <c r="D3127" s="1" t="s">
        <v>3074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4551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5" t="n">
        <v>46200</v>
      </c>
      <c r="C3128" s="1" t="n">
        <v>107</v>
      </c>
      <c r="D3128" s="1" t="s">
        <v>3519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4552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5" t="n">
        <v>46200</v>
      </c>
      <c r="C3129" s="1" t="n">
        <v>107</v>
      </c>
      <c r="D3129" s="1" t="s">
        <v>3519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4553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5" t="n">
        <v>46200</v>
      </c>
      <c r="C3130" s="1" t="n">
        <v>107</v>
      </c>
      <c r="D3130" s="1" t="s">
        <v>3519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4554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5" t="n">
        <v>46200</v>
      </c>
      <c r="C3131" s="1" t="n">
        <v>171</v>
      </c>
      <c r="D3131" s="1" t="s">
        <v>3301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4555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5" t="n">
        <v>46202</v>
      </c>
      <c r="C3132" s="1" t="n">
        <v>1</v>
      </c>
      <c r="D3132" s="1" t="s">
        <v>3101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3350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5" t="n">
        <v>46202</v>
      </c>
      <c r="C3133" s="1" t="n">
        <v>1</v>
      </c>
      <c r="D3133" s="1" t="s">
        <v>3101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3306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5" t="n">
        <v>46202</v>
      </c>
      <c r="C3134" s="1" t="n">
        <v>1</v>
      </c>
      <c r="D3134" s="1" t="s">
        <v>3101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3307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5" t="n">
        <v>46202</v>
      </c>
      <c r="C3135" s="1" t="n">
        <v>1</v>
      </c>
      <c r="D3135" s="1" t="s">
        <v>3101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3308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5" t="n">
        <v>46202</v>
      </c>
      <c r="C3136" s="1" t="n">
        <v>1</v>
      </c>
      <c r="D3136" s="1" t="s">
        <v>3101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3309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5" t="n">
        <v>46202</v>
      </c>
      <c r="C3137" s="1" t="n">
        <v>1</v>
      </c>
      <c r="D3137" s="1" t="s">
        <v>3101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3310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5" t="n">
        <v>46202</v>
      </c>
      <c r="C3138" s="1" t="n">
        <v>1</v>
      </c>
      <c r="D3138" s="1" t="s">
        <v>3101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3311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5" t="n">
        <v>46202</v>
      </c>
      <c r="C3139" s="1" t="n">
        <v>1</v>
      </c>
      <c r="D3139" s="1" t="s">
        <v>3101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3312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5" t="n">
        <v>46202</v>
      </c>
      <c r="C3140" s="1" t="n">
        <v>1</v>
      </c>
      <c r="D3140" s="1" t="s">
        <v>3101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3313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5" t="n">
        <v>46202</v>
      </c>
      <c r="C3141" s="1" t="n">
        <v>1</v>
      </c>
      <c r="D3141" s="1" t="s">
        <v>3101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4049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5" t="n">
        <v>46202</v>
      </c>
      <c r="C3142" s="1" t="n">
        <v>1</v>
      </c>
      <c r="D3142" s="1" t="s">
        <v>3101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3314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5" t="n">
        <v>46202</v>
      </c>
      <c r="C3143" s="1" t="n">
        <v>2</v>
      </c>
      <c r="D3143" s="1" t="s">
        <v>3067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3071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5" t="n">
        <v>46202</v>
      </c>
      <c r="C3144" s="1" t="n">
        <v>2</v>
      </c>
      <c r="D3144" s="1" t="s">
        <v>3067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3072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5" t="n">
        <v>46202</v>
      </c>
      <c r="C3145" s="1" t="n">
        <v>2</v>
      </c>
      <c r="D3145" s="1" t="s">
        <v>3067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3068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5" t="n">
        <v>46202</v>
      </c>
      <c r="C3146" s="1" t="n">
        <v>2</v>
      </c>
      <c r="D3146" s="1" t="s">
        <v>3067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3069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5" t="n">
        <v>46202</v>
      </c>
      <c r="C3147" s="1" t="n">
        <v>2</v>
      </c>
      <c r="D3147" s="1" t="s">
        <v>3067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3070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5" t="n">
        <v>46202</v>
      </c>
      <c r="C3148" s="1" t="n">
        <v>6</v>
      </c>
      <c r="D3148" s="1" t="s">
        <v>3073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3071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5" t="n">
        <v>46202</v>
      </c>
      <c r="C3149" s="1" t="n">
        <v>6</v>
      </c>
      <c r="D3149" s="1" t="s">
        <v>3073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3072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5" t="n">
        <v>46202</v>
      </c>
      <c r="C3150" s="1" t="n">
        <v>6</v>
      </c>
      <c r="D3150" s="1" t="s">
        <v>3073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3068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5" t="n">
        <v>46202</v>
      </c>
      <c r="C3151" s="1" t="n">
        <v>6</v>
      </c>
      <c r="D3151" s="1" t="s">
        <v>3073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3069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5" t="n">
        <v>46202</v>
      </c>
      <c r="C3152" s="1" t="n">
        <v>6</v>
      </c>
      <c r="D3152" s="1" t="s">
        <v>3073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3070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5" t="n">
        <v>46202</v>
      </c>
      <c r="C3153" s="1" t="n">
        <v>11</v>
      </c>
      <c r="D3153" s="1" t="s">
        <v>3074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3221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5" t="n">
        <v>46202</v>
      </c>
      <c r="C3154" s="1" t="n">
        <v>11</v>
      </c>
      <c r="D3154" s="1" t="s">
        <v>3074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3226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5" t="n">
        <v>46202</v>
      </c>
      <c r="C3155" s="1" t="n">
        <v>11</v>
      </c>
      <c r="D3155" s="1" t="s">
        <v>3074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3174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5" t="n">
        <v>46202</v>
      </c>
      <c r="C3156" s="1" t="n">
        <v>11</v>
      </c>
      <c r="D3156" s="1" t="s">
        <v>3074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3144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5" t="n">
        <v>46202</v>
      </c>
      <c r="C3157" s="1" t="n">
        <v>11</v>
      </c>
      <c r="D3157" s="1" t="s">
        <v>3074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3144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5" t="n">
        <v>46202</v>
      </c>
      <c r="C3158" s="1" t="n">
        <v>11</v>
      </c>
      <c r="D3158" s="1" t="s">
        <v>3074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3146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5" t="n">
        <v>46202</v>
      </c>
      <c r="C3159" s="1" t="n">
        <v>11</v>
      </c>
      <c r="D3159" s="1" t="s">
        <v>3074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3144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5" t="n">
        <v>46202</v>
      </c>
      <c r="C3160" s="1" t="n">
        <v>11</v>
      </c>
      <c r="D3160" s="1" t="s">
        <v>3074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3144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5" t="n">
        <v>46202</v>
      </c>
      <c r="C3161" s="1" t="n">
        <v>11</v>
      </c>
      <c r="D3161" s="1" t="s">
        <v>3074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3146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5" t="n">
        <v>46202</v>
      </c>
      <c r="C3162" s="1" t="n">
        <v>11</v>
      </c>
      <c r="D3162" s="1" t="s">
        <v>3074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3144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5" t="n">
        <v>46202</v>
      </c>
      <c r="C3163" s="1" t="n">
        <v>11</v>
      </c>
      <c r="D3163" s="1" t="s">
        <v>3074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3146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5" t="n">
        <v>46202</v>
      </c>
      <c r="C3164" s="1" t="n">
        <v>11</v>
      </c>
      <c r="D3164" s="1" t="s">
        <v>3074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3369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5" t="n">
        <v>46202</v>
      </c>
      <c r="C3165" s="1" t="n">
        <v>11</v>
      </c>
      <c r="D3165" s="1" t="s">
        <v>3074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4556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5" t="n">
        <v>46202</v>
      </c>
      <c r="C3166" s="1" t="n">
        <v>11</v>
      </c>
      <c r="D3166" s="1" t="s">
        <v>3074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4557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5" t="n">
        <v>46202</v>
      </c>
      <c r="C3167" s="1" t="n">
        <v>11</v>
      </c>
      <c r="D3167" s="1" t="s">
        <v>3074</v>
      </c>
      <c r="E3167" s="1" t="n">
        <v>1616</v>
      </c>
      <c r="F3167" s="1" t="s">
        <v>901</v>
      </c>
      <c r="I3167" s="1" t="n">
        <v>647403</v>
      </c>
      <c r="J3167" s="1" t="n">
        <v>15301</v>
      </c>
      <c r="K3167" s="1" t="n">
        <v>5601252231164</v>
      </c>
      <c r="L3167" s="1" t="s">
        <v>4558</v>
      </c>
      <c r="N3167" s="1" t="n">
        <v>3</v>
      </c>
      <c r="O3167" s="1" t="n">
        <v>109.5</v>
      </c>
    </row>
    <row r="3168" customFormat="false" ht="15" hidden="false" customHeight="true" outlineLevel="0" collapsed="false">
      <c r="A3168" s="1" t="n">
        <v>3</v>
      </c>
      <c r="B3168" s="15" t="n">
        <v>46202</v>
      </c>
      <c r="C3168" s="1" t="n">
        <v>11</v>
      </c>
      <c r="D3168" s="1" t="s">
        <v>3074</v>
      </c>
      <c r="E3168" s="1" t="n">
        <v>1616</v>
      </c>
      <c r="F3168" s="1" t="s">
        <v>901</v>
      </c>
      <c r="I3168" s="1" t="n">
        <v>647403</v>
      </c>
      <c r="J3168" s="1" t="n">
        <v>12862</v>
      </c>
      <c r="K3168" s="1" t="n">
        <v>5601252102433</v>
      </c>
      <c r="L3168" s="1" t="s">
        <v>4559</v>
      </c>
      <c r="N3168" s="1" t="n">
        <v>4</v>
      </c>
      <c r="O3168" s="1" t="n">
        <v>104.64</v>
      </c>
    </row>
    <row r="3169" customFormat="false" ht="15" hidden="false" customHeight="true" outlineLevel="0" collapsed="false">
      <c r="A3169" s="1" t="n">
        <v>3</v>
      </c>
      <c r="B3169" s="15" t="n">
        <v>46202</v>
      </c>
      <c r="C3169" s="1" t="n">
        <v>11</v>
      </c>
      <c r="D3169" s="1" t="s">
        <v>3074</v>
      </c>
      <c r="E3169" s="1" t="n">
        <v>1616</v>
      </c>
      <c r="F3169" s="1" t="s">
        <v>901</v>
      </c>
      <c r="I3169" s="1" t="n">
        <v>647403</v>
      </c>
      <c r="J3169" s="1" t="n">
        <v>13406</v>
      </c>
      <c r="K3169" s="1" t="n">
        <v>5601252100972</v>
      </c>
      <c r="L3169" s="1" t="s">
        <v>4560</v>
      </c>
      <c r="N3169" s="1" t="n">
        <v>3</v>
      </c>
      <c r="O3169" s="1" t="n">
        <v>60</v>
      </c>
    </row>
    <row r="3170" customFormat="false" ht="15" hidden="false" customHeight="true" outlineLevel="0" collapsed="false">
      <c r="A3170" s="1" t="n">
        <v>3</v>
      </c>
      <c r="B3170" s="15" t="n">
        <v>46202</v>
      </c>
      <c r="C3170" s="1" t="n">
        <v>11</v>
      </c>
      <c r="D3170" s="1" t="s">
        <v>3074</v>
      </c>
      <c r="E3170" s="1" t="n">
        <v>1616</v>
      </c>
      <c r="F3170" s="1" t="s">
        <v>901</v>
      </c>
      <c r="I3170" s="1" t="n">
        <v>647403</v>
      </c>
      <c r="J3170" s="1" t="n">
        <v>14323</v>
      </c>
      <c r="K3170" s="1" t="n">
        <v>7896001010000</v>
      </c>
      <c r="L3170" s="1" t="s">
        <v>4561</v>
      </c>
      <c r="N3170" s="1" t="n">
        <v>6</v>
      </c>
      <c r="O3170" s="1" t="n">
        <v>126.08</v>
      </c>
    </row>
    <row r="3171" customFormat="false" ht="15" hidden="false" customHeight="true" outlineLevel="0" collapsed="false">
      <c r="A3171" s="1" t="n">
        <v>3</v>
      </c>
      <c r="B3171" s="15" t="n">
        <v>46202</v>
      </c>
      <c r="C3171" s="1" t="n">
        <v>11</v>
      </c>
      <c r="D3171" s="1" t="s">
        <v>3074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4562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5" t="n">
        <v>46202</v>
      </c>
      <c r="C3172" s="1" t="n">
        <v>11</v>
      </c>
      <c r="D3172" s="1" t="s">
        <v>3074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4559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5" t="n">
        <v>46202</v>
      </c>
      <c r="C3173" s="1" t="n">
        <v>11</v>
      </c>
      <c r="D3173" s="1" t="s">
        <v>3074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4563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5" t="n">
        <v>46202</v>
      </c>
      <c r="C3174" s="1" t="n">
        <v>11</v>
      </c>
      <c r="D3174" s="1" t="s">
        <v>3074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4564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5" t="n">
        <v>46202</v>
      </c>
      <c r="C3175" s="1" t="n">
        <v>11</v>
      </c>
      <c r="D3175" s="1" t="s">
        <v>3074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4565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5" t="n">
        <v>46202</v>
      </c>
      <c r="C3176" s="1" t="n">
        <v>11</v>
      </c>
      <c r="D3176" s="1" t="s">
        <v>3074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4566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5" t="n">
        <v>46202</v>
      </c>
      <c r="C3177" s="1" t="n">
        <v>11</v>
      </c>
      <c r="D3177" s="1" t="s">
        <v>3074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4567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5" t="n">
        <v>46202</v>
      </c>
      <c r="C3178" s="1" t="n">
        <v>11</v>
      </c>
      <c r="D3178" s="1" t="s">
        <v>3074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4568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5" t="n">
        <v>46202</v>
      </c>
      <c r="C3179" s="1" t="n">
        <v>11</v>
      </c>
      <c r="D3179" s="1" t="s">
        <v>3074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4569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5" t="n">
        <v>46202</v>
      </c>
      <c r="C3180" s="1" t="n">
        <v>11</v>
      </c>
      <c r="D3180" s="1" t="s">
        <v>3074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4570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5" t="n">
        <v>46202</v>
      </c>
      <c r="C3181" s="1" t="n">
        <v>11</v>
      </c>
      <c r="D3181" s="1" t="s">
        <v>3074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4571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5" t="n">
        <v>46202</v>
      </c>
      <c r="C3182" s="1" t="n">
        <v>11</v>
      </c>
      <c r="D3182" s="1" t="s">
        <v>3074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4572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5" t="n">
        <v>46202</v>
      </c>
      <c r="C3183" s="1" t="n">
        <v>11</v>
      </c>
      <c r="D3183" s="1" t="s">
        <v>3074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4573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5" t="n">
        <v>46202</v>
      </c>
      <c r="C3184" s="1" t="n">
        <v>11</v>
      </c>
      <c r="D3184" s="1" t="s">
        <v>3074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4574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5" t="n">
        <v>46202</v>
      </c>
      <c r="C3185" s="1" t="n">
        <v>22</v>
      </c>
      <c r="D3185" s="1" t="s">
        <v>3220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3235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5" t="n">
        <v>46202</v>
      </c>
      <c r="C3186" s="1" t="n">
        <v>22</v>
      </c>
      <c r="D3186" s="1" t="s">
        <v>3220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3235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5" t="n">
        <v>46202</v>
      </c>
      <c r="C3187" s="1" t="n">
        <v>22</v>
      </c>
      <c r="D3187" s="1" t="s">
        <v>3220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3236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5" t="n">
        <v>46202</v>
      </c>
      <c r="C3188" s="1" t="n">
        <v>22</v>
      </c>
      <c r="D3188" s="1" t="s">
        <v>3220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3237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5" t="n">
        <v>46202</v>
      </c>
      <c r="C3189" s="1" t="n">
        <v>22</v>
      </c>
      <c r="D3189" s="1" t="s">
        <v>3220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3238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5" t="n">
        <v>46202</v>
      </c>
      <c r="C3190" s="1" t="n">
        <v>22</v>
      </c>
      <c r="D3190" s="1" t="s">
        <v>3220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3451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5" t="n">
        <v>46202</v>
      </c>
      <c r="C3191" s="1" t="n">
        <v>22</v>
      </c>
      <c r="D3191" s="1" t="s">
        <v>3220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3221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5" t="n">
        <v>46202</v>
      </c>
      <c r="C3192" s="1" t="n">
        <v>22</v>
      </c>
      <c r="D3192" s="1" t="s">
        <v>3220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3239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5" t="n">
        <v>46202</v>
      </c>
      <c r="C3193" s="1" t="n">
        <v>22</v>
      </c>
      <c r="D3193" s="1" t="s">
        <v>3220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3222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5" t="n">
        <v>46202</v>
      </c>
      <c r="C3194" s="1" t="n">
        <v>22</v>
      </c>
      <c r="D3194" s="1" t="s">
        <v>3220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3223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5" t="n">
        <v>46202</v>
      </c>
      <c r="C3195" s="1" t="n">
        <v>22</v>
      </c>
      <c r="D3195" s="1" t="s">
        <v>3220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3224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5" t="n">
        <v>46202</v>
      </c>
      <c r="C3196" s="1" t="n">
        <v>22</v>
      </c>
      <c r="D3196" s="1" t="s">
        <v>3220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3225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5" t="n">
        <v>46202</v>
      </c>
      <c r="C3197" s="1" t="n">
        <v>22</v>
      </c>
      <c r="D3197" s="1" t="s">
        <v>3220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3226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5" t="n">
        <v>46202</v>
      </c>
      <c r="C3198" s="1" t="n">
        <v>22</v>
      </c>
      <c r="D3198" s="1" t="s">
        <v>3220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3227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5" t="n">
        <v>46202</v>
      </c>
      <c r="C3199" s="1" t="n">
        <v>22</v>
      </c>
      <c r="D3199" s="1" t="s">
        <v>3220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3228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5" t="n">
        <v>46202</v>
      </c>
      <c r="C3200" s="1" t="n">
        <v>22</v>
      </c>
      <c r="D3200" s="1" t="s">
        <v>3220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3229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5" t="n">
        <v>46202</v>
      </c>
      <c r="C3201" s="1" t="n">
        <v>22</v>
      </c>
      <c r="D3201" s="1" t="s">
        <v>3220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3230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5" t="n">
        <v>46202</v>
      </c>
      <c r="C3202" s="1" t="n">
        <v>22</v>
      </c>
      <c r="D3202" s="1" t="s">
        <v>3220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3240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5" t="n">
        <v>46202</v>
      </c>
      <c r="C3203" s="1" t="n">
        <v>22</v>
      </c>
      <c r="D3203" s="1" t="s">
        <v>3220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3240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5" t="n">
        <v>46202</v>
      </c>
      <c r="C3204" s="1" t="n">
        <v>22</v>
      </c>
      <c r="D3204" s="1" t="s">
        <v>3220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3231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5" t="n">
        <v>46202</v>
      </c>
      <c r="C3205" s="1" t="n">
        <v>22</v>
      </c>
      <c r="D3205" s="1" t="s">
        <v>3220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3232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5" t="n">
        <v>46202</v>
      </c>
      <c r="C3206" s="1" t="n">
        <v>22</v>
      </c>
      <c r="D3206" s="1" t="s">
        <v>3220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3232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5" t="n">
        <v>46202</v>
      </c>
      <c r="C3207" s="1" t="n">
        <v>22</v>
      </c>
      <c r="D3207" s="1" t="s">
        <v>3220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3232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5" t="n">
        <v>46202</v>
      </c>
      <c r="C3208" s="1" t="n">
        <v>22</v>
      </c>
      <c r="D3208" s="1" t="s">
        <v>3220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3233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5" t="n">
        <v>46202</v>
      </c>
      <c r="C3209" s="1" t="n">
        <v>22</v>
      </c>
      <c r="D3209" s="1" t="s">
        <v>3220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3233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5" t="n">
        <v>46202</v>
      </c>
      <c r="C3210" s="1" t="n">
        <v>22</v>
      </c>
      <c r="D3210" s="1" t="s">
        <v>3220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3233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5" t="n">
        <v>46202</v>
      </c>
      <c r="C3211" s="1" t="n">
        <v>22</v>
      </c>
      <c r="D3211" s="1" t="s">
        <v>3220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3234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5" t="n">
        <v>46202</v>
      </c>
      <c r="C3212" s="1" t="n">
        <v>22</v>
      </c>
      <c r="D3212" s="1" t="s">
        <v>3220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3234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5" t="n">
        <v>46202</v>
      </c>
      <c r="C3213" s="1" t="n">
        <v>22</v>
      </c>
      <c r="D3213" s="1" t="s">
        <v>3220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3234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5" t="n">
        <v>46202</v>
      </c>
      <c r="C3214" s="1" t="n">
        <v>22</v>
      </c>
      <c r="D3214" s="1" t="s">
        <v>3220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3235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5" t="n">
        <v>46202</v>
      </c>
      <c r="C3215" s="1" t="n">
        <v>22</v>
      </c>
      <c r="D3215" s="1" t="s">
        <v>3220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3221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5" t="n">
        <v>46202</v>
      </c>
      <c r="C3216" s="1" t="n">
        <v>22</v>
      </c>
      <c r="D3216" s="1" t="s">
        <v>3220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3222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5" t="n">
        <v>46202</v>
      </c>
      <c r="C3217" s="1" t="n">
        <v>22</v>
      </c>
      <c r="D3217" s="1" t="s">
        <v>3220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3223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5" t="n">
        <v>46202</v>
      </c>
      <c r="C3218" s="1" t="n">
        <v>22</v>
      </c>
      <c r="D3218" s="1" t="s">
        <v>3220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3224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5" t="n">
        <v>46202</v>
      </c>
      <c r="C3219" s="1" t="n">
        <v>22</v>
      </c>
      <c r="D3219" s="1" t="s">
        <v>3220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3225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5" t="n">
        <v>46202</v>
      </c>
      <c r="C3220" s="1" t="n">
        <v>22</v>
      </c>
      <c r="D3220" s="1" t="s">
        <v>3220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3226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5" t="n">
        <v>46202</v>
      </c>
      <c r="C3221" s="1" t="n">
        <v>22</v>
      </c>
      <c r="D3221" s="1" t="s">
        <v>3220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3227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5" t="n">
        <v>46202</v>
      </c>
      <c r="C3222" s="1" t="n">
        <v>22</v>
      </c>
      <c r="D3222" s="1" t="s">
        <v>3220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3228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5" t="n">
        <v>46202</v>
      </c>
      <c r="C3223" s="1" t="n">
        <v>22</v>
      </c>
      <c r="D3223" s="1" t="s">
        <v>3220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3229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5" t="n">
        <v>46202</v>
      </c>
      <c r="C3224" s="1" t="n">
        <v>22</v>
      </c>
      <c r="D3224" s="1" t="s">
        <v>3220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3230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5" t="n">
        <v>46202</v>
      </c>
      <c r="C3225" s="1" t="n">
        <v>22</v>
      </c>
      <c r="D3225" s="1" t="s">
        <v>3220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3232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5" t="n">
        <v>46202</v>
      </c>
      <c r="C3226" s="1" t="n">
        <v>22</v>
      </c>
      <c r="D3226" s="1" t="s">
        <v>3220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3233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5" t="n">
        <v>46202</v>
      </c>
      <c r="C3227" s="1" t="n">
        <v>22</v>
      </c>
      <c r="D3227" s="1" t="s">
        <v>3220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3234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5" t="n">
        <v>46202</v>
      </c>
      <c r="C3228" s="1" t="n">
        <v>22</v>
      </c>
      <c r="D3228" s="1" t="s">
        <v>3220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3235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5" t="n">
        <v>46202</v>
      </c>
      <c r="C3229" s="1" t="n">
        <v>22</v>
      </c>
      <c r="D3229" s="1" t="s">
        <v>3220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3235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5" t="n">
        <v>46202</v>
      </c>
      <c r="C3230" s="1" t="n">
        <v>22</v>
      </c>
      <c r="D3230" s="1" t="s">
        <v>3220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3236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5" t="n">
        <v>46202</v>
      </c>
      <c r="C3231" s="1" t="n">
        <v>22</v>
      </c>
      <c r="D3231" s="1" t="s">
        <v>3220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3237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5" t="n">
        <v>46202</v>
      </c>
      <c r="C3232" s="1" t="n">
        <v>22</v>
      </c>
      <c r="D3232" s="1" t="s">
        <v>3220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3238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5" t="n">
        <v>46202</v>
      </c>
      <c r="C3233" s="1" t="n">
        <v>22</v>
      </c>
      <c r="D3233" s="1" t="s">
        <v>3220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3221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5" t="n">
        <v>46202</v>
      </c>
      <c r="C3234" s="1" t="n">
        <v>22</v>
      </c>
      <c r="D3234" s="1" t="s">
        <v>3220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3239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5" t="n">
        <v>46202</v>
      </c>
      <c r="C3235" s="1" t="n">
        <v>22</v>
      </c>
      <c r="D3235" s="1" t="s">
        <v>3220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3239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5" t="n">
        <v>46202</v>
      </c>
      <c r="C3236" s="1" t="n">
        <v>22</v>
      </c>
      <c r="D3236" s="1" t="s">
        <v>3220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3222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5" t="n">
        <v>46202</v>
      </c>
      <c r="C3237" s="1" t="n">
        <v>22</v>
      </c>
      <c r="D3237" s="1" t="s">
        <v>3220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3223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5" t="n">
        <v>46202</v>
      </c>
      <c r="C3238" s="1" t="n">
        <v>22</v>
      </c>
      <c r="D3238" s="1" t="s">
        <v>3220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3224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5" t="n">
        <v>46202</v>
      </c>
      <c r="C3239" s="1" t="n">
        <v>22</v>
      </c>
      <c r="D3239" s="1" t="s">
        <v>3220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3225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5" t="n">
        <v>46202</v>
      </c>
      <c r="C3240" s="1" t="n">
        <v>22</v>
      </c>
      <c r="D3240" s="1" t="s">
        <v>3220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3226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5" t="n">
        <v>46202</v>
      </c>
      <c r="C3241" s="1" t="n">
        <v>22</v>
      </c>
      <c r="D3241" s="1" t="s">
        <v>3220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3227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5" t="n">
        <v>46202</v>
      </c>
      <c r="C3242" s="1" t="n">
        <v>22</v>
      </c>
      <c r="D3242" s="1" t="s">
        <v>3220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3228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5" t="n">
        <v>46202</v>
      </c>
      <c r="C3243" s="1" t="n">
        <v>22</v>
      </c>
      <c r="D3243" s="1" t="s">
        <v>3220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3229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5" t="n">
        <v>46202</v>
      </c>
      <c r="C3244" s="1" t="n">
        <v>22</v>
      </c>
      <c r="D3244" s="1" t="s">
        <v>3220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3230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5" t="n">
        <v>46202</v>
      </c>
      <c r="C3245" s="1" t="n">
        <v>22</v>
      </c>
      <c r="D3245" s="1" t="s">
        <v>3220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3231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5" t="n">
        <v>46202</v>
      </c>
      <c r="C3246" s="1" t="n">
        <v>22</v>
      </c>
      <c r="D3246" s="1" t="s">
        <v>3220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3232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5" t="n">
        <v>46202</v>
      </c>
      <c r="C3247" s="1" t="n">
        <v>22</v>
      </c>
      <c r="D3247" s="1" t="s">
        <v>3220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3232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5" t="n">
        <v>46202</v>
      </c>
      <c r="C3248" s="1" t="n">
        <v>22</v>
      </c>
      <c r="D3248" s="1" t="s">
        <v>3220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3233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5" t="n">
        <v>46202</v>
      </c>
      <c r="C3249" s="1" t="n">
        <v>22</v>
      </c>
      <c r="D3249" s="1" t="s">
        <v>3220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3233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5" t="n">
        <v>46202</v>
      </c>
      <c r="C3250" s="1" t="n">
        <v>22</v>
      </c>
      <c r="D3250" s="1" t="s">
        <v>3220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3234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5" t="n">
        <v>46202</v>
      </c>
      <c r="C3251" s="1" t="n">
        <v>22</v>
      </c>
      <c r="D3251" s="1" t="s">
        <v>3220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3234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5" t="n">
        <v>46202</v>
      </c>
      <c r="C3252" s="1" t="n">
        <v>22</v>
      </c>
      <c r="D3252" s="1" t="s">
        <v>3220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3235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5" t="n">
        <v>46202</v>
      </c>
      <c r="C3253" s="1" t="n">
        <v>22</v>
      </c>
      <c r="D3253" s="1" t="s">
        <v>3220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3236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5" t="n">
        <v>46202</v>
      </c>
      <c r="C3254" s="1" t="n">
        <v>22</v>
      </c>
      <c r="D3254" s="1" t="s">
        <v>3220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3237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5" t="n">
        <v>46202</v>
      </c>
      <c r="C3255" s="1" t="n">
        <v>22</v>
      </c>
      <c r="D3255" s="1" t="s">
        <v>3220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3238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5" t="n">
        <v>46202</v>
      </c>
      <c r="C3256" s="1" t="n">
        <v>22</v>
      </c>
      <c r="D3256" s="1" t="s">
        <v>3220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3221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5" t="n">
        <v>46202</v>
      </c>
      <c r="C3257" s="1" t="n">
        <v>22</v>
      </c>
      <c r="D3257" s="1" t="s">
        <v>3220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3239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5" t="n">
        <v>46202</v>
      </c>
      <c r="C3258" s="1" t="n">
        <v>22</v>
      </c>
      <c r="D3258" s="1" t="s">
        <v>3220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3222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5" t="n">
        <v>46202</v>
      </c>
      <c r="C3259" s="1" t="n">
        <v>22</v>
      </c>
      <c r="D3259" s="1" t="s">
        <v>3220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3223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5" t="n">
        <v>46202</v>
      </c>
      <c r="C3260" s="1" t="n">
        <v>22</v>
      </c>
      <c r="D3260" s="1" t="s">
        <v>3220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3224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5" t="n">
        <v>46202</v>
      </c>
      <c r="C3261" s="1" t="n">
        <v>22</v>
      </c>
      <c r="D3261" s="1" t="s">
        <v>3220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3225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5" t="n">
        <v>46202</v>
      </c>
      <c r="C3262" s="1" t="n">
        <v>22</v>
      </c>
      <c r="D3262" s="1" t="s">
        <v>3220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3226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5" t="n">
        <v>46202</v>
      </c>
      <c r="C3263" s="1" t="n">
        <v>22</v>
      </c>
      <c r="D3263" s="1" t="s">
        <v>3220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3227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5" t="n">
        <v>46202</v>
      </c>
      <c r="C3264" s="1" t="n">
        <v>22</v>
      </c>
      <c r="D3264" s="1" t="s">
        <v>3220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3228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5" t="n">
        <v>46202</v>
      </c>
      <c r="C3265" s="1" t="n">
        <v>22</v>
      </c>
      <c r="D3265" s="1" t="s">
        <v>3220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3229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5" t="n">
        <v>46202</v>
      </c>
      <c r="C3266" s="1" t="n">
        <v>22</v>
      </c>
      <c r="D3266" s="1" t="s">
        <v>3220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3230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5" t="n">
        <v>46202</v>
      </c>
      <c r="C3267" s="1" t="n">
        <v>22</v>
      </c>
      <c r="D3267" s="1" t="s">
        <v>3220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3231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5" t="n">
        <v>46202</v>
      </c>
      <c r="C3268" s="1" t="n">
        <v>22</v>
      </c>
      <c r="D3268" s="1" t="s">
        <v>3220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3232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5" t="n">
        <v>46202</v>
      </c>
      <c r="C3269" s="1" t="n">
        <v>22</v>
      </c>
      <c r="D3269" s="1" t="s">
        <v>3220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3232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5" t="n">
        <v>46202</v>
      </c>
      <c r="C3270" s="1" t="n">
        <v>22</v>
      </c>
      <c r="D3270" s="1" t="s">
        <v>3220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3233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5" t="n">
        <v>46202</v>
      </c>
      <c r="C3271" s="1" t="n">
        <v>22</v>
      </c>
      <c r="D3271" s="1" t="s">
        <v>3220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3233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5" t="n">
        <v>46202</v>
      </c>
      <c r="C3272" s="1" t="n">
        <v>22</v>
      </c>
      <c r="D3272" s="1" t="s">
        <v>3220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3234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5" t="n">
        <v>46202</v>
      </c>
      <c r="C3273" s="1" t="n">
        <v>22</v>
      </c>
      <c r="D3273" s="1" t="s">
        <v>3220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3234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5" t="n">
        <v>46202</v>
      </c>
      <c r="C3274" s="1" t="n">
        <v>22</v>
      </c>
      <c r="D3274" s="1" t="s">
        <v>3220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3235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5" t="n">
        <v>46202</v>
      </c>
      <c r="C3275" s="1" t="n">
        <v>22</v>
      </c>
      <c r="D3275" s="1" t="s">
        <v>3220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3221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5" t="n">
        <v>46202</v>
      </c>
      <c r="C3276" s="1" t="n">
        <v>22</v>
      </c>
      <c r="D3276" s="1" t="s">
        <v>3220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3222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5" t="n">
        <v>46202</v>
      </c>
      <c r="C3277" s="1" t="n">
        <v>22</v>
      </c>
      <c r="D3277" s="1" t="s">
        <v>3220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3223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5" t="n">
        <v>46202</v>
      </c>
      <c r="C3278" s="1" t="n">
        <v>22</v>
      </c>
      <c r="D3278" s="1" t="s">
        <v>3220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3224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5" t="n">
        <v>46202</v>
      </c>
      <c r="C3279" s="1" t="n">
        <v>22</v>
      </c>
      <c r="D3279" s="1" t="s">
        <v>3220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3227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5" t="n">
        <v>46202</v>
      </c>
      <c r="C3280" s="1" t="n">
        <v>22</v>
      </c>
      <c r="D3280" s="1" t="s">
        <v>3220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3228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5" t="n">
        <v>46202</v>
      </c>
      <c r="C3281" s="1" t="n">
        <v>22</v>
      </c>
      <c r="D3281" s="1" t="s">
        <v>3220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3229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5" t="n">
        <v>46202</v>
      </c>
      <c r="C3282" s="1" t="n">
        <v>22</v>
      </c>
      <c r="D3282" s="1" t="s">
        <v>3220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3230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5" t="n">
        <v>46202</v>
      </c>
      <c r="C3283" s="1" t="n">
        <v>22</v>
      </c>
      <c r="D3283" s="1" t="s">
        <v>3220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3240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5" t="n">
        <v>46202</v>
      </c>
      <c r="C3284" s="1" t="n">
        <v>22</v>
      </c>
      <c r="D3284" s="1" t="s">
        <v>3220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3231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5" t="n">
        <v>46202</v>
      </c>
      <c r="C3285" s="1" t="n">
        <v>22</v>
      </c>
      <c r="D3285" s="1" t="s">
        <v>3220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3232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5" t="n">
        <v>46202</v>
      </c>
      <c r="C3286" s="1" t="n">
        <v>22</v>
      </c>
      <c r="D3286" s="1" t="s">
        <v>3220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3233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5" t="n">
        <v>46202</v>
      </c>
      <c r="C3287" s="1" t="n">
        <v>22</v>
      </c>
      <c r="D3287" s="1" t="s">
        <v>3220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3234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5" t="n">
        <v>46202</v>
      </c>
      <c r="C3288" s="1" t="n">
        <v>100</v>
      </c>
      <c r="D3288" s="1" t="s">
        <v>3241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3451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5" t="n">
        <v>46202</v>
      </c>
      <c r="C3289" s="1" t="n">
        <v>100</v>
      </c>
      <c r="D3289" s="1" t="s">
        <v>3241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3240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5" t="n">
        <v>46202</v>
      </c>
      <c r="C3290" s="1" t="n">
        <v>100</v>
      </c>
      <c r="D3290" s="1" t="s">
        <v>3241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3232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5" t="n">
        <v>46202</v>
      </c>
      <c r="C3291" s="1" t="n">
        <v>100</v>
      </c>
      <c r="D3291" s="1" t="s">
        <v>3241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3233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5" t="n">
        <v>46202</v>
      </c>
      <c r="C3292" s="1" t="n">
        <v>100</v>
      </c>
      <c r="D3292" s="1" t="s">
        <v>3241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3234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5" t="n">
        <v>46202</v>
      </c>
      <c r="C3293" s="1" t="n">
        <v>100</v>
      </c>
      <c r="D3293" s="1" t="s">
        <v>3241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3235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5" t="n">
        <v>46202</v>
      </c>
      <c r="C3294" s="1" t="n">
        <v>100</v>
      </c>
      <c r="D3294" s="1" t="s">
        <v>3241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3236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5" t="n">
        <v>46202</v>
      </c>
      <c r="C3295" s="1" t="n">
        <v>100</v>
      </c>
      <c r="D3295" s="1" t="s">
        <v>3241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3237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5" t="n">
        <v>46202</v>
      </c>
      <c r="C3296" s="1" t="n">
        <v>100</v>
      </c>
      <c r="D3296" s="1" t="s">
        <v>3241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3238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5" t="n">
        <v>46202</v>
      </c>
      <c r="C3297" s="1" t="n">
        <v>100</v>
      </c>
      <c r="D3297" s="1" t="s">
        <v>3241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3239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5" t="n">
        <v>46202</v>
      </c>
      <c r="C3298" s="1" t="n">
        <v>100</v>
      </c>
      <c r="D3298" s="1" t="s">
        <v>3241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3232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5" t="n">
        <v>46202</v>
      </c>
      <c r="C3299" s="1" t="n">
        <v>100</v>
      </c>
      <c r="D3299" s="1" t="s">
        <v>3241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3233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5" t="n">
        <v>46202</v>
      </c>
      <c r="C3300" s="1" t="n">
        <v>100</v>
      </c>
      <c r="D3300" s="1" t="s">
        <v>3241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3234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5" t="n">
        <v>46202</v>
      </c>
      <c r="C3301" s="1" t="n">
        <v>100</v>
      </c>
      <c r="D3301" s="1" t="s">
        <v>3241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3235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5" t="n">
        <v>46202</v>
      </c>
      <c r="C3302" s="1" t="n">
        <v>100</v>
      </c>
      <c r="D3302" s="1" t="s">
        <v>3241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3221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5" t="n">
        <v>46202</v>
      </c>
      <c r="C3303" s="1" t="n">
        <v>100</v>
      </c>
      <c r="D3303" s="1" t="s">
        <v>3241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3222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5" t="n">
        <v>46202</v>
      </c>
      <c r="C3304" s="1" t="n">
        <v>100</v>
      </c>
      <c r="D3304" s="1" t="s">
        <v>3241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3223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5" t="n">
        <v>46202</v>
      </c>
      <c r="C3305" s="1" t="n">
        <v>100</v>
      </c>
      <c r="D3305" s="1" t="s">
        <v>3241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3224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5" t="n">
        <v>46202</v>
      </c>
      <c r="C3306" s="1" t="n">
        <v>100</v>
      </c>
      <c r="D3306" s="1" t="s">
        <v>3241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3225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5" t="n">
        <v>46202</v>
      </c>
      <c r="C3307" s="1" t="n">
        <v>100</v>
      </c>
      <c r="D3307" s="1" t="s">
        <v>3241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3226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5" t="n">
        <v>46202</v>
      </c>
      <c r="C3308" s="1" t="n">
        <v>100</v>
      </c>
      <c r="D3308" s="1" t="s">
        <v>3241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3227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5" t="n">
        <v>46202</v>
      </c>
      <c r="C3309" s="1" t="n">
        <v>100</v>
      </c>
      <c r="D3309" s="1" t="s">
        <v>3241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3228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5" t="n">
        <v>46202</v>
      </c>
      <c r="C3310" s="1" t="n">
        <v>100</v>
      </c>
      <c r="D3310" s="1" t="s">
        <v>3241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3229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5" t="n">
        <v>46202</v>
      </c>
      <c r="C3311" s="1" t="n">
        <v>100</v>
      </c>
      <c r="D3311" s="1" t="s">
        <v>3241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3230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5" t="n">
        <v>46202</v>
      </c>
      <c r="C3312" s="1" t="n">
        <v>100</v>
      </c>
      <c r="D3312" s="1" t="s">
        <v>3241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3240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5" t="n">
        <v>46202</v>
      </c>
      <c r="C3313" s="1" t="n">
        <v>100</v>
      </c>
      <c r="D3313" s="1" t="s">
        <v>3241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3231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5" t="n">
        <v>46202</v>
      </c>
      <c r="C3314" s="1" t="n">
        <v>100</v>
      </c>
      <c r="D3314" s="1" t="s">
        <v>3241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3232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5" t="n">
        <v>46202</v>
      </c>
      <c r="C3315" s="1" t="n">
        <v>100</v>
      </c>
      <c r="D3315" s="1" t="s">
        <v>3241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3233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5" t="n">
        <v>46202</v>
      </c>
      <c r="C3316" s="1" t="n">
        <v>100</v>
      </c>
      <c r="D3316" s="1" t="s">
        <v>3241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3234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5" t="n">
        <v>46202</v>
      </c>
      <c r="C3317" s="1" t="n">
        <v>100</v>
      </c>
      <c r="D3317" s="1" t="s">
        <v>3241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3235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5" t="n">
        <v>46202</v>
      </c>
      <c r="C3318" s="1" t="n">
        <v>100</v>
      </c>
      <c r="D3318" s="1" t="s">
        <v>3241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3221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5" t="n">
        <v>46202</v>
      </c>
      <c r="C3319" s="1" t="n">
        <v>100</v>
      </c>
      <c r="D3319" s="1" t="s">
        <v>3241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3222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5" t="n">
        <v>46202</v>
      </c>
      <c r="C3320" s="1" t="n">
        <v>100</v>
      </c>
      <c r="D3320" s="1" t="s">
        <v>3241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3223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5" t="n">
        <v>46202</v>
      </c>
      <c r="C3321" s="1" t="n">
        <v>100</v>
      </c>
      <c r="D3321" s="1" t="s">
        <v>3241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3224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5" t="n">
        <v>46202</v>
      </c>
      <c r="C3322" s="1" t="n">
        <v>100</v>
      </c>
      <c r="D3322" s="1" t="s">
        <v>3241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3225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5" t="n">
        <v>46202</v>
      </c>
      <c r="C3323" s="1" t="n">
        <v>100</v>
      </c>
      <c r="D3323" s="1" t="s">
        <v>3241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3226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5" t="n">
        <v>46202</v>
      </c>
      <c r="C3324" s="1" t="n">
        <v>100</v>
      </c>
      <c r="D3324" s="1" t="s">
        <v>3241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3227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5" t="n">
        <v>46202</v>
      </c>
      <c r="C3325" s="1" t="n">
        <v>100</v>
      </c>
      <c r="D3325" s="1" t="s">
        <v>3241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3228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5" t="n">
        <v>46202</v>
      </c>
      <c r="C3326" s="1" t="n">
        <v>100</v>
      </c>
      <c r="D3326" s="1" t="s">
        <v>3241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3229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5" t="n">
        <v>46202</v>
      </c>
      <c r="C3327" s="1" t="n">
        <v>100</v>
      </c>
      <c r="D3327" s="1" t="s">
        <v>3241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3230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5" t="n">
        <v>46202</v>
      </c>
      <c r="C3328" s="1" t="n">
        <v>100</v>
      </c>
      <c r="D3328" s="1" t="s">
        <v>3241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3232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5" t="n">
        <v>46202</v>
      </c>
      <c r="C3329" s="1" t="n">
        <v>100</v>
      </c>
      <c r="D3329" s="1" t="s">
        <v>3241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3233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5" t="n">
        <v>46202</v>
      </c>
      <c r="C3330" s="1" t="n">
        <v>100</v>
      </c>
      <c r="D3330" s="1" t="s">
        <v>3241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3234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5" t="n">
        <v>46202</v>
      </c>
      <c r="C3331" s="1" t="n">
        <v>100</v>
      </c>
      <c r="D3331" s="1" t="s">
        <v>3241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3235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5" t="n">
        <v>46202</v>
      </c>
      <c r="C3332" s="1" t="n">
        <v>100</v>
      </c>
      <c r="D3332" s="1" t="s">
        <v>3241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3236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5" t="n">
        <v>46202</v>
      </c>
      <c r="C3333" s="1" t="n">
        <v>100</v>
      </c>
      <c r="D3333" s="1" t="s">
        <v>3241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3237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5" t="n">
        <v>46202</v>
      </c>
      <c r="C3334" s="1" t="n">
        <v>100</v>
      </c>
      <c r="D3334" s="1" t="s">
        <v>3241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3238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5" t="n">
        <v>46202</v>
      </c>
      <c r="C3335" s="1" t="n">
        <v>100</v>
      </c>
      <c r="D3335" s="1" t="s">
        <v>3241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3239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5" t="n">
        <v>46202</v>
      </c>
      <c r="C3336" s="1" t="n">
        <v>100</v>
      </c>
      <c r="D3336" s="1" t="s">
        <v>3241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3232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5" t="n">
        <v>46202</v>
      </c>
      <c r="C3337" s="1" t="n">
        <v>100</v>
      </c>
      <c r="D3337" s="1" t="s">
        <v>3241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3233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5" t="n">
        <v>46202</v>
      </c>
      <c r="C3338" s="1" t="n">
        <v>100</v>
      </c>
      <c r="D3338" s="1" t="s">
        <v>3241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3234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5" t="n">
        <v>46202</v>
      </c>
      <c r="C3339" s="1" t="n">
        <v>100</v>
      </c>
      <c r="D3339" s="1" t="s">
        <v>3241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3235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5" t="n">
        <v>46202</v>
      </c>
      <c r="C3340" s="1" t="n">
        <v>100</v>
      </c>
      <c r="D3340" s="1" t="s">
        <v>3241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3221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5" t="n">
        <v>46202</v>
      </c>
      <c r="C3341" s="1" t="n">
        <v>100</v>
      </c>
      <c r="D3341" s="1" t="s">
        <v>3241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3239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5" t="n">
        <v>46202</v>
      </c>
      <c r="C3342" s="1" t="n">
        <v>100</v>
      </c>
      <c r="D3342" s="1" t="s">
        <v>3241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3222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5" t="n">
        <v>46202</v>
      </c>
      <c r="C3343" s="1" t="n">
        <v>100</v>
      </c>
      <c r="D3343" s="1" t="s">
        <v>3241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3223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5" t="n">
        <v>46202</v>
      </c>
      <c r="C3344" s="1" t="n">
        <v>100</v>
      </c>
      <c r="D3344" s="1" t="s">
        <v>3241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3224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5" t="n">
        <v>46202</v>
      </c>
      <c r="C3345" s="1" t="n">
        <v>100</v>
      </c>
      <c r="D3345" s="1" t="s">
        <v>3241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3225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5" t="n">
        <v>46202</v>
      </c>
      <c r="C3346" s="1" t="n">
        <v>100</v>
      </c>
      <c r="D3346" s="1" t="s">
        <v>3241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3226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5" t="n">
        <v>46202</v>
      </c>
      <c r="C3347" s="1" t="n">
        <v>100</v>
      </c>
      <c r="D3347" s="1" t="s">
        <v>3241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3227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5" t="n">
        <v>46202</v>
      </c>
      <c r="C3348" s="1" t="n">
        <v>100</v>
      </c>
      <c r="D3348" s="1" t="s">
        <v>3241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3228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5" t="n">
        <v>46202</v>
      </c>
      <c r="C3349" s="1" t="n">
        <v>100</v>
      </c>
      <c r="D3349" s="1" t="s">
        <v>3241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3229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5" t="n">
        <v>46202</v>
      </c>
      <c r="C3350" s="1" t="n">
        <v>100</v>
      </c>
      <c r="D3350" s="1" t="s">
        <v>3241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3230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5" t="n">
        <v>46202</v>
      </c>
      <c r="C3351" s="1" t="n">
        <v>100</v>
      </c>
      <c r="D3351" s="1" t="s">
        <v>3241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3231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5" t="n">
        <v>46202</v>
      </c>
      <c r="C3352" s="1" t="n">
        <v>100</v>
      </c>
      <c r="D3352" s="1" t="s">
        <v>3241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3232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5" t="n">
        <v>46202</v>
      </c>
      <c r="C3353" s="1" t="n">
        <v>100</v>
      </c>
      <c r="D3353" s="1" t="s">
        <v>3241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3233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5" t="n">
        <v>46202</v>
      </c>
      <c r="C3354" s="1" t="n">
        <v>100</v>
      </c>
      <c r="D3354" s="1" t="s">
        <v>3241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3234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5" t="n">
        <v>46202</v>
      </c>
      <c r="C3355" s="1" t="n">
        <v>100</v>
      </c>
      <c r="D3355" s="1" t="s">
        <v>3241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3235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5" t="n">
        <v>46202</v>
      </c>
      <c r="C3356" s="1" t="n">
        <v>100</v>
      </c>
      <c r="D3356" s="1" t="s">
        <v>3241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3236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5" t="n">
        <v>46202</v>
      </c>
      <c r="C3357" s="1" t="n">
        <v>100</v>
      </c>
      <c r="D3357" s="1" t="s">
        <v>3241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3237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5" t="n">
        <v>46202</v>
      </c>
      <c r="C3358" s="1" t="n">
        <v>100</v>
      </c>
      <c r="D3358" s="1" t="s">
        <v>3241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3238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5" t="n">
        <v>46202</v>
      </c>
      <c r="C3359" s="1" t="n">
        <v>100</v>
      </c>
      <c r="D3359" s="1" t="s">
        <v>3241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3239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5" t="n">
        <v>46202</v>
      </c>
      <c r="C3360" s="1" t="n">
        <v>100</v>
      </c>
      <c r="D3360" s="1" t="s">
        <v>3241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3232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5" t="n">
        <v>46202</v>
      </c>
      <c r="C3361" s="1" t="n">
        <v>100</v>
      </c>
      <c r="D3361" s="1" t="s">
        <v>3241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3233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5" t="n">
        <v>46202</v>
      </c>
      <c r="C3362" s="1" t="n">
        <v>100</v>
      </c>
      <c r="D3362" s="1" t="s">
        <v>3241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3234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5" t="n">
        <v>46202</v>
      </c>
      <c r="C3363" s="1" t="n">
        <v>100</v>
      </c>
      <c r="D3363" s="1" t="s">
        <v>3241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3221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5" t="n">
        <v>46202</v>
      </c>
      <c r="C3364" s="1" t="n">
        <v>100</v>
      </c>
      <c r="D3364" s="1" t="s">
        <v>3241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3222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5" t="n">
        <v>46202</v>
      </c>
      <c r="C3365" s="1" t="n">
        <v>100</v>
      </c>
      <c r="D3365" s="1" t="s">
        <v>3241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3223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5" t="n">
        <v>46202</v>
      </c>
      <c r="C3366" s="1" t="n">
        <v>100</v>
      </c>
      <c r="D3366" s="1" t="s">
        <v>3241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3224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5" t="n">
        <v>46202</v>
      </c>
      <c r="C3367" s="1" t="n">
        <v>100</v>
      </c>
      <c r="D3367" s="1" t="s">
        <v>3241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3225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5" t="n">
        <v>46202</v>
      </c>
      <c r="C3368" s="1" t="n">
        <v>100</v>
      </c>
      <c r="D3368" s="1" t="s">
        <v>3241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3226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5" t="n">
        <v>46202</v>
      </c>
      <c r="C3369" s="1" t="n">
        <v>100</v>
      </c>
      <c r="D3369" s="1" t="s">
        <v>3241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3227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5" t="n">
        <v>46202</v>
      </c>
      <c r="C3370" s="1" t="n">
        <v>100</v>
      </c>
      <c r="D3370" s="1" t="s">
        <v>3241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3228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5" t="n">
        <v>46202</v>
      </c>
      <c r="C3371" s="1" t="n">
        <v>100</v>
      </c>
      <c r="D3371" s="1" t="s">
        <v>3241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3229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5" t="n">
        <v>46202</v>
      </c>
      <c r="C3372" s="1" t="n">
        <v>100</v>
      </c>
      <c r="D3372" s="1" t="s">
        <v>3241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3230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5" t="n">
        <v>46202</v>
      </c>
      <c r="C3373" s="1" t="n">
        <v>100</v>
      </c>
      <c r="D3373" s="1" t="s">
        <v>3241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3231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5" t="n">
        <v>46202</v>
      </c>
      <c r="C3374" s="1" t="n">
        <v>100</v>
      </c>
      <c r="D3374" s="1" t="s">
        <v>3241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3232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5" t="n">
        <v>46202</v>
      </c>
      <c r="C3375" s="1" t="n">
        <v>100</v>
      </c>
      <c r="D3375" s="1" t="s">
        <v>3241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3233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5" t="n">
        <v>46202</v>
      </c>
      <c r="C3376" s="1" t="n">
        <v>100</v>
      </c>
      <c r="D3376" s="1" t="s">
        <v>3241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3234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5" t="n">
        <v>46202</v>
      </c>
      <c r="C3377" s="1" t="n">
        <v>100</v>
      </c>
      <c r="D3377" s="1" t="s">
        <v>3241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3235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5" t="n">
        <v>46202</v>
      </c>
      <c r="C3378" s="1" t="n">
        <v>100</v>
      </c>
      <c r="D3378" s="1" t="s">
        <v>3241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3221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5" t="n">
        <v>46202</v>
      </c>
      <c r="C3379" s="1" t="n">
        <v>100</v>
      </c>
      <c r="D3379" s="1" t="s">
        <v>3241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3222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5" t="n">
        <v>46202</v>
      </c>
      <c r="C3380" s="1" t="n">
        <v>100</v>
      </c>
      <c r="D3380" s="1" t="s">
        <v>3241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3223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5" t="n">
        <v>46202</v>
      </c>
      <c r="C3381" s="1" t="n">
        <v>100</v>
      </c>
      <c r="D3381" s="1" t="s">
        <v>3241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3224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5" t="n">
        <v>46202</v>
      </c>
      <c r="C3382" s="1" t="n">
        <v>100</v>
      </c>
      <c r="D3382" s="1" t="s">
        <v>3241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3227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5" t="n">
        <v>46202</v>
      </c>
      <c r="C3383" s="1" t="n">
        <v>100</v>
      </c>
      <c r="D3383" s="1" t="s">
        <v>3241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3228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5" t="n">
        <v>46202</v>
      </c>
      <c r="C3384" s="1" t="n">
        <v>100</v>
      </c>
      <c r="D3384" s="1" t="s">
        <v>3241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3229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5" t="n">
        <v>46202</v>
      </c>
      <c r="C3385" s="1" t="n">
        <v>100</v>
      </c>
      <c r="D3385" s="1" t="s">
        <v>3241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3230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5" t="n">
        <v>46202</v>
      </c>
      <c r="C3386" s="1" t="n">
        <v>100</v>
      </c>
      <c r="D3386" s="1" t="s">
        <v>3241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3240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5" t="n">
        <v>46202</v>
      </c>
      <c r="C3387" s="1" t="n">
        <v>100</v>
      </c>
      <c r="D3387" s="1" t="s">
        <v>3241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3231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5" t="n">
        <v>46202</v>
      </c>
      <c r="C3388" s="1" t="n">
        <v>100</v>
      </c>
      <c r="D3388" s="1" t="s">
        <v>3241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3232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5" t="n">
        <v>46202</v>
      </c>
      <c r="C3389" s="1" t="n">
        <v>100</v>
      </c>
      <c r="D3389" s="1" t="s">
        <v>3241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3233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5" t="n">
        <v>46202</v>
      </c>
      <c r="C3390" s="1" t="n">
        <v>100</v>
      </c>
      <c r="D3390" s="1" t="s">
        <v>3241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3234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5" t="n">
        <v>46203</v>
      </c>
      <c r="C3391" s="1" t="n">
        <v>1</v>
      </c>
      <c r="D3391" s="1" t="s">
        <v>3101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3119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5" t="n">
        <v>46203</v>
      </c>
      <c r="C3392" s="1" t="n">
        <v>1</v>
      </c>
      <c r="D3392" s="1" t="s">
        <v>3101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3120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5" t="n">
        <v>46203</v>
      </c>
      <c r="C3393" s="1" t="n">
        <v>1</v>
      </c>
      <c r="D3393" s="1" t="s">
        <v>3101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3121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5" t="n">
        <v>46203</v>
      </c>
      <c r="C3394" s="1" t="n">
        <v>1</v>
      </c>
      <c r="D3394" s="1" t="s">
        <v>3101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3122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5" t="n">
        <v>46203</v>
      </c>
      <c r="C3395" s="1" t="n">
        <v>1</v>
      </c>
      <c r="D3395" s="1" t="s">
        <v>3101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3102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5" t="n">
        <v>46203</v>
      </c>
      <c r="C3396" s="1" t="n">
        <v>1</v>
      </c>
      <c r="D3396" s="1" t="s">
        <v>3101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4575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5" t="n">
        <v>46203</v>
      </c>
      <c r="C3397" s="1" t="n">
        <v>1</v>
      </c>
      <c r="D3397" s="1" t="s">
        <v>3101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4576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5" t="n">
        <v>46203</v>
      </c>
      <c r="C3398" s="1" t="n">
        <v>1</v>
      </c>
      <c r="D3398" s="1" t="s">
        <v>3101</v>
      </c>
      <c r="E3398" s="1" t="n">
        <v>1722</v>
      </c>
      <c r="F3398" s="1" t="s">
        <v>528</v>
      </c>
      <c r="I3398" s="1" t="n">
        <v>6686</v>
      </c>
      <c r="J3398" s="1" t="n">
        <v>66756</v>
      </c>
      <c r="K3398" s="1" t="n">
        <v>40141707161</v>
      </c>
      <c r="L3398" s="1" t="s">
        <v>4577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15" t="n">
        <v>46203</v>
      </c>
      <c r="C3399" s="1" t="n">
        <v>1</v>
      </c>
      <c r="D3399" s="1" t="s">
        <v>3101</v>
      </c>
      <c r="E3399" s="1" t="n">
        <v>1722</v>
      </c>
      <c r="F3399" s="1" t="s">
        <v>528</v>
      </c>
      <c r="I3399" s="1" t="n">
        <v>6686</v>
      </c>
      <c r="J3399" s="1" t="n">
        <v>66984</v>
      </c>
      <c r="K3399" s="1" t="n">
        <v>40141707147</v>
      </c>
      <c r="L3399" s="1" t="s">
        <v>4578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15" t="n">
        <v>46203</v>
      </c>
      <c r="C3400" s="1" t="n">
        <v>1</v>
      </c>
      <c r="D3400" s="1" t="s">
        <v>3101</v>
      </c>
      <c r="E3400" s="1" t="n">
        <v>1722</v>
      </c>
      <c r="F3400" s="1" t="s">
        <v>528</v>
      </c>
      <c r="I3400" s="1" t="n">
        <v>6686</v>
      </c>
      <c r="J3400" s="1" t="n">
        <v>66985</v>
      </c>
      <c r="K3400" s="1" t="n">
        <v>40141707154</v>
      </c>
      <c r="L3400" s="1" t="s">
        <v>4579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5" t="n">
        <v>46203</v>
      </c>
      <c r="C3401" s="1" t="n">
        <v>1</v>
      </c>
      <c r="D3401" s="1" t="s">
        <v>3101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3351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5" t="n">
        <v>46203</v>
      </c>
      <c r="C3402" s="1" t="n">
        <v>1</v>
      </c>
      <c r="D3402" s="1" t="s">
        <v>3101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3455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5" t="n">
        <v>46203</v>
      </c>
      <c r="C3403" s="1" t="n">
        <v>1</v>
      </c>
      <c r="D3403" s="1" t="s">
        <v>3101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3352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5" t="n">
        <v>46203</v>
      </c>
      <c r="C3404" s="1" t="n">
        <v>1</v>
      </c>
      <c r="D3404" s="1" t="s">
        <v>3101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4512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5" t="n">
        <v>46203</v>
      </c>
      <c r="C3405" s="1" t="n">
        <v>1</v>
      </c>
      <c r="D3405" s="1" t="s">
        <v>3101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3353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5" t="n">
        <v>46203</v>
      </c>
      <c r="C3406" s="1" t="n">
        <v>1</v>
      </c>
      <c r="D3406" s="1" t="s">
        <v>3101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4580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5" t="n">
        <v>46203</v>
      </c>
      <c r="C3407" s="1" t="n">
        <v>1</v>
      </c>
      <c r="D3407" s="1" t="s">
        <v>3101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4581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5" t="n">
        <v>46203</v>
      </c>
      <c r="C3408" s="1" t="n">
        <v>2</v>
      </c>
      <c r="D3408" s="1" t="s">
        <v>3067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3118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5" t="n">
        <v>46203</v>
      </c>
      <c r="C3409" s="1" t="n">
        <v>2</v>
      </c>
      <c r="D3409" s="1" t="s">
        <v>3067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3070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5" t="n">
        <v>46203</v>
      </c>
      <c r="C3410" s="1" t="n">
        <v>2</v>
      </c>
      <c r="D3410" s="1" t="s">
        <v>3067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3104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5" t="n">
        <v>46203</v>
      </c>
      <c r="C3411" s="1" t="n">
        <v>2</v>
      </c>
      <c r="D3411" s="1" t="s">
        <v>3067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3105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5" t="n">
        <v>46203</v>
      </c>
      <c r="C3412" s="1" t="n">
        <v>2</v>
      </c>
      <c r="D3412" s="1" t="s">
        <v>3067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3106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5" t="n">
        <v>46203</v>
      </c>
      <c r="C3413" s="1" t="n">
        <v>2</v>
      </c>
      <c r="D3413" s="1" t="s">
        <v>3067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3107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5" t="n">
        <v>46203</v>
      </c>
      <c r="C3414" s="1" t="n">
        <v>2</v>
      </c>
      <c r="D3414" s="1" t="s">
        <v>3067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3108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5" t="n">
        <v>46203</v>
      </c>
      <c r="C3415" s="1" t="n">
        <v>2</v>
      </c>
      <c r="D3415" s="1" t="s">
        <v>3067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3257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5" t="n">
        <v>46203</v>
      </c>
      <c r="C3416" s="1" t="n">
        <v>2</v>
      </c>
      <c r="D3416" s="1" t="s">
        <v>3067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3258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5" t="n">
        <v>46203</v>
      </c>
      <c r="C3417" s="1" t="n">
        <v>2</v>
      </c>
      <c r="D3417" s="1" t="s">
        <v>3067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3111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5" t="n">
        <v>46203</v>
      </c>
      <c r="C3418" s="1" t="n">
        <v>2</v>
      </c>
      <c r="D3418" s="1" t="s">
        <v>3067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3112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5" t="n">
        <v>46203</v>
      </c>
      <c r="C3419" s="1" t="n">
        <v>2</v>
      </c>
      <c r="D3419" s="1" t="s">
        <v>3067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3113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5" t="n">
        <v>46203</v>
      </c>
      <c r="C3420" s="1" t="n">
        <v>2</v>
      </c>
      <c r="D3420" s="1" t="s">
        <v>3067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3114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5" t="n">
        <v>46203</v>
      </c>
      <c r="C3421" s="1" t="n">
        <v>2</v>
      </c>
      <c r="D3421" s="1" t="s">
        <v>3067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3259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5" t="n">
        <v>46203</v>
      </c>
      <c r="C3422" s="1" t="n">
        <v>2</v>
      </c>
      <c r="D3422" s="1" t="s">
        <v>3067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3260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5" t="n">
        <v>46203</v>
      </c>
      <c r="C3423" s="1" t="n">
        <v>2</v>
      </c>
      <c r="D3423" s="1" t="s">
        <v>3067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3261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5" t="n">
        <v>46203</v>
      </c>
      <c r="C3424" s="1" t="n">
        <v>2</v>
      </c>
      <c r="D3424" s="1" t="s">
        <v>3067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4513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5" t="n">
        <v>46203</v>
      </c>
      <c r="C3425" s="1" t="n">
        <v>2</v>
      </c>
      <c r="D3425" s="1" t="s">
        <v>3067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3115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5" t="n">
        <v>46203</v>
      </c>
      <c r="C3426" s="1" t="n">
        <v>2</v>
      </c>
      <c r="D3426" s="1" t="s">
        <v>3067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3888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5" t="n">
        <v>46203</v>
      </c>
      <c r="C3427" s="1" t="n">
        <v>2</v>
      </c>
      <c r="D3427" s="1" t="s">
        <v>3067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3116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5" t="n">
        <v>46203</v>
      </c>
      <c r="C3428" s="1" t="n">
        <v>2</v>
      </c>
      <c r="D3428" s="1" t="s">
        <v>3067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3460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5" t="n">
        <v>46203</v>
      </c>
      <c r="C3429" s="1" t="n">
        <v>2</v>
      </c>
      <c r="D3429" s="1" t="s">
        <v>3067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3262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5" t="n">
        <v>46203</v>
      </c>
      <c r="C3430" s="1" t="n">
        <v>2</v>
      </c>
      <c r="D3430" s="1" t="s">
        <v>3067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3263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5" t="n">
        <v>46203</v>
      </c>
      <c r="C3431" s="1" t="n">
        <v>2</v>
      </c>
      <c r="D3431" s="1" t="s">
        <v>3067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3071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5" t="n">
        <v>46203</v>
      </c>
      <c r="C3432" s="1" t="n">
        <v>6</v>
      </c>
      <c r="D3432" s="1" t="s">
        <v>3073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3118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5" t="n">
        <v>46203</v>
      </c>
      <c r="C3433" s="1" t="n">
        <v>6</v>
      </c>
      <c r="D3433" s="1" t="s">
        <v>3073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3070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5" t="n">
        <v>46203</v>
      </c>
      <c r="C3434" s="1" t="n">
        <v>6</v>
      </c>
      <c r="D3434" s="1" t="s">
        <v>3073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3104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5" t="n">
        <v>46203</v>
      </c>
      <c r="C3435" s="1" t="n">
        <v>6</v>
      </c>
      <c r="D3435" s="1" t="s">
        <v>3073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3105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5" t="n">
        <v>46203</v>
      </c>
      <c r="C3436" s="1" t="n">
        <v>6</v>
      </c>
      <c r="D3436" s="1" t="s">
        <v>3073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3106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5" t="n">
        <v>46203</v>
      </c>
      <c r="C3437" s="1" t="n">
        <v>6</v>
      </c>
      <c r="D3437" s="1" t="s">
        <v>3073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3107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5" t="n">
        <v>46203</v>
      </c>
      <c r="C3438" s="1" t="n">
        <v>6</v>
      </c>
      <c r="D3438" s="1" t="s">
        <v>3073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3108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5" t="n">
        <v>46203</v>
      </c>
      <c r="C3439" s="1" t="n">
        <v>6</v>
      </c>
      <c r="D3439" s="1" t="s">
        <v>3073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3257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5" t="n">
        <v>46203</v>
      </c>
      <c r="C3440" s="1" t="n">
        <v>6</v>
      </c>
      <c r="D3440" s="1" t="s">
        <v>3073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3258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5" t="n">
        <v>46203</v>
      </c>
      <c r="C3441" s="1" t="n">
        <v>6</v>
      </c>
      <c r="D3441" s="1" t="s">
        <v>3073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3111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5" t="n">
        <v>46203</v>
      </c>
      <c r="C3442" s="1" t="n">
        <v>6</v>
      </c>
      <c r="D3442" s="1" t="s">
        <v>3073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3112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5" t="n">
        <v>46203</v>
      </c>
      <c r="C3443" s="1" t="n">
        <v>6</v>
      </c>
      <c r="D3443" s="1" t="s">
        <v>3073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3113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5" t="n">
        <v>46203</v>
      </c>
      <c r="C3444" s="1" t="n">
        <v>6</v>
      </c>
      <c r="D3444" s="1" t="s">
        <v>3073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3114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5" t="n">
        <v>46203</v>
      </c>
      <c r="C3445" s="1" t="n">
        <v>6</v>
      </c>
      <c r="D3445" s="1" t="s">
        <v>3073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3259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5" t="n">
        <v>46203</v>
      </c>
      <c r="C3446" s="1" t="n">
        <v>6</v>
      </c>
      <c r="D3446" s="1" t="s">
        <v>3073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3260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5" t="n">
        <v>46203</v>
      </c>
      <c r="C3447" s="1" t="n">
        <v>6</v>
      </c>
      <c r="D3447" s="1" t="s">
        <v>3073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3261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5" t="n">
        <v>46203</v>
      </c>
      <c r="C3448" s="1" t="n">
        <v>6</v>
      </c>
      <c r="D3448" s="1" t="s">
        <v>3073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4513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5" t="n">
        <v>46203</v>
      </c>
      <c r="C3449" s="1" t="n">
        <v>6</v>
      </c>
      <c r="D3449" s="1" t="s">
        <v>3073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3115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5" t="n">
        <v>46203</v>
      </c>
      <c r="C3450" s="1" t="n">
        <v>6</v>
      </c>
      <c r="D3450" s="1" t="s">
        <v>3073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3888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5" t="n">
        <v>46203</v>
      </c>
      <c r="C3451" s="1" t="n">
        <v>6</v>
      </c>
      <c r="D3451" s="1" t="s">
        <v>3073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3116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5" t="n">
        <v>46203</v>
      </c>
      <c r="C3452" s="1" t="n">
        <v>6</v>
      </c>
      <c r="D3452" s="1" t="s">
        <v>3073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3460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5" t="n">
        <v>46203</v>
      </c>
      <c r="C3453" s="1" t="n">
        <v>6</v>
      </c>
      <c r="D3453" s="1" t="s">
        <v>3073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3262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5" t="n">
        <v>46203</v>
      </c>
      <c r="C3454" s="1" t="n">
        <v>6</v>
      </c>
      <c r="D3454" s="1" t="s">
        <v>3073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3263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5" t="n">
        <v>46203</v>
      </c>
      <c r="C3455" s="1" t="n">
        <v>6</v>
      </c>
      <c r="D3455" s="1" t="s">
        <v>3073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3071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5" t="n">
        <v>46203</v>
      </c>
      <c r="C3456" s="1" t="n">
        <v>11</v>
      </c>
      <c r="D3456" s="1" t="s">
        <v>3074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4582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5" t="n">
        <v>46203</v>
      </c>
      <c r="C3457" s="1" t="n">
        <v>11</v>
      </c>
      <c r="D3457" s="1" t="s">
        <v>3074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3144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5" t="n">
        <v>46203</v>
      </c>
      <c r="C3458" s="1" t="n">
        <v>11</v>
      </c>
      <c r="D3458" s="1" t="s">
        <v>3074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4583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5" t="n">
        <v>46203</v>
      </c>
      <c r="C3459" s="1" t="n">
        <v>11</v>
      </c>
      <c r="D3459" s="1" t="s">
        <v>3074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4584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5" t="n">
        <v>46203</v>
      </c>
      <c r="C3460" s="1" t="n">
        <v>11</v>
      </c>
      <c r="D3460" s="1" t="s">
        <v>3074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4585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5" t="n">
        <v>46203</v>
      </c>
      <c r="C3461" s="1" t="n">
        <v>11</v>
      </c>
      <c r="D3461" s="1" t="s">
        <v>3074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4586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5" t="n">
        <v>46203</v>
      </c>
      <c r="C3462" s="1" t="n">
        <v>11</v>
      </c>
      <c r="D3462" s="1" t="s">
        <v>3074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4587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5" t="n">
        <v>46203</v>
      </c>
      <c r="C3463" s="1" t="n">
        <v>11</v>
      </c>
      <c r="D3463" s="1" t="s">
        <v>3074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4588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5" t="n">
        <v>46203</v>
      </c>
      <c r="C3464" s="1" t="n">
        <v>11</v>
      </c>
      <c r="D3464" s="1" t="s">
        <v>3074</v>
      </c>
      <c r="E3464" s="1" t="n">
        <v>1955</v>
      </c>
      <c r="F3464" s="1" t="s">
        <v>2996</v>
      </c>
      <c r="I3464" s="1" t="n">
        <v>47141</v>
      </c>
      <c r="J3464" s="1" t="n">
        <v>45154</v>
      </c>
      <c r="K3464" s="1" t="n">
        <v>2246390</v>
      </c>
      <c r="L3464" s="1" t="s">
        <v>4289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5" t="n">
        <v>46203</v>
      </c>
      <c r="C3465" s="1" t="n">
        <v>11</v>
      </c>
      <c r="D3465" s="1" t="s">
        <v>3074</v>
      </c>
      <c r="E3465" s="1" t="n">
        <v>1955</v>
      </c>
      <c r="F3465" s="1" t="s">
        <v>2996</v>
      </c>
      <c r="I3465" s="1" t="n">
        <v>47141</v>
      </c>
      <c r="J3465" s="1" t="n">
        <v>45155</v>
      </c>
      <c r="K3465" s="1" t="n">
        <v>2246406</v>
      </c>
      <c r="L3465" s="1" t="s">
        <v>4290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5" t="n">
        <v>46203</v>
      </c>
      <c r="C3466" s="1" t="n">
        <v>11</v>
      </c>
      <c r="D3466" s="1" t="s">
        <v>3074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3144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5" t="n">
        <v>46203</v>
      </c>
      <c r="C3467" s="1" t="n">
        <v>11</v>
      </c>
      <c r="D3467" s="1" t="s">
        <v>3074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4589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5" t="n">
        <v>46203</v>
      </c>
      <c r="C3468" s="1" t="n">
        <v>11</v>
      </c>
      <c r="D3468" s="1" t="s">
        <v>3074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4590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5" t="n">
        <v>46203</v>
      </c>
      <c r="C3469" s="1" t="n">
        <v>11</v>
      </c>
      <c r="D3469" s="1" t="s">
        <v>3074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4591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5" t="n">
        <v>46203</v>
      </c>
      <c r="C3470" s="1" t="n">
        <v>11</v>
      </c>
      <c r="D3470" s="1" t="s">
        <v>3074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4592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5" t="n">
        <v>46203</v>
      </c>
      <c r="C3471" s="1" t="n">
        <v>11</v>
      </c>
      <c r="D3471" s="1" t="s">
        <v>3074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4593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5" t="n">
        <v>46203</v>
      </c>
      <c r="C3472" s="1" t="n">
        <v>11</v>
      </c>
      <c r="D3472" s="1" t="s">
        <v>3074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4594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5" t="n">
        <v>46203</v>
      </c>
      <c r="C3473" s="1" t="n">
        <v>11</v>
      </c>
      <c r="D3473" s="1" t="s">
        <v>3074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4595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5" t="n">
        <v>46203</v>
      </c>
      <c r="C3474" s="1" t="n">
        <v>11</v>
      </c>
      <c r="D3474" s="1" t="s">
        <v>3074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4596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5" t="n">
        <v>46203</v>
      </c>
      <c r="C3475" s="1" t="n">
        <v>11</v>
      </c>
      <c r="D3475" s="1" t="s">
        <v>3074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4597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5" t="n">
        <v>46203</v>
      </c>
      <c r="C3476" s="1" t="n">
        <v>11</v>
      </c>
      <c r="D3476" s="1" t="s">
        <v>3074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4598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5" t="n">
        <v>46203</v>
      </c>
      <c r="C3477" s="1" t="n">
        <v>11</v>
      </c>
      <c r="D3477" s="1" t="s">
        <v>3074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4599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5" t="n">
        <v>46203</v>
      </c>
      <c r="C3478" s="1" t="n">
        <v>11</v>
      </c>
      <c r="D3478" s="1" t="s">
        <v>3074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4600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5" t="n">
        <v>46203</v>
      </c>
      <c r="C3479" s="1" t="n">
        <v>11</v>
      </c>
      <c r="D3479" s="1" t="s">
        <v>3074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4601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5" t="n">
        <v>46203</v>
      </c>
      <c r="C3480" s="1" t="n">
        <v>11</v>
      </c>
      <c r="D3480" s="1" t="s">
        <v>3074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4602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5" t="n">
        <v>46203</v>
      </c>
      <c r="C3481" s="1" t="n">
        <v>11</v>
      </c>
      <c r="D3481" s="1" t="s">
        <v>3074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4603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5" t="n">
        <v>46203</v>
      </c>
      <c r="C3482" s="1" t="n">
        <v>11</v>
      </c>
      <c r="D3482" s="1" t="s">
        <v>3074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4604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5" t="n">
        <v>46203</v>
      </c>
      <c r="C3483" s="1" t="n">
        <v>11</v>
      </c>
      <c r="D3483" s="1" t="s">
        <v>3074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4605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5" t="n">
        <v>46203</v>
      </c>
      <c r="C3484" s="1" t="n">
        <v>11</v>
      </c>
      <c r="D3484" s="1" t="s">
        <v>3074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4606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5" t="n">
        <v>46203</v>
      </c>
      <c r="C3485" s="1" t="n">
        <v>11</v>
      </c>
      <c r="D3485" s="1" t="s">
        <v>3074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4607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5" t="n">
        <v>46203</v>
      </c>
      <c r="C3486" s="1" t="n">
        <v>11</v>
      </c>
      <c r="D3486" s="1" t="s">
        <v>3074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3971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5" t="n">
        <v>46203</v>
      </c>
      <c r="C3487" s="1" t="n">
        <v>11</v>
      </c>
      <c r="D3487" s="1" t="s">
        <v>3074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3972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5" t="n">
        <v>46203</v>
      </c>
      <c r="C3488" s="1" t="n">
        <v>11</v>
      </c>
      <c r="D3488" s="1" t="s">
        <v>3074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3076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5" t="n">
        <v>46203</v>
      </c>
      <c r="C3489" s="1" t="n">
        <v>11</v>
      </c>
      <c r="D3489" s="1" t="s">
        <v>3074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3077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5" t="n">
        <v>46203</v>
      </c>
      <c r="C3490" s="1" t="n">
        <v>11</v>
      </c>
      <c r="D3490" s="1" t="s">
        <v>3074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4395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5" t="n">
        <v>46203</v>
      </c>
      <c r="C3491" s="1" t="n">
        <v>11</v>
      </c>
      <c r="D3491" s="1" t="s">
        <v>3074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3080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5" t="n">
        <v>46203</v>
      </c>
      <c r="C3492" s="1" t="n">
        <v>11</v>
      </c>
      <c r="D3492" s="1" t="s">
        <v>3074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3974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5" t="n">
        <v>46203</v>
      </c>
      <c r="C3493" s="1" t="n">
        <v>11</v>
      </c>
      <c r="D3493" s="1" t="s">
        <v>3074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4396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5" t="n">
        <v>46203</v>
      </c>
      <c r="C3494" s="1" t="n">
        <v>11</v>
      </c>
      <c r="D3494" s="1" t="s">
        <v>3074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4050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15" t="n">
        <v>46203</v>
      </c>
      <c r="C3495" s="1" t="n">
        <v>11</v>
      </c>
      <c r="D3495" s="1" t="s">
        <v>3074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3175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15" t="n">
        <v>46203</v>
      </c>
      <c r="C3496" s="1" t="n">
        <v>11</v>
      </c>
      <c r="D3496" s="1" t="s">
        <v>3074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4052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15" t="n">
        <v>46203</v>
      </c>
      <c r="C3497" s="1" t="n">
        <v>11</v>
      </c>
      <c r="D3497" s="1" t="s">
        <v>3074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3627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15" t="n">
        <v>46203</v>
      </c>
      <c r="C3498" s="1" t="n">
        <v>11</v>
      </c>
      <c r="D3498" s="1" t="s">
        <v>3074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3628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5" t="n">
        <v>46203</v>
      </c>
      <c r="C3499" s="1" t="n">
        <v>11</v>
      </c>
      <c r="D3499" s="1" t="s">
        <v>3074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4054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5" t="n">
        <v>46203</v>
      </c>
      <c r="C3500" s="1" t="n">
        <v>11</v>
      </c>
      <c r="D3500" s="1" t="s">
        <v>3074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4040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5" t="n">
        <v>46203</v>
      </c>
      <c r="C3501" s="1" t="n">
        <v>11</v>
      </c>
      <c r="D3501" s="1" t="s">
        <v>3074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3087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5" t="n">
        <v>46203</v>
      </c>
      <c r="C3502" s="1" t="n">
        <v>11</v>
      </c>
      <c r="D3502" s="1" t="s">
        <v>3074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3089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5" t="n">
        <v>46203</v>
      </c>
      <c r="C3503" s="1" t="n">
        <v>11</v>
      </c>
      <c r="D3503" s="1" t="s">
        <v>3074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3091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5" t="n">
        <v>46203</v>
      </c>
      <c r="C3504" s="1" t="n">
        <v>11</v>
      </c>
      <c r="D3504" s="1" t="s">
        <v>3074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3663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5" t="n">
        <v>46203</v>
      </c>
      <c r="C3505" s="1" t="n">
        <v>11</v>
      </c>
      <c r="D3505" s="1" t="s">
        <v>3074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3664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5" t="n">
        <v>46203</v>
      </c>
      <c r="C3506" s="1" t="n">
        <v>11</v>
      </c>
      <c r="D3506" s="1" t="s">
        <v>3074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3093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5" t="n">
        <v>46203</v>
      </c>
      <c r="C3507" s="1" t="n">
        <v>11</v>
      </c>
      <c r="D3507" s="1" t="s">
        <v>3074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3665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5" t="n">
        <v>46203</v>
      </c>
      <c r="C3508" s="1" t="n">
        <v>11</v>
      </c>
      <c r="D3508" s="1" t="s">
        <v>3074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3667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5" t="n">
        <v>46203</v>
      </c>
      <c r="C3509" s="1" t="n">
        <v>11</v>
      </c>
      <c r="D3509" s="1" t="s">
        <v>3074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4042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5" t="n">
        <v>46203</v>
      </c>
      <c r="C3510" s="1" t="n">
        <v>11</v>
      </c>
      <c r="D3510" s="1" t="s">
        <v>3074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4608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5" t="n">
        <v>46203</v>
      </c>
      <c r="C3511" s="1" t="n">
        <v>11</v>
      </c>
      <c r="D3511" s="1" t="s">
        <v>3074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3094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5" t="n">
        <v>46203</v>
      </c>
      <c r="C3512" s="1" t="n">
        <v>11</v>
      </c>
      <c r="D3512" s="1" t="s">
        <v>3074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4609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5" t="n">
        <v>46203</v>
      </c>
      <c r="C3513" s="1" t="n">
        <v>11</v>
      </c>
      <c r="D3513" s="1" t="s">
        <v>3074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3095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5" t="n">
        <v>46203</v>
      </c>
      <c r="C3514" s="1" t="n">
        <v>11</v>
      </c>
      <c r="D3514" s="1" t="s">
        <v>3074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4045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5" t="n">
        <v>46203</v>
      </c>
      <c r="C3515" s="1" t="n">
        <v>11</v>
      </c>
      <c r="D3515" s="1" t="s">
        <v>3074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3097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5" t="n">
        <v>46203</v>
      </c>
      <c r="C3516" s="1" t="n">
        <v>11</v>
      </c>
      <c r="D3516" s="1" t="s">
        <v>3074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3089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5" t="n">
        <v>46203</v>
      </c>
      <c r="C3517" s="1" t="n">
        <v>11</v>
      </c>
      <c r="D3517" s="1" t="s">
        <v>3074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3668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5" t="n">
        <v>46203</v>
      </c>
      <c r="C3518" s="1" t="n">
        <v>11</v>
      </c>
      <c r="D3518" s="1" t="s">
        <v>3074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3099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5" t="n">
        <v>46203</v>
      </c>
      <c r="C3519" s="1" t="n">
        <v>11</v>
      </c>
      <c r="D3519" s="1" t="s">
        <v>3074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4423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5" t="n">
        <v>46203</v>
      </c>
      <c r="C3520" s="1" t="n">
        <v>22</v>
      </c>
      <c r="D3520" s="1" t="s">
        <v>3220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3235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5" t="n">
        <v>46203</v>
      </c>
      <c r="C3521" s="1" t="n">
        <v>22</v>
      </c>
      <c r="D3521" s="1" t="s">
        <v>3220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3451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5" t="n">
        <v>46203</v>
      </c>
      <c r="C3522" s="1" t="n">
        <v>22</v>
      </c>
      <c r="D3522" s="1" t="s">
        <v>3220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3221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5" t="n">
        <v>46203</v>
      </c>
      <c r="C3523" s="1" t="n">
        <v>22</v>
      </c>
      <c r="D3523" s="1" t="s">
        <v>3220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3239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5" t="n">
        <v>46203</v>
      </c>
      <c r="C3524" s="1" t="n">
        <v>22</v>
      </c>
      <c r="D3524" s="1" t="s">
        <v>3220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3222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5" t="n">
        <v>46203</v>
      </c>
      <c r="C3525" s="1" t="n">
        <v>22</v>
      </c>
      <c r="D3525" s="1" t="s">
        <v>3220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3223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5" t="n">
        <v>46203</v>
      </c>
      <c r="C3526" s="1" t="n">
        <v>22</v>
      </c>
      <c r="D3526" s="1" t="s">
        <v>3220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3224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5" t="n">
        <v>46203</v>
      </c>
      <c r="C3527" s="1" t="n">
        <v>22</v>
      </c>
      <c r="D3527" s="1" t="s">
        <v>3220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3225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5" t="n">
        <v>46203</v>
      </c>
      <c r="C3528" s="1" t="n">
        <v>22</v>
      </c>
      <c r="D3528" s="1" t="s">
        <v>3220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3226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5" t="n">
        <v>46203</v>
      </c>
      <c r="C3529" s="1" t="n">
        <v>22</v>
      </c>
      <c r="D3529" s="1" t="s">
        <v>3220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3227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5" t="n">
        <v>46203</v>
      </c>
      <c r="C3530" s="1" t="n">
        <v>22</v>
      </c>
      <c r="D3530" s="1" t="s">
        <v>3220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3228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5" t="n">
        <v>46203</v>
      </c>
      <c r="C3531" s="1" t="n">
        <v>22</v>
      </c>
      <c r="D3531" s="1" t="s">
        <v>3220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3229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5" t="n">
        <v>46203</v>
      </c>
      <c r="C3532" s="1" t="n">
        <v>22</v>
      </c>
      <c r="D3532" s="1" t="s">
        <v>3220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3230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5" t="n">
        <v>46203</v>
      </c>
      <c r="C3533" s="1" t="n">
        <v>22</v>
      </c>
      <c r="D3533" s="1" t="s">
        <v>3220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3240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5" t="n">
        <v>46203</v>
      </c>
      <c r="C3534" s="1" t="n">
        <v>22</v>
      </c>
      <c r="D3534" s="1" t="s">
        <v>3220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3232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5" t="n">
        <v>46203</v>
      </c>
      <c r="C3535" s="1" t="n">
        <v>22</v>
      </c>
      <c r="D3535" s="1" t="s">
        <v>3220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3233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5" t="n">
        <v>46203</v>
      </c>
      <c r="C3536" s="1" t="n">
        <v>22</v>
      </c>
      <c r="D3536" s="1" t="s">
        <v>3220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3234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5" t="n">
        <v>46203</v>
      </c>
      <c r="C3537" s="1" t="n">
        <v>22</v>
      </c>
      <c r="D3537" s="1" t="s">
        <v>3220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3221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5" t="n">
        <v>46203</v>
      </c>
      <c r="C3538" s="1" t="n">
        <v>22</v>
      </c>
      <c r="D3538" s="1" t="s">
        <v>3220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3222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5" t="n">
        <v>46203</v>
      </c>
      <c r="C3539" s="1" t="n">
        <v>22</v>
      </c>
      <c r="D3539" s="1" t="s">
        <v>3220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3223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5" t="n">
        <v>46203</v>
      </c>
      <c r="C3540" s="1" t="n">
        <v>22</v>
      </c>
      <c r="D3540" s="1" t="s">
        <v>3220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3224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5" t="n">
        <v>46203</v>
      </c>
      <c r="C3541" s="1" t="n">
        <v>22</v>
      </c>
      <c r="D3541" s="1" t="s">
        <v>3220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3225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5" t="n">
        <v>46203</v>
      </c>
      <c r="C3542" s="1" t="n">
        <v>22</v>
      </c>
      <c r="D3542" s="1" t="s">
        <v>3220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3226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5" t="n">
        <v>46203</v>
      </c>
      <c r="C3543" s="1" t="n">
        <v>22</v>
      </c>
      <c r="D3543" s="1" t="s">
        <v>3220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3227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5" t="n">
        <v>46203</v>
      </c>
      <c r="C3544" s="1" t="n">
        <v>22</v>
      </c>
      <c r="D3544" s="1" t="s">
        <v>3220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3228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5" t="n">
        <v>46203</v>
      </c>
      <c r="C3545" s="1" t="n">
        <v>22</v>
      </c>
      <c r="D3545" s="1" t="s">
        <v>3220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3229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5" t="n">
        <v>46203</v>
      </c>
      <c r="C3546" s="1" t="n">
        <v>22</v>
      </c>
      <c r="D3546" s="1" t="s">
        <v>3220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3230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5" t="n">
        <v>46203</v>
      </c>
      <c r="C3547" s="1" t="n">
        <v>22</v>
      </c>
      <c r="D3547" s="1" t="s">
        <v>3220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4610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5" t="n">
        <v>46203</v>
      </c>
      <c r="C3548" s="1" t="n">
        <v>22</v>
      </c>
      <c r="D3548" s="1" t="s">
        <v>3220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3231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5" t="n">
        <v>46203</v>
      </c>
      <c r="C3549" s="1" t="n">
        <v>22</v>
      </c>
      <c r="D3549" s="1" t="s">
        <v>3220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3232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5" t="n">
        <v>46203</v>
      </c>
      <c r="C3550" s="1" t="n">
        <v>22</v>
      </c>
      <c r="D3550" s="1" t="s">
        <v>3220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3233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5" t="n">
        <v>46203</v>
      </c>
      <c r="C3551" s="1" t="n">
        <v>22</v>
      </c>
      <c r="D3551" s="1" t="s">
        <v>3220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3234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5" t="n">
        <v>46203</v>
      </c>
      <c r="C3552" s="1" t="n">
        <v>39</v>
      </c>
      <c r="D3552" s="1" t="s">
        <v>3299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4611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5" t="n">
        <v>46203</v>
      </c>
      <c r="C3553" s="1" t="n">
        <v>39</v>
      </c>
      <c r="D3553" s="1" t="s">
        <v>3299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4612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5" t="n">
        <v>46203</v>
      </c>
      <c r="C3554" s="1" t="n">
        <v>100</v>
      </c>
      <c r="D3554" s="1" t="s">
        <v>3241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3235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5" t="n">
        <v>46203</v>
      </c>
      <c r="C3555" s="1" t="n">
        <v>100</v>
      </c>
      <c r="D3555" s="1" t="s">
        <v>3241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3451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5" t="n">
        <v>46203</v>
      </c>
      <c r="C3556" s="1" t="n">
        <v>100</v>
      </c>
      <c r="D3556" s="1" t="s">
        <v>3241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3221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5" t="n">
        <v>46203</v>
      </c>
      <c r="C3557" s="1" t="n">
        <v>100</v>
      </c>
      <c r="D3557" s="1" t="s">
        <v>3241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3239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5" t="n">
        <v>46203</v>
      </c>
      <c r="C3558" s="1" t="n">
        <v>100</v>
      </c>
      <c r="D3558" s="1" t="s">
        <v>3241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3222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5" t="n">
        <v>46203</v>
      </c>
      <c r="C3559" s="1" t="n">
        <v>100</v>
      </c>
      <c r="D3559" s="1" t="s">
        <v>3241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3223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5" t="n">
        <v>46203</v>
      </c>
      <c r="C3560" s="1" t="n">
        <v>100</v>
      </c>
      <c r="D3560" s="1" t="s">
        <v>3241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3224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5" t="n">
        <v>46203</v>
      </c>
      <c r="C3561" s="1" t="n">
        <v>100</v>
      </c>
      <c r="D3561" s="1" t="s">
        <v>3241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3225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5" t="n">
        <v>46203</v>
      </c>
      <c r="C3562" s="1" t="n">
        <v>100</v>
      </c>
      <c r="D3562" s="1" t="s">
        <v>3241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3226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5" t="n">
        <v>46203</v>
      </c>
      <c r="C3563" s="1" t="n">
        <v>100</v>
      </c>
      <c r="D3563" s="1" t="s">
        <v>3241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3227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5" t="n">
        <v>46203</v>
      </c>
      <c r="C3564" s="1" t="n">
        <v>100</v>
      </c>
      <c r="D3564" s="1" t="s">
        <v>3241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3228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5" t="n">
        <v>46203</v>
      </c>
      <c r="C3565" s="1" t="n">
        <v>100</v>
      </c>
      <c r="D3565" s="1" t="s">
        <v>3241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3229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5" t="n">
        <v>46203</v>
      </c>
      <c r="C3566" s="1" t="n">
        <v>100</v>
      </c>
      <c r="D3566" s="1" t="s">
        <v>3241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3230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5" t="n">
        <v>46203</v>
      </c>
      <c r="C3567" s="1" t="n">
        <v>100</v>
      </c>
      <c r="D3567" s="1" t="s">
        <v>3241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3240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5" t="n">
        <v>46203</v>
      </c>
      <c r="C3568" s="1" t="n">
        <v>100</v>
      </c>
      <c r="D3568" s="1" t="s">
        <v>3241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3232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5" t="n">
        <v>46203</v>
      </c>
      <c r="C3569" s="1" t="n">
        <v>100</v>
      </c>
      <c r="D3569" s="1" t="s">
        <v>3241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3233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5" t="n">
        <v>46203</v>
      </c>
      <c r="C3570" s="1" t="n">
        <v>100</v>
      </c>
      <c r="D3570" s="1" t="s">
        <v>3241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3234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5" t="n">
        <v>46203</v>
      </c>
      <c r="C3571" s="1" t="n">
        <v>100</v>
      </c>
      <c r="D3571" s="1" t="s">
        <v>3241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3221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5" t="n">
        <v>46203</v>
      </c>
      <c r="C3572" s="1" t="n">
        <v>100</v>
      </c>
      <c r="D3572" s="1" t="s">
        <v>3241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3222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5" t="n">
        <v>46203</v>
      </c>
      <c r="C3573" s="1" t="n">
        <v>100</v>
      </c>
      <c r="D3573" s="1" t="s">
        <v>3241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3223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5" t="n">
        <v>46203</v>
      </c>
      <c r="C3574" s="1" t="n">
        <v>100</v>
      </c>
      <c r="D3574" s="1" t="s">
        <v>3241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3224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5" t="n">
        <v>46203</v>
      </c>
      <c r="C3575" s="1" t="n">
        <v>100</v>
      </c>
      <c r="D3575" s="1" t="s">
        <v>3241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3225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5" t="n">
        <v>46203</v>
      </c>
      <c r="C3576" s="1" t="n">
        <v>100</v>
      </c>
      <c r="D3576" s="1" t="s">
        <v>3241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3226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5" t="n">
        <v>46203</v>
      </c>
      <c r="C3577" s="1" t="n">
        <v>100</v>
      </c>
      <c r="D3577" s="1" t="s">
        <v>3241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3227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5" t="n">
        <v>46203</v>
      </c>
      <c r="C3578" s="1" t="n">
        <v>100</v>
      </c>
      <c r="D3578" s="1" t="s">
        <v>3241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3228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5" t="n">
        <v>46203</v>
      </c>
      <c r="C3579" s="1" t="n">
        <v>100</v>
      </c>
      <c r="D3579" s="1" t="s">
        <v>3241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3229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5" t="n">
        <v>46203</v>
      </c>
      <c r="C3580" s="1" t="n">
        <v>100</v>
      </c>
      <c r="D3580" s="1" t="s">
        <v>3241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3230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5" t="n">
        <v>46203</v>
      </c>
      <c r="C3581" s="1" t="n">
        <v>100</v>
      </c>
      <c r="D3581" s="1" t="s">
        <v>3241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4610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5" t="n">
        <v>46203</v>
      </c>
      <c r="C3582" s="1" t="n">
        <v>100</v>
      </c>
      <c r="D3582" s="1" t="s">
        <v>3241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3231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5" t="n">
        <v>46203</v>
      </c>
      <c r="C3583" s="1" t="n">
        <v>100</v>
      </c>
      <c r="D3583" s="1" t="s">
        <v>3241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3232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5" t="n">
        <v>46203</v>
      </c>
      <c r="C3584" s="1" t="n">
        <v>100</v>
      </c>
      <c r="D3584" s="1" t="s">
        <v>3241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3233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5" t="n">
        <v>46203</v>
      </c>
      <c r="C3585" s="1" t="n">
        <v>100</v>
      </c>
      <c r="D3585" s="1" t="s">
        <v>3241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3234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5" t="n">
        <v>46203</v>
      </c>
      <c r="C3586" s="1" t="n">
        <v>100</v>
      </c>
      <c r="D3586" s="1" t="s">
        <v>3241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3221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5" t="n">
        <v>46203</v>
      </c>
      <c r="C3587" s="1" t="n">
        <v>100</v>
      </c>
      <c r="D3587" s="1" t="s">
        <v>3241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3222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5" t="n">
        <v>46203</v>
      </c>
      <c r="C3588" s="1" t="n">
        <v>100</v>
      </c>
      <c r="D3588" s="1" t="s">
        <v>3241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3223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5" t="n">
        <v>46203</v>
      </c>
      <c r="C3589" s="1" t="n">
        <v>100</v>
      </c>
      <c r="D3589" s="1" t="s">
        <v>3241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3224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5" t="n">
        <v>46203</v>
      </c>
      <c r="C3590" s="1" t="n">
        <v>100</v>
      </c>
      <c r="D3590" s="1" t="s">
        <v>3241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3225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5" t="n">
        <v>46203</v>
      </c>
      <c r="C3591" s="1" t="n">
        <v>100</v>
      </c>
      <c r="D3591" s="1" t="s">
        <v>3241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3226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5" t="n">
        <v>46203</v>
      </c>
      <c r="C3592" s="1" t="n">
        <v>100</v>
      </c>
      <c r="D3592" s="1" t="s">
        <v>3241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3227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5" t="n">
        <v>46203</v>
      </c>
      <c r="C3593" s="1" t="n">
        <v>100</v>
      </c>
      <c r="D3593" s="1" t="s">
        <v>3241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3228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5" t="n">
        <v>46203</v>
      </c>
      <c r="C3594" s="1" t="n">
        <v>100</v>
      </c>
      <c r="D3594" s="1" t="s">
        <v>3241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3229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5" t="n">
        <v>46203</v>
      </c>
      <c r="C3595" s="1" t="n">
        <v>100</v>
      </c>
      <c r="D3595" s="1" t="s">
        <v>3241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3230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5" t="n">
        <v>46203</v>
      </c>
      <c r="C3596" s="1" t="n">
        <v>100</v>
      </c>
      <c r="D3596" s="1" t="s">
        <v>3241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4610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5" t="n">
        <v>46203</v>
      </c>
      <c r="C3597" s="1" t="n">
        <v>100</v>
      </c>
      <c r="D3597" s="1" t="s">
        <v>3241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3231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5" t="n">
        <v>46203</v>
      </c>
      <c r="C3598" s="1" t="n">
        <v>100</v>
      </c>
      <c r="D3598" s="1" t="s">
        <v>3241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3232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5" t="n">
        <v>46203</v>
      </c>
      <c r="C3599" s="1" t="n">
        <v>100</v>
      </c>
      <c r="D3599" s="1" t="s">
        <v>3241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3233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5" t="n">
        <v>46203</v>
      </c>
      <c r="C3600" s="1" t="n">
        <v>100</v>
      </c>
      <c r="D3600" s="1" t="s">
        <v>3241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3234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5" t="n">
        <v>46203</v>
      </c>
      <c r="C3601" s="1" t="n">
        <v>107</v>
      </c>
      <c r="D3601" s="1" t="s">
        <v>3519</v>
      </c>
      <c r="E3601" s="1" t="n">
        <v>1616</v>
      </c>
      <c r="F3601" s="1" t="s">
        <v>901</v>
      </c>
      <c r="I3601" s="1" t="n">
        <v>647404</v>
      </c>
      <c r="J3601" s="1" t="n">
        <v>15301</v>
      </c>
      <c r="K3601" s="1" t="n">
        <v>5601252231164</v>
      </c>
      <c r="L3601" s="1" t="s">
        <v>4558</v>
      </c>
      <c r="N3601" s="1" t="n">
        <v>3</v>
      </c>
      <c r="O3601" s="1" t="n">
        <v>109.5</v>
      </c>
    </row>
    <row r="3602" customFormat="false" ht="15" hidden="false" customHeight="true" outlineLevel="0" collapsed="false">
      <c r="A3602" s="1" t="n">
        <v>3</v>
      </c>
      <c r="B3602" s="15" t="n">
        <v>46203</v>
      </c>
      <c r="C3602" s="1" t="n">
        <v>107</v>
      </c>
      <c r="D3602" s="1" t="s">
        <v>3519</v>
      </c>
      <c r="E3602" s="1" t="n">
        <v>1616</v>
      </c>
      <c r="F3602" s="1" t="s">
        <v>901</v>
      </c>
      <c r="I3602" s="1" t="n">
        <v>647404</v>
      </c>
      <c r="J3602" s="1" t="n">
        <v>13406</v>
      </c>
      <c r="K3602" s="1" t="n">
        <v>5601252100972</v>
      </c>
      <c r="L3602" s="1" t="s">
        <v>4560</v>
      </c>
      <c r="N3602" s="1" t="n">
        <v>1</v>
      </c>
      <c r="O3602" s="1" t="n">
        <v>20</v>
      </c>
    </row>
    <row r="3603" customFormat="false" ht="15" hidden="false" customHeight="true" outlineLevel="0" collapsed="false">
      <c r="A3603" s="1" t="n">
        <v>3</v>
      </c>
      <c r="B3603" s="15" t="n">
        <v>46203</v>
      </c>
      <c r="C3603" s="1" t="n">
        <v>171</v>
      </c>
      <c r="D3603" s="1" t="s">
        <v>3301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4613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5" t="n">
        <v>46204</v>
      </c>
      <c r="C3604" s="1" t="n">
        <v>1</v>
      </c>
      <c r="D3604" s="1" t="s">
        <v>3101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4614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5" t="n">
        <v>46204</v>
      </c>
      <c r="C3605" s="1" t="n">
        <v>1</v>
      </c>
      <c r="D3605" s="1" t="s">
        <v>3101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4615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5" t="n">
        <v>46204</v>
      </c>
      <c r="C3606" s="1" t="n">
        <v>1</v>
      </c>
      <c r="D3606" s="1" t="s">
        <v>3101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4616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5" t="n">
        <v>46204</v>
      </c>
      <c r="C3607" s="1" t="n">
        <v>2</v>
      </c>
      <c r="D3607" s="1" t="s">
        <v>3067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3068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5" t="n">
        <v>46204</v>
      </c>
      <c r="C3608" s="1" t="n">
        <v>2</v>
      </c>
      <c r="D3608" s="1" t="s">
        <v>3067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3070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5" t="n">
        <v>46204</v>
      </c>
      <c r="C3609" s="1" t="n">
        <v>6</v>
      </c>
      <c r="D3609" s="1" t="s">
        <v>3073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3068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5" t="n">
        <v>46204</v>
      </c>
      <c r="C3610" s="1" t="n">
        <v>6</v>
      </c>
      <c r="D3610" s="1" t="s">
        <v>3073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3070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5" t="n">
        <v>46204</v>
      </c>
      <c r="C3611" s="1" t="n">
        <v>11</v>
      </c>
      <c r="D3611" s="1" t="s">
        <v>3074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3521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5" t="n">
        <v>46204</v>
      </c>
      <c r="C3612" s="1" t="n">
        <v>11</v>
      </c>
      <c r="D3612" s="1" t="s">
        <v>3074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3522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5" t="n">
        <v>46204</v>
      </c>
      <c r="C3613" s="1" t="n">
        <v>11</v>
      </c>
      <c r="D3613" s="1" t="s">
        <v>3074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4377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5" t="n">
        <v>46204</v>
      </c>
      <c r="C3614" s="1" t="n">
        <v>11</v>
      </c>
      <c r="D3614" s="1" t="s">
        <v>3074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3523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5" t="n">
        <v>46204</v>
      </c>
      <c r="C3615" s="1" t="n">
        <v>11</v>
      </c>
      <c r="D3615" s="1" t="s">
        <v>3074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4381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5" t="n">
        <v>46204</v>
      </c>
      <c r="C3616" s="1" t="n">
        <v>11</v>
      </c>
      <c r="D3616" s="1" t="s">
        <v>3074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4383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5" t="n">
        <v>46204</v>
      </c>
      <c r="C3617" s="1" t="n">
        <v>11</v>
      </c>
      <c r="D3617" s="1" t="s">
        <v>3074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4384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5" t="n">
        <v>46204</v>
      </c>
      <c r="C3618" s="1" t="n">
        <v>11</v>
      </c>
      <c r="D3618" s="1" t="s">
        <v>3074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4617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5" t="n">
        <v>46204</v>
      </c>
      <c r="C3619" s="1" t="n">
        <v>11</v>
      </c>
      <c r="D3619" s="1" t="s">
        <v>3074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3265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5" t="n">
        <v>46204</v>
      </c>
      <c r="C3620" s="1" t="n">
        <v>11</v>
      </c>
      <c r="D3620" s="1" t="s">
        <v>3074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4389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5" t="n">
        <v>46204</v>
      </c>
      <c r="C3621" s="1" t="n">
        <v>11</v>
      </c>
      <c r="D3621" s="1" t="s">
        <v>3074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3146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5" t="n">
        <v>46204</v>
      </c>
      <c r="C3622" s="1" t="n">
        <v>11</v>
      </c>
      <c r="D3622" s="1" t="s">
        <v>3074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3161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5" t="n">
        <v>46204</v>
      </c>
      <c r="C3623" s="1" t="n">
        <v>11</v>
      </c>
      <c r="D3623" s="1" t="s">
        <v>3074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3985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5" t="n">
        <v>46204</v>
      </c>
      <c r="C3624" s="1" t="n">
        <v>11</v>
      </c>
      <c r="D3624" s="1" t="s">
        <v>3074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3507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5" t="n">
        <v>46204</v>
      </c>
      <c r="C3625" s="1" t="n">
        <v>11</v>
      </c>
      <c r="D3625" s="1" t="s">
        <v>3074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3163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5" t="n">
        <v>46204</v>
      </c>
      <c r="C3626" s="1" t="n">
        <v>11</v>
      </c>
      <c r="D3626" s="1" t="s">
        <v>3074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3510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5" t="n">
        <v>46204</v>
      </c>
      <c r="C3627" s="1" t="n">
        <v>11</v>
      </c>
      <c r="D3627" s="1" t="s">
        <v>3074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4618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5" t="n">
        <v>46204</v>
      </c>
      <c r="C3628" s="1" t="n">
        <v>11</v>
      </c>
      <c r="D3628" s="1" t="s">
        <v>3074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3166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5" t="n">
        <v>46204</v>
      </c>
      <c r="C3629" s="1" t="n">
        <v>11</v>
      </c>
      <c r="D3629" s="1" t="s">
        <v>3074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3483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5" t="n">
        <v>46204</v>
      </c>
      <c r="C3630" s="1" t="n">
        <v>11</v>
      </c>
      <c r="D3630" s="1" t="s">
        <v>3074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3485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5" t="n">
        <v>46204</v>
      </c>
      <c r="C3631" s="1" t="n">
        <v>11</v>
      </c>
      <c r="D3631" s="1" t="s">
        <v>3074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3486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5" t="n">
        <v>46204</v>
      </c>
      <c r="C3632" s="1" t="n">
        <v>11</v>
      </c>
      <c r="D3632" s="1" t="s">
        <v>3074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3487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5" t="n">
        <v>46204</v>
      </c>
      <c r="C3633" s="1" t="n">
        <v>11</v>
      </c>
      <c r="D3633" s="1" t="s">
        <v>3074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4619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5" t="n">
        <v>46204</v>
      </c>
      <c r="C3634" s="1" t="n">
        <v>11</v>
      </c>
      <c r="D3634" s="1" t="s">
        <v>3074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3166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5" t="n">
        <v>46204</v>
      </c>
      <c r="C3635" s="1" t="n">
        <v>11</v>
      </c>
      <c r="D3635" s="1" t="s">
        <v>3074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3488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5" t="n">
        <v>46204</v>
      </c>
      <c r="C3636" s="1" t="n">
        <v>11</v>
      </c>
      <c r="D3636" s="1" t="s">
        <v>3074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3489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5" t="n">
        <v>46204</v>
      </c>
      <c r="C3637" s="1" t="n">
        <v>11</v>
      </c>
      <c r="D3637" s="1" t="s">
        <v>3074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3490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5" t="n">
        <v>46204</v>
      </c>
      <c r="C3638" s="1" t="n">
        <v>11</v>
      </c>
      <c r="D3638" s="1" t="s">
        <v>3074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3168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5" t="n">
        <v>46204</v>
      </c>
      <c r="C3639" s="1" t="n">
        <v>11</v>
      </c>
      <c r="D3639" s="1" t="s">
        <v>3074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4620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5" t="n">
        <v>46204</v>
      </c>
      <c r="C3640" s="1" t="n">
        <v>11</v>
      </c>
      <c r="D3640" s="1" t="s">
        <v>3074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3171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5" t="n">
        <v>46204</v>
      </c>
      <c r="C3641" s="1" t="n">
        <v>11</v>
      </c>
      <c r="D3641" s="1" t="s">
        <v>3074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3172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5" t="n">
        <v>46204</v>
      </c>
      <c r="C3642" s="1" t="n">
        <v>11</v>
      </c>
      <c r="D3642" s="1" t="s">
        <v>3074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3173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5" t="n">
        <v>46204</v>
      </c>
      <c r="C3643" s="1" t="n">
        <v>11</v>
      </c>
      <c r="D3643" s="1" t="s">
        <v>3074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3268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5" t="n">
        <v>46204</v>
      </c>
      <c r="C3644" s="1" t="n">
        <v>11</v>
      </c>
      <c r="D3644" s="1" t="s">
        <v>3074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3872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5" t="n">
        <v>46204</v>
      </c>
      <c r="C3645" s="1" t="n">
        <v>11</v>
      </c>
      <c r="D3645" s="1" t="s">
        <v>3074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3302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5" t="n">
        <v>46204</v>
      </c>
      <c r="C3646" s="1" t="n">
        <v>11</v>
      </c>
      <c r="D3646" s="1" t="s">
        <v>3074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3272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5" t="n">
        <v>46204</v>
      </c>
      <c r="C3647" s="1" t="n">
        <v>11</v>
      </c>
      <c r="D3647" s="1" t="s">
        <v>3074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3273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5" t="n">
        <v>46204</v>
      </c>
      <c r="C3648" s="1" t="n">
        <v>11</v>
      </c>
      <c r="D3648" s="1" t="s">
        <v>3074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3875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5" t="n">
        <v>46204</v>
      </c>
      <c r="C3649" s="1" t="n">
        <v>11</v>
      </c>
      <c r="D3649" s="1" t="s">
        <v>3074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3876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5" t="n">
        <v>46204</v>
      </c>
      <c r="C3650" s="1" t="n">
        <v>11</v>
      </c>
      <c r="D3650" s="1" t="s">
        <v>3074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3275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5" t="n">
        <v>46204</v>
      </c>
      <c r="C3651" s="1" t="n">
        <v>11</v>
      </c>
      <c r="D3651" s="1" t="s">
        <v>3074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3276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5" t="n">
        <v>46204</v>
      </c>
      <c r="C3652" s="1" t="n">
        <v>11</v>
      </c>
      <c r="D3652" s="1" t="s">
        <v>3074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3878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5" t="n">
        <v>46204</v>
      </c>
      <c r="C3653" s="1" t="n">
        <v>11</v>
      </c>
      <c r="D3653" s="1" t="s">
        <v>3074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4621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5" t="n">
        <v>46204</v>
      </c>
      <c r="C3654" s="1" t="n">
        <v>11</v>
      </c>
      <c r="D3654" s="1" t="s">
        <v>3074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4622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5" t="n">
        <v>46204</v>
      </c>
      <c r="C3655" s="1" t="n">
        <v>11</v>
      </c>
      <c r="D3655" s="1" t="s">
        <v>3074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3216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5" t="n">
        <v>46204</v>
      </c>
      <c r="C3656" s="1" t="n">
        <v>11</v>
      </c>
      <c r="D3656" s="1" t="s">
        <v>3074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4053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5" t="n">
        <v>46204</v>
      </c>
      <c r="C3657" s="1" t="n">
        <v>22</v>
      </c>
      <c r="D3657" s="1" t="s">
        <v>3220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3235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5" t="n">
        <v>46204</v>
      </c>
      <c r="C3658" s="1" t="n">
        <v>22</v>
      </c>
      <c r="D3658" s="1" t="s">
        <v>3220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3236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5" t="n">
        <v>46204</v>
      </c>
      <c r="C3659" s="1" t="n">
        <v>22</v>
      </c>
      <c r="D3659" s="1" t="s">
        <v>3220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3237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5" t="n">
        <v>46204</v>
      </c>
      <c r="C3660" s="1" t="n">
        <v>22</v>
      </c>
      <c r="D3660" s="1" t="s">
        <v>3220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3238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5" t="n">
        <v>46204</v>
      </c>
      <c r="C3661" s="1" t="n">
        <v>22</v>
      </c>
      <c r="D3661" s="1" t="s">
        <v>3220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3239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5" t="n">
        <v>46204</v>
      </c>
      <c r="C3662" s="1" t="n">
        <v>22</v>
      </c>
      <c r="D3662" s="1" t="s">
        <v>3220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3232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5" t="n">
        <v>46204</v>
      </c>
      <c r="C3663" s="1" t="n">
        <v>22</v>
      </c>
      <c r="D3663" s="1" t="s">
        <v>3220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3233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5" t="n">
        <v>46204</v>
      </c>
      <c r="C3664" s="1" t="n">
        <v>22</v>
      </c>
      <c r="D3664" s="1" t="s">
        <v>3220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3234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5" t="n">
        <v>46204</v>
      </c>
      <c r="C3665" s="1" t="n">
        <v>100</v>
      </c>
      <c r="D3665" s="1" t="s">
        <v>3241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3235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5" t="n">
        <v>46204</v>
      </c>
      <c r="C3666" s="1" t="n">
        <v>100</v>
      </c>
      <c r="D3666" s="1" t="s">
        <v>3241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3236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5" t="n">
        <v>46204</v>
      </c>
      <c r="C3667" s="1" t="n">
        <v>100</v>
      </c>
      <c r="D3667" s="1" t="s">
        <v>3241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3237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5" t="n">
        <v>46204</v>
      </c>
      <c r="C3668" s="1" t="n">
        <v>100</v>
      </c>
      <c r="D3668" s="1" t="s">
        <v>3241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3238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5" t="n">
        <v>46204</v>
      </c>
      <c r="C3669" s="1" t="n">
        <v>100</v>
      </c>
      <c r="D3669" s="1" t="s">
        <v>3241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3239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5" t="n">
        <v>46204</v>
      </c>
      <c r="C3670" s="1" t="n">
        <v>100</v>
      </c>
      <c r="D3670" s="1" t="s">
        <v>3241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3232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5" t="n">
        <v>46204</v>
      </c>
      <c r="C3671" s="1" t="n">
        <v>100</v>
      </c>
      <c r="D3671" s="1" t="s">
        <v>3241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3233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5" t="n">
        <v>46204</v>
      </c>
      <c r="C3672" s="1" t="n">
        <v>100</v>
      </c>
      <c r="D3672" s="1" t="s">
        <v>3241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3234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5" t="n">
        <v>46204</v>
      </c>
      <c r="C3673" s="1" t="n">
        <v>171</v>
      </c>
      <c r="D3673" s="1" t="s">
        <v>3301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3269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5" t="n">
        <v>46204</v>
      </c>
      <c r="C3674" s="1" t="n">
        <v>171</v>
      </c>
      <c r="D3674" s="1" t="s">
        <v>3301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4623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5" t="n">
        <v>46204</v>
      </c>
      <c r="C3675" s="1" t="n">
        <v>171</v>
      </c>
      <c r="D3675" s="1" t="s">
        <v>3301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3978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5" t="n">
        <v>46205</v>
      </c>
      <c r="C3676" s="1" t="n">
        <v>1</v>
      </c>
      <c r="D3676" s="1" t="s">
        <v>3101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3251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5" t="n">
        <v>46205</v>
      </c>
      <c r="C3677" s="1" t="n">
        <v>1</v>
      </c>
      <c r="D3677" s="1" t="s">
        <v>3101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3252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5" t="n">
        <v>46205</v>
      </c>
      <c r="C3678" s="1" t="n">
        <v>1</v>
      </c>
      <c r="D3678" s="1" t="s">
        <v>3101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3253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5" t="n">
        <v>46205</v>
      </c>
      <c r="C3679" s="1" t="n">
        <v>1</v>
      </c>
      <c r="D3679" s="1" t="s">
        <v>3101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3254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5" t="n">
        <v>46205</v>
      </c>
      <c r="C3680" s="1" t="n">
        <v>1</v>
      </c>
      <c r="D3680" s="1" t="s">
        <v>3101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3255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5" t="n">
        <v>46205</v>
      </c>
      <c r="C3681" s="1" t="n">
        <v>1</v>
      </c>
      <c r="D3681" s="1" t="s">
        <v>3101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3256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5" t="n">
        <v>46205</v>
      </c>
      <c r="C3682" s="1" t="n">
        <v>2</v>
      </c>
      <c r="D3682" s="1" t="s">
        <v>3067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4624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5" t="n">
        <v>46205</v>
      </c>
      <c r="C3683" s="1" t="n">
        <v>2</v>
      </c>
      <c r="D3683" s="1" t="s">
        <v>3067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3071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5" t="n">
        <v>46205</v>
      </c>
      <c r="C3684" s="1" t="n">
        <v>2</v>
      </c>
      <c r="D3684" s="1" t="s">
        <v>3067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3068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5" t="n">
        <v>46205</v>
      </c>
      <c r="C3685" s="1" t="n">
        <v>2</v>
      </c>
      <c r="D3685" s="1" t="s">
        <v>3067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3069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5" t="n">
        <v>46205</v>
      </c>
      <c r="C3686" s="1" t="n">
        <v>2</v>
      </c>
      <c r="D3686" s="1" t="s">
        <v>3067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3070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5" t="n">
        <v>46205</v>
      </c>
      <c r="C3687" s="1" t="n">
        <v>2</v>
      </c>
      <c r="D3687" s="1" t="s">
        <v>3067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3072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5" t="n">
        <v>46205</v>
      </c>
      <c r="C3688" s="1" t="n">
        <v>6</v>
      </c>
      <c r="D3688" s="1" t="s">
        <v>3073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3071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5" t="n">
        <v>46205</v>
      </c>
      <c r="C3689" s="1" t="n">
        <v>6</v>
      </c>
      <c r="D3689" s="1" t="s">
        <v>3073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3068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5" t="n">
        <v>46205</v>
      </c>
      <c r="C3690" s="1" t="n">
        <v>6</v>
      </c>
      <c r="D3690" s="1" t="s">
        <v>3073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3069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5" t="n">
        <v>46205</v>
      </c>
      <c r="C3691" s="1" t="n">
        <v>6</v>
      </c>
      <c r="D3691" s="1" t="s">
        <v>3073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3070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5" t="n">
        <v>46205</v>
      </c>
      <c r="C3692" s="1" t="n">
        <v>6</v>
      </c>
      <c r="D3692" s="1" t="s">
        <v>3073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4624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5" t="n">
        <v>46205</v>
      </c>
      <c r="C3693" s="1" t="n">
        <v>6</v>
      </c>
      <c r="D3693" s="1" t="s">
        <v>3073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3072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5" t="n">
        <v>46205</v>
      </c>
      <c r="C3694" s="1" t="n">
        <v>11</v>
      </c>
      <c r="D3694" s="1" t="s">
        <v>3074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4625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5" t="n">
        <v>46205</v>
      </c>
      <c r="C3695" s="1" t="n">
        <v>11</v>
      </c>
      <c r="D3695" s="1" t="s">
        <v>3074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4626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5" t="n">
        <v>46205</v>
      </c>
      <c r="C3696" s="1" t="n">
        <v>11</v>
      </c>
      <c r="D3696" s="1" t="s">
        <v>3074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3584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5" t="n">
        <v>46205</v>
      </c>
      <c r="C3697" s="1" t="n">
        <v>11</v>
      </c>
      <c r="D3697" s="1" t="s">
        <v>3074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4079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5" t="n">
        <v>46205</v>
      </c>
      <c r="C3698" s="1" t="n">
        <v>11</v>
      </c>
      <c r="D3698" s="1" t="s">
        <v>3074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4627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5" t="n">
        <v>46205</v>
      </c>
      <c r="C3699" s="1" t="n">
        <v>11</v>
      </c>
      <c r="D3699" s="1" t="s">
        <v>3074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4628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5" t="n">
        <v>46205</v>
      </c>
      <c r="C3700" s="1" t="n">
        <v>11</v>
      </c>
      <c r="D3700" s="1" t="s">
        <v>3074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4629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5" t="n">
        <v>46205</v>
      </c>
      <c r="C3701" s="1" t="n">
        <v>11</v>
      </c>
      <c r="D3701" s="1" t="s">
        <v>3074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3894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5" t="n">
        <v>46205</v>
      </c>
      <c r="C3702" s="1" t="n">
        <v>11</v>
      </c>
      <c r="D3702" s="1" t="s">
        <v>3074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3895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5" t="n">
        <v>46205</v>
      </c>
      <c r="C3703" s="1" t="n">
        <v>11</v>
      </c>
      <c r="D3703" s="1" t="s">
        <v>3074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3896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5" t="n">
        <v>46205</v>
      </c>
      <c r="C3704" s="1" t="n">
        <v>11</v>
      </c>
      <c r="D3704" s="1" t="s">
        <v>3074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3897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5" t="n">
        <v>46205</v>
      </c>
      <c r="C3705" s="1" t="n">
        <v>11</v>
      </c>
      <c r="D3705" s="1" t="s">
        <v>3074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4630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5" t="n">
        <v>46205</v>
      </c>
      <c r="C3706" s="1" t="n">
        <v>11</v>
      </c>
      <c r="D3706" s="1" t="s">
        <v>3074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4630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5" t="n">
        <v>46205</v>
      </c>
      <c r="C3707" s="1" t="n">
        <v>11</v>
      </c>
      <c r="D3707" s="1" t="s">
        <v>3074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4631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5" t="n">
        <v>46205</v>
      </c>
      <c r="C3708" s="1" t="n">
        <v>11</v>
      </c>
      <c r="D3708" s="1" t="s">
        <v>3074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4630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5" t="n">
        <v>46205</v>
      </c>
      <c r="C3709" s="1" t="n">
        <v>11</v>
      </c>
      <c r="D3709" s="1" t="s">
        <v>3074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4632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5" t="n">
        <v>46205</v>
      </c>
      <c r="C3710" s="1" t="n">
        <v>11</v>
      </c>
      <c r="D3710" s="1" t="s">
        <v>3074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4633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5" t="n">
        <v>46205</v>
      </c>
      <c r="C3711" s="1" t="n">
        <v>11</v>
      </c>
      <c r="D3711" s="1" t="s">
        <v>3074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4634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5" t="n">
        <v>46205</v>
      </c>
      <c r="C3712" s="1" t="n">
        <v>11</v>
      </c>
      <c r="D3712" s="1" t="s">
        <v>3074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4635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5" t="n">
        <v>46205</v>
      </c>
      <c r="C3713" s="1" t="n">
        <v>11</v>
      </c>
      <c r="D3713" s="1" t="s">
        <v>3074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3144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5" t="n">
        <v>46205</v>
      </c>
      <c r="C3714" s="1" t="n">
        <v>11</v>
      </c>
      <c r="D3714" s="1" t="s">
        <v>3074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3373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5" t="n">
        <v>46205</v>
      </c>
      <c r="C3715" s="1" t="n">
        <v>11</v>
      </c>
      <c r="D3715" s="1" t="s">
        <v>3074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3376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5" t="n">
        <v>46205</v>
      </c>
      <c r="C3716" s="1" t="n">
        <v>11</v>
      </c>
      <c r="D3716" s="1" t="s">
        <v>3074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3377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5" t="n">
        <v>46205</v>
      </c>
      <c r="C3717" s="1" t="n">
        <v>11</v>
      </c>
      <c r="D3717" s="1" t="s">
        <v>3074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3380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5" t="n">
        <v>46205</v>
      </c>
      <c r="C3718" s="1" t="n">
        <v>11</v>
      </c>
      <c r="D3718" s="1" t="s">
        <v>3074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3382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5" t="n">
        <v>46205</v>
      </c>
      <c r="C3719" s="1" t="n">
        <v>11</v>
      </c>
      <c r="D3719" s="1" t="s">
        <v>3074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4636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5" t="n">
        <v>46205</v>
      </c>
      <c r="C3720" s="1" t="n">
        <v>11</v>
      </c>
      <c r="D3720" s="1" t="s">
        <v>3074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4637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5" t="n">
        <v>46205</v>
      </c>
      <c r="C3721" s="1" t="n">
        <v>11</v>
      </c>
      <c r="D3721" s="1" t="s">
        <v>3074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4638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5" t="n">
        <v>46205</v>
      </c>
      <c r="C3722" s="1" t="n">
        <v>11</v>
      </c>
      <c r="D3722" s="1" t="s">
        <v>3074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4639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5" t="n">
        <v>46205</v>
      </c>
      <c r="C3723" s="1" t="n">
        <v>11</v>
      </c>
      <c r="D3723" s="1" t="s">
        <v>3074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4640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5" t="n">
        <v>46205</v>
      </c>
      <c r="C3724" s="1" t="n">
        <v>11</v>
      </c>
      <c r="D3724" s="1" t="s">
        <v>3074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4641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5" t="n">
        <v>46205</v>
      </c>
      <c r="C3725" s="1" t="n">
        <v>11</v>
      </c>
      <c r="D3725" s="1" t="s">
        <v>3074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4642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5" t="n">
        <v>46205</v>
      </c>
      <c r="C3726" s="1" t="n">
        <v>11</v>
      </c>
      <c r="D3726" s="1" t="s">
        <v>3074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4643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5" t="n">
        <v>46205</v>
      </c>
      <c r="C3727" s="1" t="n">
        <v>11</v>
      </c>
      <c r="D3727" s="1" t="s">
        <v>3074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4644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5" t="n">
        <v>46205</v>
      </c>
      <c r="C3728" s="1" t="n">
        <v>22</v>
      </c>
      <c r="D3728" s="1" t="s">
        <v>3220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3221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5" t="n">
        <v>46205</v>
      </c>
      <c r="C3729" s="1" t="n">
        <v>22</v>
      </c>
      <c r="D3729" s="1" t="s">
        <v>3220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3222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5" t="n">
        <v>46205</v>
      </c>
      <c r="C3730" s="1" t="n">
        <v>22</v>
      </c>
      <c r="D3730" s="1" t="s">
        <v>3220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3223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5" t="n">
        <v>46205</v>
      </c>
      <c r="C3731" s="1" t="n">
        <v>22</v>
      </c>
      <c r="D3731" s="1" t="s">
        <v>3220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3224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5" t="n">
        <v>46205</v>
      </c>
      <c r="C3732" s="1" t="n">
        <v>22</v>
      </c>
      <c r="D3732" s="1" t="s">
        <v>3220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3225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5" t="n">
        <v>46205</v>
      </c>
      <c r="C3733" s="1" t="n">
        <v>22</v>
      </c>
      <c r="D3733" s="1" t="s">
        <v>3220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3226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5" t="n">
        <v>46205</v>
      </c>
      <c r="C3734" s="1" t="n">
        <v>22</v>
      </c>
      <c r="D3734" s="1" t="s">
        <v>3220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3227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5" t="n">
        <v>46205</v>
      </c>
      <c r="C3735" s="1" t="n">
        <v>22</v>
      </c>
      <c r="D3735" s="1" t="s">
        <v>3220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3228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5" t="n">
        <v>46205</v>
      </c>
      <c r="C3736" s="1" t="n">
        <v>22</v>
      </c>
      <c r="D3736" s="1" t="s">
        <v>3220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3229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5" t="n">
        <v>46205</v>
      </c>
      <c r="C3737" s="1" t="n">
        <v>22</v>
      </c>
      <c r="D3737" s="1" t="s">
        <v>3220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3230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5" t="n">
        <v>46205</v>
      </c>
      <c r="C3738" s="1" t="n">
        <v>22</v>
      </c>
      <c r="D3738" s="1" t="s">
        <v>3220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3231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5" t="n">
        <v>46205</v>
      </c>
      <c r="C3739" s="1" t="n">
        <v>22</v>
      </c>
      <c r="D3739" s="1" t="s">
        <v>3220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3232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5" t="n">
        <v>46205</v>
      </c>
      <c r="C3740" s="1" t="n">
        <v>22</v>
      </c>
      <c r="D3740" s="1" t="s">
        <v>3220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3233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5" t="n">
        <v>46205</v>
      </c>
      <c r="C3741" s="1" t="n">
        <v>22</v>
      </c>
      <c r="D3741" s="1" t="s">
        <v>3220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3234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5" t="n">
        <v>46205</v>
      </c>
      <c r="C3742" s="1" t="n">
        <v>39</v>
      </c>
      <c r="D3742" s="1" t="s">
        <v>3299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4645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5" t="n">
        <v>46205</v>
      </c>
      <c r="C3743" s="1" t="n">
        <v>39</v>
      </c>
      <c r="D3743" s="1" t="s">
        <v>3299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4646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15" t="n">
        <v>46205</v>
      </c>
      <c r="C3744" s="1" t="n">
        <v>39</v>
      </c>
      <c r="D3744" s="1" t="s">
        <v>3299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3543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15" t="n">
        <v>46205</v>
      </c>
      <c r="C3745" s="1" t="n">
        <v>39</v>
      </c>
      <c r="D3745" s="1" t="s">
        <v>3299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4647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15" t="n">
        <v>46205</v>
      </c>
      <c r="C3746" s="1" t="n">
        <v>100</v>
      </c>
      <c r="D3746" s="1" t="s">
        <v>3241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3221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5" t="n">
        <v>46205</v>
      </c>
      <c r="C3747" s="1" t="n">
        <v>100</v>
      </c>
      <c r="D3747" s="1" t="s">
        <v>3241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3222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5" t="n">
        <v>46205</v>
      </c>
      <c r="C3748" s="1" t="n">
        <v>100</v>
      </c>
      <c r="D3748" s="1" t="s">
        <v>3241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3223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5" t="n">
        <v>46205</v>
      </c>
      <c r="C3749" s="1" t="n">
        <v>100</v>
      </c>
      <c r="D3749" s="1" t="s">
        <v>3241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3224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5" t="n">
        <v>46205</v>
      </c>
      <c r="C3750" s="1" t="n">
        <v>100</v>
      </c>
      <c r="D3750" s="1" t="s">
        <v>3241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3225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5" t="n">
        <v>46205</v>
      </c>
      <c r="C3751" s="1" t="n">
        <v>100</v>
      </c>
      <c r="D3751" s="1" t="s">
        <v>3241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3226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5" t="n">
        <v>46205</v>
      </c>
      <c r="C3752" s="1" t="n">
        <v>100</v>
      </c>
      <c r="D3752" s="1" t="s">
        <v>3241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3227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5" t="n">
        <v>46205</v>
      </c>
      <c r="C3753" s="1" t="n">
        <v>100</v>
      </c>
      <c r="D3753" s="1" t="s">
        <v>3241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3228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5" t="n">
        <v>46205</v>
      </c>
      <c r="C3754" s="1" t="n">
        <v>100</v>
      </c>
      <c r="D3754" s="1" t="s">
        <v>3241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3229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5" t="n">
        <v>46205</v>
      </c>
      <c r="C3755" s="1" t="n">
        <v>100</v>
      </c>
      <c r="D3755" s="1" t="s">
        <v>3241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3230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5" t="n">
        <v>46205</v>
      </c>
      <c r="C3756" s="1" t="n">
        <v>100</v>
      </c>
      <c r="D3756" s="1" t="s">
        <v>3241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3231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5" t="n">
        <v>46205</v>
      </c>
      <c r="C3757" s="1" t="n">
        <v>100</v>
      </c>
      <c r="D3757" s="1" t="s">
        <v>3241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3232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5" t="n">
        <v>46205</v>
      </c>
      <c r="C3758" s="1" t="n">
        <v>100</v>
      </c>
      <c r="D3758" s="1" t="s">
        <v>3241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3233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5" t="n">
        <v>46205</v>
      </c>
      <c r="C3759" s="1" t="n">
        <v>100</v>
      </c>
      <c r="D3759" s="1" t="s">
        <v>3241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3234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5" t="n">
        <v>46205</v>
      </c>
      <c r="C3760" s="1" t="n">
        <v>107</v>
      </c>
      <c r="D3760" s="1" t="s">
        <v>3519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4648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5" t="n">
        <v>46206</v>
      </c>
      <c r="C3761" s="1" t="n">
        <v>1</v>
      </c>
      <c r="D3761" s="1" t="s">
        <v>3101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3242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5" t="n">
        <v>46206</v>
      </c>
      <c r="C3762" s="1" t="n">
        <v>1</v>
      </c>
      <c r="D3762" s="1" t="s">
        <v>3101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3531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5" t="n">
        <v>46206</v>
      </c>
      <c r="C3763" s="1" t="n">
        <v>1</v>
      </c>
      <c r="D3763" s="1" t="s">
        <v>3101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3532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5" t="n">
        <v>46206</v>
      </c>
      <c r="C3764" s="1" t="n">
        <v>1</v>
      </c>
      <c r="D3764" s="1" t="s">
        <v>3101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3533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5" t="n">
        <v>46206</v>
      </c>
      <c r="C3765" s="1" t="n">
        <v>1</v>
      </c>
      <c r="D3765" s="1" t="s">
        <v>3101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3303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5" t="n">
        <v>46206</v>
      </c>
      <c r="C3766" s="1" t="n">
        <v>1</v>
      </c>
      <c r="D3766" s="1" t="s">
        <v>3101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3304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5" t="n">
        <v>46206</v>
      </c>
      <c r="C3767" s="1" t="n">
        <v>1</v>
      </c>
      <c r="D3767" s="1" t="s">
        <v>3101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3871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5" t="n">
        <v>46206</v>
      </c>
      <c r="C3768" s="1" t="n">
        <v>1</v>
      </c>
      <c r="D3768" s="1" t="s">
        <v>3101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3352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5" t="n">
        <v>46206</v>
      </c>
      <c r="C3769" s="1" t="n">
        <v>1</v>
      </c>
      <c r="D3769" s="1" t="s">
        <v>3101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4512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5" t="n">
        <v>46206</v>
      </c>
      <c r="C3770" s="1" t="n">
        <v>1</v>
      </c>
      <c r="D3770" s="1" t="s">
        <v>3101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3353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5" t="n">
        <v>46206</v>
      </c>
      <c r="C3771" s="1" t="n">
        <v>1</v>
      </c>
      <c r="D3771" s="1" t="s">
        <v>3101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4233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5" t="n">
        <v>46206</v>
      </c>
      <c r="C3772" s="1" t="n">
        <v>1</v>
      </c>
      <c r="D3772" s="1" t="s">
        <v>3101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3355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5" t="n">
        <v>46206</v>
      </c>
      <c r="C3773" s="1" t="n">
        <v>1</v>
      </c>
      <c r="D3773" s="1" t="s">
        <v>3101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4234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5" t="n">
        <v>46206</v>
      </c>
      <c r="C3774" s="1" t="n">
        <v>2</v>
      </c>
      <c r="D3774" s="1" t="s">
        <v>3067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3068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5" t="n">
        <v>46206</v>
      </c>
      <c r="C3775" s="1" t="n">
        <v>2</v>
      </c>
      <c r="D3775" s="1" t="s">
        <v>3067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3069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5" t="n">
        <v>46206</v>
      </c>
      <c r="C3776" s="1" t="n">
        <v>2</v>
      </c>
      <c r="D3776" s="1" t="s">
        <v>3067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3070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5" t="n">
        <v>46206</v>
      </c>
      <c r="C3777" s="1" t="n">
        <v>2</v>
      </c>
      <c r="D3777" s="1" t="s">
        <v>3067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3104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5" t="n">
        <v>46206</v>
      </c>
      <c r="C3778" s="1" t="n">
        <v>2</v>
      </c>
      <c r="D3778" s="1" t="s">
        <v>3067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3105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5" t="n">
        <v>46206</v>
      </c>
      <c r="C3779" s="1" t="n">
        <v>2</v>
      </c>
      <c r="D3779" s="1" t="s">
        <v>3067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3108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5" t="n">
        <v>46206</v>
      </c>
      <c r="C3780" s="1" t="n">
        <v>2</v>
      </c>
      <c r="D3780" s="1" t="s">
        <v>3067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3257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5" t="n">
        <v>46206</v>
      </c>
      <c r="C3781" s="1" t="n">
        <v>2</v>
      </c>
      <c r="D3781" s="1" t="s">
        <v>3067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3109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5" t="n">
        <v>46206</v>
      </c>
      <c r="C3782" s="1" t="n">
        <v>2</v>
      </c>
      <c r="D3782" s="1" t="s">
        <v>3067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3110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5" t="n">
        <v>46206</v>
      </c>
      <c r="C3783" s="1" t="n">
        <v>2</v>
      </c>
      <c r="D3783" s="1" t="s">
        <v>3067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3258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5" t="n">
        <v>46206</v>
      </c>
      <c r="C3784" s="1" t="n">
        <v>2</v>
      </c>
      <c r="D3784" s="1" t="s">
        <v>3067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3111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5" t="n">
        <v>46206</v>
      </c>
      <c r="C3785" s="1" t="n">
        <v>2</v>
      </c>
      <c r="D3785" s="1" t="s">
        <v>3067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3112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5" t="n">
        <v>46206</v>
      </c>
      <c r="C3786" s="1" t="n">
        <v>2</v>
      </c>
      <c r="D3786" s="1" t="s">
        <v>3067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3259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5" t="n">
        <v>46206</v>
      </c>
      <c r="C3787" s="1" t="n">
        <v>2</v>
      </c>
      <c r="D3787" s="1" t="s">
        <v>3067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3260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5" t="n">
        <v>46206</v>
      </c>
      <c r="C3788" s="1" t="n">
        <v>2</v>
      </c>
      <c r="D3788" s="1" t="s">
        <v>3067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3888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5" t="n">
        <v>46206</v>
      </c>
      <c r="C3789" s="1" t="n">
        <v>2</v>
      </c>
      <c r="D3789" s="1" t="s">
        <v>3067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3116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5" t="n">
        <v>46206</v>
      </c>
      <c r="C3790" s="1" t="n">
        <v>2</v>
      </c>
      <c r="D3790" s="1" t="s">
        <v>3067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3460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5" t="n">
        <v>46206</v>
      </c>
      <c r="C3791" s="1" t="n">
        <v>2</v>
      </c>
      <c r="D3791" s="1" t="s">
        <v>3067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3118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5" t="n">
        <v>46206</v>
      </c>
      <c r="C3792" s="1" t="n">
        <v>2</v>
      </c>
      <c r="D3792" s="1" t="s">
        <v>3067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3071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5" t="n">
        <v>46206</v>
      </c>
      <c r="C3793" s="1" t="n">
        <v>6</v>
      </c>
      <c r="D3793" s="1" t="s">
        <v>3073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3068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5" t="n">
        <v>46206</v>
      </c>
      <c r="C3794" s="1" t="n">
        <v>6</v>
      </c>
      <c r="D3794" s="1" t="s">
        <v>3073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3069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5" t="n">
        <v>46206</v>
      </c>
      <c r="C3795" s="1" t="n">
        <v>6</v>
      </c>
      <c r="D3795" s="1" t="s">
        <v>3073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3070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5" t="n">
        <v>46206</v>
      </c>
      <c r="C3796" s="1" t="n">
        <v>6</v>
      </c>
      <c r="D3796" s="1" t="s">
        <v>3073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3104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5" t="n">
        <v>46206</v>
      </c>
      <c r="C3797" s="1" t="n">
        <v>6</v>
      </c>
      <c r="D3797" s="1" t="s">
        <v>3073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3105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5" t="n">
        <v>46206</v>
      </c>
      <c r="C3798" s="1" t="n">
        <v>6</v>
      </c>
      <c r="D3798" s="1" t="s">
        <v>3073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3108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5" t="n">
        <v>46206</v>
      </c>
      <c r="C3799" s="1" t="n">
        <v>6</v>
      </c>
      <c r="D3799" s="1" t="s">
        <v>3073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3257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5" t="n">
        <v>46206</v>
      </c>
      <c r="C3800" s="1" t="n">
        <v>6</v>
      </c>
      <c r="D3800" s="1" t="s">
        <v>3073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3109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5" t="n">
        <v>46206</v>
      </c>
      <c r="C3801" s="1" t="n">
        <v>6</v>
      </c>
      <c r="D3801" s="1" t="s">
        <v>3073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3110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5" t="n">
        <v>46206</v>
      </c>
      <c r="C3802" s="1" t="n">
        <v>6</v>
      </c>
      <c r="D3802" s="1" t="s">
        <v>3073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3258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5" t="n">
        <v>46206</v>
      </c>
      <c r="C3803" s="1" t="n">
        <v>6</v>
      </c>
      <c r="D3803" s="1" t="s">
        <v>3073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3111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5" t="n">
        <v>46206</v>
      </c>
      <c r="C3804" s="1" t="n">
        <v>6</v>
      </c>
      <c r="D3804" s="1" t="s">
        <v>3073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3112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5" t="n">
        <v>46206</v>
      </c>
      <c r="C3805" s="1" t="n">
        <v>6</v>
      </c>
      <c r="D3805" s="1" t="s">
        <v>3073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3259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5" t="n">
        <v>46206</v>
      </c>
      <c r="C3806" s="1" t="n">
        <v>6</v>
      </c>
      <c r="D3806" s="1" t="s">
        <v>3073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3260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5" t="n">
        <v>46206</v>
      </c>
      <c r="C3807" s="1" t="n">
        <v>6</v>
      </c>
      <c r="D3807" s="1" t="s">
        <v>3073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3888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5" t="n">
        <v>46206</v>
      </c>
      <c r="C3808" s="1" t="n">
        <v>6</v>
      </c>
      <c r="D3808" s="1" t="s">
        <v>3073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3116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5" t="n">
        <v>46206</v>
      </c>
      <c r="C3809" s="1" t="n">
        <v>6</v>
      </c>
      <c r="D3809" s="1" t="s">
        <v>3073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3460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5" t="n">
        <v>46206</v>
      </c>
      <c r="C3810" s="1" t="n">
        <v>6</v>
      </c>
      <c r="D3810" s="1" t="s">
        <v>3073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3118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5" t="n">
        <v>46206</v>
      </c>
      <c r="C3811" s="1" t="n">
        <v>6</v>
      </c>
      <c r="D3811" s="1" t="s">
        <v>3073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3071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5" t="n">
        <v>46206</v>
      </c>
      <c r="C3812" s="1" t="n">
        <v>11</v>
      </c>
      <c r="D3812" s="1" t="s">
        <v>3074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4649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5" t="n">
        <v>46206</v>
      </c>
      <c r="C3813" s="1" t="n">
        <v>11</v>
      </c>
      <c r="D3813" s="1" t="s">
        <v>3074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4650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5" t="n">
        <v>46206</v>
      </c>
      <c r="C3814" s="1" t="n">
        <v>11</v>
      </c>
      <c r="D3814" s="1" t="s">
        <v>3074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4651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5" t="n">
        <v>46206</v>
      </c>
      <c r="C3815" s="1" t="n">
        <v>11</v>
      </c>
      <c r="D3815" s="1" t="s">
        <v>3074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4652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5" t="n">
        <v>46206</v>
      </c>
      <c r="C3816" s="1" t="n">
        <v>11</v>
      </c>
      <c r="D3816" s="1" t="s">
        <v>3074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4653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5" t="n">
        <v>46206</v>
      </c>
      <c r="C3817" s="1" t="n">
        <v>11</v>
      </c>
      <c r="D3817" s="1" t="s">
        <v>3074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3577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5" t="n">
        <v>46206</v>
      </c>
      <c r="C3818" s="1" t="n">
        <v>11</v>
      </c>
      <c r="D3818" s="1" t="s">
        <v>3074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3368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5" t="n">
        <v>46206</v>
      </c>
      <c r="C3819" s="1" t="n">
        <v>11</v>
      </c>
      <c r="D3819" s="1" t="s">
        <v>3074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4654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5" t="n">
        <v>46206</v>
      </c>
      <c r="C3820" s="1" t="n">
        <v>11</v>
      </c>
      <c r="D3820" s="1" t="s">
        <v>3074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4655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5" t="n">
        <v>46206</v>
      </c>
      <c r="C3821" s="1" t="n">
        <v>11</v>
      </c>
      <c r="D3821" s="1" t="s">
        <v>3074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4656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5" t="n">
        <v>46206</v>
      </c>
      <c r="C3822" s="1" t="n">
        <v>11</v>
      </c>
      <c r="D3822" s="1" t="s">
        <v>3074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4657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5" t="n">
        <v>46206</v>
      </c>
      <c r="C3823" s="1" t="n">
        <v>11</v>
      </c>
      <c r="D3823" s="1" t="s">
        <v>3074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4658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5" t="n">
        <v>46206</v>
      </c>
      <c r="C3824" s="1" t="n">
        <v>11</v>
      </c>
      <c r="D3824" s="1" t="s">
        <v>3074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4658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5" t="n">
        <v>46206</v>
      </c>
      <c r="C3825" s="1" t="n">
        <v>11</v>
      </c>
      <c r="D3825" s="1" t="s">
        <v>3074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4659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5" t="n">
        <v>46206</v>
      </c>
      <c r="C3826" s="1" t="n">
        <v>11</v>
      </c>
      <c r="D3826" s="1" t="s">
        <v>3074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4660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5" t="n">
        <v>46206</v>
      </c>
      <c r="C3827" s="1" t="n">
        <v>11</v>
      </c>
      <c r="D3827" s="1" t="s">
        <v>3074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4661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5" t="n">
        <v>46206</v>
      </c>
      <c r="C3828" s="1" t="n">
        <v>11</v>
      </c>
      <c r="D3828" s="1" t="s">
        <v>3074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4662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5" t="n">
        <v>46206</v>
      </c>
      <c r="C3829" s="1" t="n">
        <v>11</v>
      </c>
      <c r="D3829" s="1" t="s">
        <v>3074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4663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5" t="n">
        <v>46206</v>
      </c>
      <c r="C3830" s="1" t="n">
        <v>171</v>
      </c>
      <c r="D3830" s="1" t="s">
        <v>3301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4664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5" t="n">
        <v>46206</v>
      </c>
      <c r="C3831" s="1" t="n">
        <v>171</v>
      </c>
      <c r="D3831" s="1" t="s">
        <v>3301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4336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5" t="n">
        <v>46206</v>
      </c>
      <c r="C3832" s="1" t="n">
        <v>171</v>
      </c>
      <c r="D3832" s="1" t="s">
        <v>3301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4665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5" t="n">
        <v>46206</v>
      </c>
      <c r="C3833" s="1" t="n">
        <v>171</v>
      </c>
      <c r="D3833" s="1" t="s">
        <v>3301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4666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5" t="n">
        <v>46206</v>
      </c>
      <c r="C3834" s="1" t="n">
        <v>171</v>
      </c>
      <c r="D3834" s="1" t="s">
        <v>3301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4667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5" t="n">
        <v>46206</v>
      </c>
      <c r="C3835" s="1" t="n">
        <v>171</v>
      </c>
      <c r="D3835" s="1" t="s">
        <v>3301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4668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5" t="n">
        <v>46207</v>
      </c>
      <c r="C3836" s="1" t="n">
        <v>1</v>
      </c>
      <c r="D3836" s="1" t="s">
        <v>3101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3124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5" t="n">
        <v>46207</v>
      </c>
      <c r="C3837" s="1" t="n">
        <v>1</v>
      </c>
      <c r="D3837" s="1" t="s">
        <v>3101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3125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5" t="n">
        <v>46207</v>
      </c>
      <c r="C3838" s="1" t="n">
        <v>1</v>
      </c>
      <c r="D3838" s="1" t="s">
        <v>3101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3126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5" t="n">
        <v>46207</v>
      </c>
      <c r="C3839" s="1" t="n">
        <v>1</v>
      </c>
      <c r="D3839" s="1" t="s">
        <v>3101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3127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5" t="n">
        <v>46207</v>
      </c>
      <c r="C3840" s="1" t="n">
        <v>1</v>
      </c>
      <c r="D3840" s="1" t="s">
        <v>3101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3128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5" t="n">
        <v>46207</v>
      </c>
      <c r="C3841" s="1" t="n">
        <v>1</v>
      </c>
      <c r="D3841" s="1" t="s">
        <v>3101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3129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5" t="n">
        <v>46207</v>
      </c>
      <c r="C3842" s="1" t="n">
        <v>1</v>
      </c>
      <c r="D3842" s="1" t="s">
        <v>3101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3130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5" t="n">
        <v>46207</v>
      </c>
      <c r="C3843" s="1" t="n">
        <v>1</v>
      </c>
      <c r="D3843" s="1" t="s">
        <v>3101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4014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5" t="n">
        <v>46207</v>
      </c>
      <c r="C3844" s="1" t="n">
        <v>1</v>
      </c>
      <c r="D3844" s="1" t="s">
        <v>3101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3131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5" t="n">
        <v>46207</v>
      </c>
      <c r="C3845" s="1" t="n">
        <v>1</v>
      </c>
      <c r="D3845" s="1" t="s">
        <v>3101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3132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5" t="n">
        <v>46207</v>
      </c>
      <c r="C3846" s="1" t="n">
        <v>1</v>
      </c>
      <c r="D3846" s="1" t="s">
        <v>3101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4015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5" t="n">
        <v>46207</v>
      </c>
      <c r="C3847" s="1" t="n">
        <v>1</v>
      </c>
      <c r="D3847" s="1" t="s">
        <v>3101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3134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5" t="n">
        <v>46207</v>
      </c>
      <c r="C3848" s="1" t="n">
        <v>1</v>
      </c>
      <c r="D3848" s="1" t="s">
        <v>3101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3136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5" t="n">
        <v>46207</v>
      </c>
      <c r="C3849" s="1" t="n">
        <v>1</v>
      </c>
      <c r="D3849" s="1" t="s">
        <v>3101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3140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5" t="n">
        <v>46207</v>
      </c>
      <c r="C3850" s="1" t="n">
        <v>1</v>
      </c>
      <c r="D3850" s="1" t="s">
        <v>3101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4669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5" t="n">
        <v>46207</v>
      </c>
      <c r="C3851" s="1" t="n">
        <v>1</v>
      </c>
      <c r="D3851" s="1" t="s">
        <v>3101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3141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5" t="n">
        <v>46207</v>
      </c>
      <c r="C3852" s="1" t="n">
        <v>1</v>
      </c>
      <c r="D3852" s="1" t="s">
        <v>3101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3143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5" t="n">
        <v>46207</v>
      </c>
      <c r="C3853" s="1" t="n">
        <v>1</v>
      </c>
      <c r="D3853" s="1" t="s">
        <v>3101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4016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5" t="n">
        <v>46207</v>
      </c>
      <c r="C3854" s="1" t="n">
        <v>1</v>
      </c>
      <c r="D3854" s="1" t="s">
        <v>3101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4670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5" t="n">
        <v>46207</v>
      </c>
      <c r="C3855" s="1" t="n">
        <v>1</v>
      </c>
      <c r="D3855" s="1" t="s">
        <v>3101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4671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5" t="n">
        <v>46207</v>
      </c>
      <c r="C3856" s="1" t="n">
        <v>1</v>
      </c>
      <c r="D3856" s="1" t="s">
        <v>3101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4672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5" t="n">
        <v>46207</v>
      </c>
      <c r="C3857" s="1" t="n">
        <v>1</v>
      </c>
      <c r="D3857" s="1" t="s">
        <v>3101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3413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5" t="n">
        <v>46207</v>
      </c>
      <c r="C3858" s="1" t="n">
        <v>1</v>
      </c>
      <c r="D3858" s="1" t="s">
        <v>3101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3403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5" t="n">
        <v>46207</v>
      </c>
      <c r="C3859" s="1" t="n">
        <v>1</v>
      </c>
      <c r="D3859" s="1" t="s">
        <v>3101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4673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5" t="n">
        <v>46207</v>
      </c>
      <c r="C3860" s="1" t="n">
        <v>1</v>
      </c>
      <c r="D3860" s="1" t="s">
        <v>3101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4674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5" t="n">
        <v>46207</v>
      </c>
      <c r="C3861" s="1" t="n">
        <v>2</v>
      </c>
      <c r="D3861" s="1" t="s">
        <v>3067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3068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5" t="n">
        <v>46207</v>
      </c>
      <c r="C3862" s="1" t="n">
        <v>2</v>
      </c>
      <c r="D3862" s="1" t="s">
        <v>3067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3069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5" t="n">
        <v>46207</v>
      </c>
      <c r="C3863" s="1" t="n">
        <v>2</v>
      </c>
      <c r="D3863" s="1" t="s">
        <v>3067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3070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5" t="n">
        <v>46207</v>
      </c>
      <c r="C3864" s="1" t="n">
        <v>6</v>
      </c>
      <c r="D3864" s="1" t="s">
        <v>3073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3068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5" t="n">
        <v>46207</v>
      </c>
      <c r="C3865" s="1" t="n">
        <v>6</v>
      </c>
      <c r="D3865" s="1" t="s">
        <v>3073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3069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5" t="n">
        <v>46207</v>
      </c>
      <c r="C3866" s="1" t="n">
        <v>6</v>
      </c>
      <c r="D3866" s="1" t="s">
        <v>3073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3070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5" t="n">
        <v>46207</v>
      </c>
      <c r="C3867" s="1" t="n">
        <v>11</v>
      </c>
      <c r="D3867" s="1" t="s">
        <v>3074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3144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5" t="n">
        <v>46207</v>
      </c>
      <c r="C3868" s="1" t="n">
        <v>11</v>
      </c>
      <c r="D3868" s="1" t="s">
        <v>3074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3146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5" t="n">
        <v>46207</v>
      </c>
      <c r="C3869" s="1" t="n">
        <v>11</v>
      </c>
      <c r="D3869" s="1" t="s">
        <v>3074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4675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5" t="n">
        <v>46207</v>
      </c>
      <c r="C3870" s="1" t="n">
        <v>11</v>
      </c>
      <c r="D3870" s="1" t="s">
        <v>3074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4676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5" t="n">
        <v>46207</v>
      </c>
      <c r="C3871" s="1" t="n">
        <v>11</v>
      </c>
      <c r="D3871" s="1" t="s">
        <v>3074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4677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5" t="n">
        <v>46207</v>
      </c>
      <c r="C3872" s="1" t="n">
        <v>11</v>
      </c>
      <c r="D3872" s="1" t="s">
        <v>3074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4678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5" t="n">
        <v>46207</v>
      </c>
      <c r="C3873" s="1" t="n">
        <v>11</v>
      </c>
      <c r="D3873" s="1" t="s">
        <v>3074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4679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5" t="n">
        <v>46207</v>
      </c>
      <c r="C3874" s="1" t="n">
        <v>11</v>
      </c>
      <c r="D3874" s="1" t="s">
        <v>3074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4680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5" t="n">
        <v>46207</v>
      </c>
      <c r="C3875" s="1" t="n">
        <v>11</v>
      </c>
      <c r="D3875" s="1" t="s">
        <v>3074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4681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5" t="n">
        <v>46207</v>
      </c>
      <c r="C3876" s="1" t="n">
        <v>11</v>
      </c>
      <c r="D3876" s="1" t="s">
        <v>3074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4682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5" t="n">
        <v>46207</v>
      </c>
      <c r="C3877" s="1" t="n">
        <v>11</v>
      </c>
      <c r="D3877" s="1" t="s">
        <v>3074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4683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5" t="n">
        <v>46207</v>
      </c>
      <c r="C3878" s="1" t="n">
        <v>11</v>
      </c>
      <c r="D3878" s="1" t="s">
        <v>3074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4684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5" t="n">
        <v>46207</v>
      </c>
      <c r="C3879" s="1" t="n">
        <v>11</v>
      </c>
      <c r="D3879" s="1" t="s">
        <v>3074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4685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5" t="n">
        <v>46207</v>
      </c>
      <c r="C3880" s="1" t="n">
        <v>11</v>
      </c>
      <c r="D3880" s="1" t="s">
        <v>3074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3407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5" t="n">
        <v>46207</v>
      </c>
      <c r="C3881" s="1" t="n">
        <v>11</v>
      </c>
      <c r="D3881" s="1" t="s">
        <v>3074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4686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5" t="n">
        <v>46207</v>
      </c>
      <c r="C3882" s="1" t="n">
        <v>11</v>
      </c>
      <c r="D3882" s="1" t="s">
        <v>3074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4687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5" t="n">
        <v>46207</v>
      </c>
      <c r="C3883" s="1" t="n">
        <v>11</v>
      </c>
      <c r="D3883" s="1" t="s">
        <v>3074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3400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5" t="n">
        <v>46207</v>
      </c>
      <c r="C3884" s="1" t="n">
        <v>22</v>
      </c>
      <c r="D3884" s="1" t="s">
        <v>3220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3235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5" t="n">
        <v>46207</v>
      </c>
      <c r="C3885" s="1" t="n">
        <v>22</v>
      </c>
      <c r="D3885" s="1" t="s">
        <v>3220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3235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5" t="n">
        <v>46207</v>
      </c>
      <c r="C3886" s="1" t="n">
        <v>22</v>
      </c>
      <c r="D3886" s="1" t="s">
        <v>3220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3236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5" t="n">
        <v>46207</v>
      </c>
      <c r="C3887" s="1" t="n">
        <v>22</v>
      </c>
      <c r="D3887" s="1" t="s">
        <v>3220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3237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5" t="n">
        <v>46207</v>
      </c>
      <c r="C3888" s="1" t="n">
        <v>22</v>
      </c>
      <c r="D3888" s="1" t="s">
        <v>3220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3238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5" t="n">
        <v>46207</v>
      </c>
      <c r="C3889" s="1" t="n">
        <v>22</v>
      </c>
      <c r="D3889" s="1" t="s">
        <v>3220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3221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5" t="n">
        <v>46207</v>
      </c>
      <c r="C3890" s="1" t="n">
        <v>22</v>
      </c>
      <c r="D3890" s="1" t="s">
        <v>3220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3239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5" t="n">
        <v>46207</v>
      </c>
      <c r="C3891" s="1" t="n">
        <v>22</v>
      </c>
      <c r="D3891" s="1" t="s">
        <v>3220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3222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5" t="n">
        <v>46207</v>
      </c>
      <c r="C3892" s="1" t="n">
        <v>22</v>
      </c>
      <c r="D3892" s="1" t="s">
        <v>3220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3223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5" t="n">
        <v>46207</v>
      </c>
      <c r="C3893" s="1" t="n">
        <v>22</v>
      </c>
      <c r="D3893" s="1" t="s">
        <v>3220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3224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5" t="n">
        <v>46207</v>
      </c>
      <c r="C3894" s="1" t="n">
        <v>22</v>
      </c>
      <c r="D3894" s="1" t="s">
        <v>3220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3225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5" t="n">
        <v>46207</v>
      </c>
      <c r="C3895" s="1" t="n">
        <v>22</v>
      </c>
      <c r="D3895" s="1" t="s">
        <v>3220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3226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5" t="n">
        <v>46207</v>
      </c>
      <c r="C3896" s="1" t="n">
        <v>22</v>
      </c>
      <c r="D3896" s="1" t="s">
        <v>3220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3227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5" t="n">
        <v>46207</v>
      </c>
      <c r="C3897" s="1" t="n">
        <v>22</v>
      </c>
      <c r="D3897" s="1" t="s">
        <v>3220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3228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5" t="n">
        <v>46207</v>
      </c>
      <c r="C3898" s="1" t="n">
        <v>22</v>
      </c>
      <c r="D3898" s="1" t="s">
        <v>3220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3229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5" t="n">
        <v>46207</v>
      </c>
      <c r="C3899" s="1" t="n">
        <v>22</v>
      </c>
      <c r="D3899" s="1" t="s">
        <v>3220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3230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5" t="n">
        <v>46207</v>
      </c>
      <c r="C3900" s="1" t="n">
        <v>22</v>
      </c>
      <c r="D3900" s="1" t="s">
        <v>3220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3240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5" t="n">
        <v>46207</v>
      </c>
      <c r="C3901" s="1" t="n">
        <v>22</v>
      </c>
      <c r="D3901" s="1" t="s">
        <v>3220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3231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5" t="n">
        <v>46207</v>
      </c>
      <c r="C3902" s="1" t="n">
        <v>22</v>
      </c>
      <c r="D3902" s="1" t="s">
        <v>3220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3232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5" t="n">
        <v>46207</v>
      </c>
      <c r="C3903" s="1" t="n">
        <v>22</v>
      </c>
      <c r="D3903" s="1" t="s">
        <v>3220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3232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5" t="n">
        <v>46207</v>
      </c>
      <c r="C3904" s="1" t="n">
        <v>22</v>
      </c>
      <c r="D3904" s="1" t="s">
        <v>3220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3233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5" t="n">
        <v>46207</v>
      </c>
      <c r="C3905" s="1" t="n">
        <v>22</v>
      </c>
      <c r="D3905" s="1" t="s">
        <v>3220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3233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5" t="n">
        <v>46207</v>
      </c>
      <c r="C3906" s="1" t="n">
        <v>22</v>
      </c>
      <c r="D3906" s="1" t="s">
        <v>3220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3234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5" t="n">
        <v>46207</v>
      </c>
      <c r="C3907" s="1" t="n">
        <v>22</v>
      </c>
      <c r="D3907" s="1" t="s">
        <v>3220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3234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5" t="n">
        <v>46207</v>
      </c>
      <c r="C3908" s="1" t="n">
        <v>100</v>
      </c>
      <c r="D3908" s="1" t="s">
        <v>3241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3235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5" t="n">
        <v>46207</v>
      </c>
      <c r="C3909" s="1" t="n">
        <v>100</v>
      </c>
      <c r="D3909" s="1" t="s">
        <v>3241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3236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5" t="n">
        <v>46207</v>
      </c>
      <c r="C3910" s="1" t="n">
        <v>100</v>
      </c>
      <c r="D3910" s="1" t="s">
        <v>3241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3237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5" t="n">
        <v>46207</v>
      </c>
      <c r="C3911" s="1" t="n">
        <v>100</v>
      </c>
      <c r="D3911" s="1" t="s">
        <v>3241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3238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5" t="n">
        <v>46207</v>
      </c>
      <c r="C3912" s="1" t="n">
        <v>100</v>
      </c>
      <c r="D3912" s="1" t="s">
        <v>3241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3239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5" t="n">
        <v>46207</v>
      </c>
      <c r="C3913" s="1" t="n">
        <v>100</v>
      </c>
      <c r="D3913" s="1" t="s">
        <v>3241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3232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5" t="n">
        <v>46207</v>
      </c>
      <c r="C3914" s="1" t="n">
        <v>100</v>
      </c>
      <c r="D3914" s="1" t="s">
        <v>3241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3233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5" t="n">
        <v>46207</v>
      </c>
      <c r="C3915" s="1" t="n">
        <v>100</v>
      </c>
      <c r="D3915" s="1" t="s">
        <v>3241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3234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5" t="n">
        <v>46207</v>
      </c>
      <c r="C3916" s="1" t="n">
        <v>100</v>
      </c>
      <c r="D3916" s="1" t="s">
        <v>3241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3235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5" t="n">
        <v>46207</v>
      </c>
      <c r="C3917" s="1" t="n">
        <v>100</v>
      </c>
      <c r="D3917" s="1" t="s">
        <v>3241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3221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5" t="n">
        <v>46207</v>
      </c>
      <c r="C3918" s="1" t="n">
        <v>100</v>
      </c>
      <c r="D3918" s="1" t="s">
        <v>3241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3222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5" t="n">
        <v>46207</v>
      </c>
      <c r="C3919" s="1" t="n">
        <v>100</v>
      </c>
      <c r="D3919" s="1" t="s">
        <v>3241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3223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5" t="n">
        <v>46207</v>
      </c>
      <c r="C3920" s="1" t="n">
        <v>100</v>
      </c>
      <c r="D3920" s="1" t="s">
        <v>3241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3224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5" t="n">
        <v>46207</v>
      </c>
      <c r="C3921" s="1" t="n">
        <v>100</v>
      </c>
      <c r="D3921" s="1" t="s">
        <v>3241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3225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5" t="n">
        <v>46207</v>
      </c>
      <c r="C3922" s="1" t="n">
        <v>100</v>
      </c>
      <c r="D3922" s="1" t="s">
        <v>3241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3226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5" t="n">
        <v>46207</v>
      </c>
      <c r="C3923" s="1" t="n">
        <v>100</v>
      </c>
      <c r="D3923" s="1" t="s">
        <v>3241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3227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5" t="n">
        <v>46207</v>
      </c>
      <c r="C3924" s="1" t="n">
        <v>100</v>
      </c>
      <c r="D3924" s="1" t="s">
        <v>3241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3228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5" t="n">
        <v>46207</v>
      </c>
      <c r="C3925" s="1" t="n">
        <v>100</v>
      </c>
      <c r="D3925" s="1" t="s">
        <v>3241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3229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5" t="n">
        <v>46207</v>
      </c>
      <c r="C3926" s="1" t="n">
        <v>100</v>
      </c>
      <c r="D3926" s="1" t="s">
        <v>3241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3230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5" t="n">
        <v>46207</v>
      </c>
      <c r="C3927" s="1" t="n">
        <v>100</v>
      </c>
      <c r="D3927" s="1" t="s">
        <v>3241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3240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5" t="n">
        <v>46207</v>
      </c>
      <c r="C3928" s="1" t="n">
        <v>100</v>
      </c>
      <c r="D3928" s="1" t="s">
        <v>3241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3231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5" t="n">
        <v>46207</v>
      </c>
      <c r="C3929" s="1" t="n">
        <v>100</v>
      </c>
      <c r="D3929" s="1" t="s">
        <v>3241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3232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5" t="n">
        <v>46207</v>
      </c>
      <c r="C3930" s="1" t="n">
        <v>100</v>
      </c>
      <c r="D3930" s="1" t="s">
        <v>3241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3233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5" t="n">
        <v>46207</v>
      </c>
      <c r="C3931" s="1" t="n">
        <v>100</v>
      </c>
      <c r="D3931" s="1" t="s">
        <v>3241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3234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5" t="n">
        <v>46209</v>
      </c>
      <c r="C3932" s="1" t="n">
        <v>1</v>
      </c>
      <c r="D3932" s="1" t="s">
        <v>3101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3243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5" t="n">
        <v>46209</v>
      </c>
      <c r="C3933" s="1" t="n">
        <v>1</v>
      </c>
      <c r="D3933" s="1" t="s">
        <v>3101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3244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5" t="n">
        <v>46209</v>
      </c>
      <c r="C3934" s="1" t="n">
        <v>1</v>
      </c>
      <c r="D3934" s="1" t="s">
        <v>3101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3350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5" t="n">
        <v>46209</v>
      </c>
      <c r="C3935" s="1" t="n">
        <v>1</v>
      </c>
      <c r="D3935" s="1" t="s">
        <v>3101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4688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5" t="n">
        <v>46209</v>
      </c>
      <c r="C3936" s="1" t="n">
        <v>1</v>
      </c>
      <c r="D3936" s="1" t="s">
        <v>3101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3317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5" t="n">
        <v>46209</v>
      </c>
      <c r="C3937" s="1" t="n">
        <v>1</v>
      </c>
      <c r="D3937" s="1" t="s">
        <v>3101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4689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5" t="n">
        <v>46209</v>
      </c>
      <c r="C3938" s="1" t="n">
        <v>1</v>
      </c>
      <c r="D3938" s="1" t="s">
        <v>3101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3319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5" t="n">
        <v>46209</v>
      </c>
      <c r="C3939" s="1" t="n">
        <v>1</v>
      </c>
      <c r="D3939" s="1" t="s">
        <v>3101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3681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5" t="n">
        <v>46209</v>
      </c>
      <c r="C3940" s="1" t="n">
        <v>1</v>
      </c>
      <c r="D3940" s="1" t="s">
        <v>3101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3321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5" t="n">
        <v>46209</v>
      </c>
      <c r="C3941" s="1" t="n">
        <v>1</v>
      </c>
      <c r="D3941" s="1" t="s">
        <v>3101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3683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5" t="n">
        <v>46209</v>
      </c>
      <c r="C3942" s="1" t="n">
        <v>1</v>
      </c>
      <c r="D3942" s="1" t="s">
        <v>3101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3323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5" t="n">
        <v>46209</v>
      </c>
      <c r="C3943" s="1" t="n">
        <v>1</v>
      </c>
      <c r="D3943" s="1" t="s">
        <v>3101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4690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5" t="n">
        <v>46209</v>
      </c>
      <c r="C3944" s="1" t="n">
        <v>1</v>
      </c>
      <c r="D3944" s="1" t="s">
        <v>3101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4691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5" t="n">
        <v>46209</v>
      </c>
      <c r="C3945" s="1" t="n">
        <v>1</v>
      </c>
      <c r="D3945" s="1" t="s">
        <v>3101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4691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5" t="n">
        <v>46209</v>
      </c>
      <c r="C3946" s="1" t="n">
        <v>1</v>
      </c>
      <c r="D3946" s="1" t="s">
        <v>3101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3324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5" t="n">
        <v>46209</v>
      </c>
      <c r="C3947" s="1" t="n">
        <v>1</v>
      </c>
      <c r="D3947" s="1" t="s">
        <v>3101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4692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5" t="n">
        <v>46209</v>
      </c>
      <c r="C3948" s="1" t="n">
        <v>1</v>
      </c>
      <c r="D3948" s="1" t="s">
        <v>3101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4693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5" t="n">
        <v>46209</v>
      </c>
      <c r="C3949" s="1" t="n">
        <v>1</v>
      </c>
      <c r="D3949" s="1" t="s">
        <v>3101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3326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5" t="n">
        <v>46209</v>
      </c>
      <c r="C3950" s="1" t="n">
        <v>1</v>
      </c>
      <c r="D3950" s="1" t="s">
        <v>3101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3685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5" t="n">
        <v>46209</v>
      </c>
      <c r="C3951" s="1" t="n">
        <v>1</v>
      </c>
      <c r="D3951" s="1" t="s">
        <v>3101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4694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5" t="n">
        <v>46209</v>
      </c>
      <c r="C3952" s="1" t="n">
        <v>1</v>
      </c>
      <c r="D3952" s="1" t="s">
        <v>3101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4695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5" t="n">
        <v>46209</v>
      </c>
      <c r="C3953" s="1" t="n">
        <v>1</v>
      </c>
      <c r="D3953" s="1" t="s">
        <v>3101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3327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5" t="n">
        <v>46209</v>
      </c>
      <c r="C3954" s="1" t="n">
        <v>1</v>
      </c>
      <c r="D3954" s="1" t="s">
        <v>3101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3329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5" t="n">
        <v>46209</v>
      </c>
      <c r="C3955" s="1" t="n">
        <v>1</v>
      </c>
      <c r="D3955" s="1" t="s">
        <v>3101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4696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5" t="n">
        <v>46209</v>
      </c>
      <c r="C3956" s="1" t="n">
        <v>1</v>
      </c>
      <c r="D3956" s="1" t="s">
        <v>3101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3686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5" t="n">
        <v>46209</v>
      </c>
      <c r="C3957" s="1" t="n">
        <v>1</v>
      </c>
      <c r="D3957" s="1" t="s">
        <v>3101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3687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5" t="n">
        <v>46209</v>
      </c>
      <c r="C3958" s="1" t="n">
        <v>1</v>
      </c>
      <c r="D3958" s="1" t="s">
        <v>3101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3688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5" t="n">
        <v>46209</v>
      </c>
      <c r="C3959" s="1" t="n">
        <v>1</v>
      </c>
      <c r="D3959" s="1" t="s">
        <v>3101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4697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5" t="n">
        <v>46209</v>
      </c>
      <c r="C3960" s="1" t="n">
        <v>1</v>
      </c>
      <c r="D3960" s="1" t="s">
        <v>3101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4697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5" t="n">
        <v>46209</v>
      </c>
      <c r="C3961" s="1" t="n">
        <v>1</v>
      </c>
      <c r="D3961" s="1" t="s">
        <v>3101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3331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5" t="n">
        <v>46209</v>
      </c>
      <c r="C3962" s="1" t="n">
        <v>1</v>
      </c>
      <c r="D3962" s="1" t="s">
        <v>3101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3689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5" t="n">
        <v>46209</v>
      </c>
      <c r="C3963" s="1" t="n">
        <v>1</v>
      </c>
      <c r="D3963" s="1" t="s">
        <v>3101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3691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5" t="n">
        <v>46209</v>
      </c>
      <c r="C3964" s="1" t="n">
        <v>1</v>
      </c>
      <c r="D3964" s="1" t="s">
        <v>3101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4239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5" t="n">
        <v>46209</v>
      </c>
      <c r="C3965" s="1" t="n">
        <v>1</v>
      </c>
      <c r="D3965" s="1" t="s">
        <v>3101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4698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5" t="n">
        <v>46209</v>
      </c>
      <c r="C3966" s="1" t="n">
        <v>1</v>
      </c>
      <c r="D3966" s="1" t="s">
        <v>3101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3692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5" t="n">
        <v>46209</v>
      </c>
      <c r="C3967" s="1" t="n">
        <v>1</v>
      </c>
      <c r="D3967" s="1" t="s">
        <v>3101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3333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5" t="n">
        <v>46209</v>
      </c>
      <c r="C3968" s="1" t="n">
        <v>1</v>
      </c>
      <c r="D3968" s="1" t="s">
        <v>3101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3693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5" t="n">
        <v>46209</v>
      </c>
      <c r="C3969" s="1" t="n">
        <v>1</v>
      </c>
      <c r="D3969" s="1" t="s">
        <v>3101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4699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5" t="n">
        <v>46209</v>
      </c>
      <c r="C3970" s="1" t="n">
        <v>1</v>
      </c>
      <c r="D3970" s="1" t="s">
        <v>3101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3694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5" t="n">
        <v>46209</v>
      </c>
      <c r="C3971" s="1" t="n">
        <v>1</v>
      </c>
      <c r="D3971" s="1" t="s">
        <v>3101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3336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5" t="n">
        <v>46209</v>
      </c>
      <c r="C3972" s="1" t="n">
        <v>1</v>
      </c>
      <c r="D3972" s="1" t="s">
        <v>3101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4700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5" t="n">
        <v>46209</v>
      </c>
      <c r="C3973" s="1" t="n">
        <v>1</v>
      </c>
      <c r="D3973" s="1" t="s">
        <v>3101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3697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5" t="n">
        <v>46209</v>
      </c>
      <c r="C3974" s="1" t="n">
        <v>1</v>
      </c>
      <c r="D3974" s="1" t="s">
        <v>3101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3338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5" t="n">
        <v>46209</v>
      </c>
      <c r="C3975" s="1" t="n">
        <v>1</v>
      </c>
      <c r="D3975" s="1" t="s">
        <v>3101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3339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5" t="n">
        <v>46209</v>
      </c>
      <c r="C3976" s="1" t="n">
        <v>1</v>
      </c>
      <c r="D3976" s="1" t="s">
        <v>3101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4701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5" t="n">
        <v>46209</v>
      </c>
      <c r="C3977" s="1" t="n">
        <v>1</v>
      </c>
      <c r="D3977" s="1" t="s">
        <v>3101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3340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5" t="n">
        <v>46209</v>
      </c>
      <c r="C3978" s="1" t="n">
        <v>1</v>
      </c>
      <c r="D3978" s="1" t="s">
        <v>3101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4702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5" t="n">
        <v>46209</v>
      </c>
      <c r="C3979" s="1" t="n">
        <v>1</v>
      </c>
      <c r="D3979" s="1" t="s">
        <v>3101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4703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5" t="n">
        <v>46209</v>
      </c>
      <c r="C3980" s="1" t="n">
        <v>1</v>
      </c>
      <c r="D3980" s="1" t="s">
        <v>3101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4704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5" t="n">
        <v>46209</v>
      </c>
      <c r="C3981" s="1" t="n">
        <v>2</v>
      </c>
      <c r="D3981" s="1" t="s">
        <v>3067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3068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5" t="n">
        <v>46209</v>
      </c>
      <c r="C3982" s="1" t="n">
        <v>2</v>
      </c>
      <c r="D3982" s="1" t="s">
        <v>3067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3070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5" t="n">
        <v>46209</v>
      </c>
      <c r="C3983" s="1" t="n">
        <v>2</v>
      </c>
      <c r="D3983" s="1" t="s">
        <v>3067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3071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5" t="n">
        <v>46209</v>
      </c>
      <c r="C3984" s="1" t="n">
        <v>6</v>
      </c>
      <c r="D3984" s="1" t="s">
        <v>3073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3068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5" t="n">
        <v>46209</v>
      </c>
      <c r="C3985" s="1" t="n">
        <v>6</v>
      </c>
      <c r="D3985" s="1" t="s">
        <v>3073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3070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5" t="n">
        <v>46209</v>
      </c>
      <c r="C3986" s="1" t="n">
        <v>6</v>
      </c>
      <c r="D3986" s="1" t="s">
        <v>3073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3071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5" t="n">
        <v>46209</v>
      </c>
      <c r="C3987" s="1" t="n">
        <v>11</v>
      </c>
      <c r="D3987" s="1" t="s">
        <v>3074</v>
      </c>
      <c r="E3987" s="1" t="n">
        <v>1955</v>
      </c>
      <c r="F3987" s="1" t="s">
        <v>2996</v>
      </c>
      <c r="I3987" s="1" t="n">
        <v>47190</v>
      </c>
      <c r="J3987" s="1" t="n">
        <v>37740</v>
      </c>
      <c r="K3987" s="1" t="n">
        <v>7899403635857</v>
      </c>
      <c r="L3987" s="1" t="s">
        <v>4462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5" t="n">
        <v>46209</v>
      </c>
      <c r="C3988" s="1" t="n">
        <v>11</v>
      </c>
      <c r="D3988" s="1" t="s">
        <v>3074</v>
      </c>
      <c r="E3988" s="1" t="n">
        <v>1955</v>
      </c>
      <c r="F3988" s="1" t="s">
        <v>2996</v>
      </c>
      <c r="I3988" s="1" t="n">
        <v>47190</v>
      </c>
      <c r="J3988" s="1" t="n">
        <v>37742</v>
      </c>
      <c r="K3988" s="1" t="n">
        <v>7898575226504</v>
      </c>
      <c r="L3988" s="1" t="s">
        <v>4291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5" t="n">
        <v>46209</v>
      </c>
      <c r="C3989" s="1" t="n">
        <v>11</v>
      </c>
      <c r="D3989" s="1" t="s">
        <v>3074</v>
      </c>
      <c r="E3989" s="1" t="n">
        <v>1955</v>
      </c>
      <c r="F3989" s="1" t="s">
        <v>2996</v>
      </c>
      <c r="I3989" s="1" t="n">
        <v>47190</v>
      </c>
      <c r="J3989" s="1" t="n">
        <v>37744</v>
      </c>
      <c r="K3989" s="1" t="n">
        <v>7894537020739</v>
      </c>
      <c r="L3989" s="1" t="s">
        <v>4463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5" t="n">
        <v>46209</v>
      </c>
      <c r="C3990" s="1" t="n">
        <v>11</v>
      </c>
      <c r="D3990" s="1" t="s">
        <v>3074</v>
      </c>
      <c r="E3990" s="1" t="n">
        <v>1955</v>
      </c>
      <c r="F3990" s="1" t="s">
        <v>2996</v>
      </c>
      <c r="I3990" s="1" t="n">
        <v>47190</v>
      </c>
      <c r="J3990" s="1" t="n">
        <v>37744</v>
      </c>
      <c r="K3990" s="1" t="n">
        <v>7894537020739</v>
      </c>
      <c r="L3990" s="1" t="s">
        <v>4463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5" t="n">
        <v>46209</v>
      </c>
      <c r="C3991" s="1" t="n">
        <v>11</v>
      </c>
      <c r="D3991" s="1" t="s">
        <v>3074</v>
      </c>
      <c r="E3991" s="1" t="n">
        <v>1955</v>
      </c>
      <c r="F3991" s="1" t="s">
        <v>2996</v>
      </c>
      <c r="I3991" s="1" t="n">
        <v>47190</v>
      </c>
      <c r="J3991" s="1" t="n">
        <v>37745</v>
      </c>
      <c r="K3991" s="1" t="n">
        <v>7894537020746</v>
      </c>
      <c r="L3991" s="1" t="s">
        <v>4464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5" t="n">
        <v>46209</v>
      </c>
      <c r="C3992" s="1" t="n">
        <v>11</v>
      </c>
      <c r="D3992" s="1" t="s">
        <v>3074</v>
      </c>
      <c r="E3992" s="1" t="n">
        <v>1955</v>
      </c>
      <c r="F3992" s="1" t="s">
        <v>2996</v>
      </c>
      <c r="I3992" s="1" t="n">
        <v>47190</v>
      </c>
      <c r="J3992" s="1" t="n">
        <v>37858</v>
      </c>
      <c r="K3992" s="1" t="n">
        <v>7899403636076</v>
      </c>
      <c r="L3992" s="1" t="s">
        <v>4465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5" t="n">
        <v>46209</v>
      </c>
      <c r="C3993" s="1" t="n">
        <v>11</v>
      </c>
      <c r="D3993" s="1" t="s">
        <v>3074</v>
      </c>
      <c r="E3993" s="1" t="n">
        <v>1955</v>
      </c>
      <c r="F3993" s="1" t="s">
        <v>2996</v>
      </c>
      <c r="I3993" s="1" t="n">
        <v>47190</v>
      </c>
      <c r="J3993" s="1" t="n">
        <v>50870</v>
      </c>
      <c r="K3993" s="1" t="n">
        <v>7899403636373</v>
      </c>
      <c r="L3993" s="1" t="s">
        <v>4466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5" t="n">
        <v>46209</v>
      </c>
      <c r="C3994" s="1" t="n">
        <v>11</v>
      </c>
      <c r="D3994" s="1" t="s">
        <v>3074</v>
      </c>
      <c r="E3994" s="1" t="n">
        <v>1955</v>
      </c>
      <c r="F3994" s="1" t="s">
        <v>2996</v>
      </c>
      <c r="I3994" s="1" t="n">
        <v>47190</v>
      </c>
      <c r="J3994" s="1" t="n">
        <v>62812</v>
      </c>
      <c r="K3994" s="1" t="n">
        <v>7898933090877</v>
      </c>
      <c r="L3994" s="1" t="s">
        <v>4292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5" t="n">
        <v>46209</v>
      </c>
      <c r="C3995" s="1" t="n">
        <v>11</v>
      </c>
      <c r="D3995" s="1" t="s">
        <v>3074</v>
      </c>
      <c r="E3995" s="1" t="n">
        <v>1955</v>
      </c>
      <c r="F3995" s="1" t="s">
        <v>2996</v>
      </c>
      <c r="I3995" s="1" t="n">
        <v>47190</v>
      </c>
      <c r="J3995" s="1" t="n">
        <v>72901</v>
      </c>
      <c r="K3995" s="1" t="n">
        <v>7898602918563</v>
      </c>
      <c r="L3995" s="1" t="s">
        <v>4293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5" t="n">
        <v>46209</v>
      </c>
      <c r="C3996" s="1" t="n">
        <v>11</v>
      </c>
      <c r="D3996" s="1" t="s">
        <v>3074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3144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5" t="n">
        <v>46209</v>
      </c>
      <c r="C3997" s="1" t="n">
        <v>11</v>
      </c>
      <c r="D3997" s="1" t="s">
        <v>3074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3369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5" t="n">
        <v>46209</v>
      </c>
      <c r="C3998" s="1" t="n">
        <v>11</v>
      </c>
      <c r="D3998" s="1" t="s">
        <v>3074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3146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5" t="n">
        <v>46209</v>
      </c>
      <c r="C3999" s="1" t="n">
        <v>11</v>
      </c>
      <c r="D3999" s="1" t="s">
        <v>3074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4705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5" t="n">
        <v>46209</v>
      </c>
      <c r="C4000" s="1" t="n">
        <v>11</v>
      </c>
      <c r="D4000" s="1" t="s">
        <v>3074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3544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5" t="n">
        <v>46209</v>
      </c>
      <c r="C4001" s="1" t="n">
        <v>11</v>
      </c>
      <c r="D4001" s="1" t="s">
        <v>3074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4706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5" t="n">
        <v>46209</v>
      </c>
      <c r="C4002" s="1" t="n">
        <v>11</v>
      </c>
      <c r="D4002" s="1" t="s">
        <v>3074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4704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5" t="n">
        <v>46209</v>
      </c>
      <c r="C4003" s="1" t="n">
        <v>11</v>
      </c>
      <c r="D4003" s="1" t="s">
        <v>3074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4707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5" t="n">
        <v>46209</v>
      </c>
      <c r="C4004" s="1" t="n">
        <v>11</v>
      </c>
      <c r="D4004" s="1" t="s">
        <v>3074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4708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5" t="n">
        <v>46209</v>
      </c>
      <c r="C4005" s="1" t="n">
        <v>11</v>
      </c>
      <c r="D4005" s="1" t="s">
        <v>3074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4709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5" t="n">
        <v>46209</v>
      </c>
      <c r="C4006" s="1" t="n">
        <v>11</v>
      </c>
      <c r="D4006" s="1" t="s">
        <v>3074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4710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5" t="n">
        <v>46209</v>
      </c>
      <c r="C4007" s="1" t="n">
        <v>11</v>
      </c>
      <c r="D4007" s="1" t="s">
        <v>3074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3902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5" t="n">
        <v>46209</v>
      </c>
      <c r="C4008" s="1" t="n">
        <v>11</v>
      </c>
      <c r="D4008" s="1" t="s">
        <v>3074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3635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5" t="n">
        <v>46209</v>
      </c>
      <c r="C4009" s="1" t="n">
        <v>11</v>
      </c>
      <c r="D4009" s="1" t="s">
        <v>3074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4707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5" t="n">
        <v>46209</v>
      </c>
      <c r="C4010" s="1" t="n">
        <v>11</v>
      </c>
      <c r="D4010" s="1" t="s">
        <v>3074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4711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5" t="n">
        <v>46209</v>
      </c>
      <c r="C4011" s="1" t="n">
        <v>11</v>
      </c>
      <c r="D4011" s="1" t="s">
        <v>3074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4712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5" t="n">
        <v>46209</v>
      </c>
      <c r="C4012" s="1" t="n">
        <v>11</v>
      </c>
      <c r="D4012" s="1" t="s">
        <v>3074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4713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5" t="n">
        <v>46209</v>
      </c>
      <c r="C4013" s="1" t="n">
        <v>11</v>
      </c>
      <c r="D4013" s="1" t="s">
        <v>3074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4714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5" t="n">
        <v>46209</v>
      </c>
      <c r="C4014" s="1" t="n">
        <v>11</v>
      </c>
      <c r="D4014" s="1" t="s">
        <v>3074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4715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5" t="n">
        <v>46209</v>
      </c>
      <c r="C4015" s="1" t="n">
        <v>11</v>
      </c>
      <c r="D4015" s="1" t="s">
        <v>3074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4716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5" t="n">
        <v>46209</v>
      </c>
      <c r="C4016" s="1" t="n">
        <v>11</v>
      </c>
      <c r="D4016" s="1" t="s">
        <v>3074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4717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5" t="n">
        <v>46209</v>
      </c>
      <c r="C4017" s="1" t="n">
        <v>11</v>
      </c>
      <c r="D4017" s="1" t="s">
        <v>3074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4718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5" t="n">
        <v>46209</v>
      </c>
      <c r="C4018" s="1" t="n">
        <v>22</v>
      </c>
      <c r="D4018" s="1" t="s">
        <v>3220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3235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5" t="n">
        <v>46209</v>
      </c>
      <c r="C4019" s="1" t="n">
        <v>22</v>
      </c>
      <c r="D4019" s="1" t="s">
        <v>3220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3451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5" t="n">
        <v>46209</v>
      </c>
      <c r="C4020" s="1" t="n">
        <v>22</v>
      </c>
      <c r="D4020" s="1" t="s">
        <v>3220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3221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5" t="n">
        <v>46209</v>
      </c>
      <c r="C4021" s="1" t="n">
        <v>22</v>
      </c>
      <c r="D4021" s="1" t="s">
        <v>3220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3222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5" t="n">
        <v>46209</v>
      </c>
      <c r="C4022" s="1" t="n">
        <v>22</v>
      </c>
      <c r="D4022" s="1" t="s">
        <v>3220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3223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5" t="n">
        <v>46209</v>
      </c>
      <c r="C4023" s="1" t="n">
        <v>22</v>
      </c>
      <c r="D4023" s="1" t="s">
        <v>3220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3224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5" t="n">
        <v>46209</v>
      </c>
      <c r="C4024" s="1" t="n">
        <v>22</v>
      </c>
      <c r="D4024" s="1" t="s">
        <v>3220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3225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5" t="n">
        <v>46209</v>
      </c>
      <c r="C4025" s="1" t="n">
        <v>22</v>
      </c>
      <c r="D4025" s="1" t="s">
        <v>3220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3226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5" t="n">
        <v>46209</v>
      </c>
      <c r="C4026" s="1" t="n">
        <v>22</v>
      </c>
      <c r="D4026" s="1" t="s">
        <v>3220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3227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5" t="n">
        <v>46209</v>
      </c>
      <c r="C4027" s="1" t="n">
        <v>22</v>
      </c>
      <c r="D4027" s="1" t="s">
        <v>3220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3228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5" t="n">
        <v>46209</v>
      </c>
      <c r="C4028" s="1" t="n">
        <v>22</v>
      </c>
      <c r="D4028" s="1" t="s">
        <v>3220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3229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5" t="n">
        <v>46209</v>
      </c>
      <c r="C4029" s="1" t="n">
        <v>22</v>
      </c>
      <c r="D4029" s="1" t="s">
        <v>3220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3230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5" t="n">
        <v>46209</v>
      </c>
      <c r="C4030" s="1" t="n">
        <v>22</v>
      </c>
      <c r="D4030" s="1" t="s">
        <v>3220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3240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5" t="n">
        <v>46209</v>
      </c>
      <c r="C4031" s="1" t="n">
        <v>22</v>
      </c>
      <c r="D4031" s="1" t="s">
        <v>3220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3231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5" t="n">
        <v>46209</v>
      </c>
      <c r="C4032" s="1" t="n">
        <v>22</v>
      </c>
      <c r="D4032" s="1" t="s">
        <v>3220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3232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5" t="n">
        <v>46209</v>
      </c>
      <c r="C4033" s="1" t="n">
        <v>22</v>
      </c>
      <c r="D4033" s="1" t="s">
        <v>3220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3233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5" t="n">
        <v>46209</v>
      </c>
      <c r="C4034" s="1" t="n">
        <v>22</v>
      </c>
      <c r="D4034" s="1" t="s">
        <v>3220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3234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5" t="n">
        <v>46209</v>
      </c>
      <c r="C4035" s="1" t="n">
        <v>22</v>
      </c>
      <c r="D4035" s="1" t="s">
        <v>3220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3234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5" t="n">
        <v>46209</v>
      </c>
      <c r="C4036" s="1" t="n">
        <v>22</v>
      </c>
      <c r="D4036" s="1" t="s">
        <v>3220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3235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5" t="n">
        <v>46209</v>
      </c>
      <c r="C4037" s="1" t="n">
        <v>22</v>
      </c>
      <c r="D4037" s="1" t="s">
        <v>3220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3236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5" t="n">
        <v>46209</v>
      </c>
      <c r="C4038" s="1" t="n">
        <v>22</v>
      </c>
      <c r="D4038" s="1" t="s">
        <v>3220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3237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5" t="n">
        <v>46209</v>
      </c>
      <c r="C4039" s="1" t="n">
        <v>22</v>
      </c>
      <c r="D4039" s="1" t="s">
        <v>3220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3238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5" t="n">
        <v>46209</v>
      </c>
      <c r="C4040" s="1" t="n">
        <v>22</v>
      </c>
      <c r="D4040" s="1" t="s">
        <v>3220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3234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5" t="n">
        <v>46209</v>
      </c>
      <c r="C4041" s="1" t="n">
        <v>100</v>
      </c>
      <c r="D4041" s="1" t="s">
        <v>3241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3451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5" t="n">
        <v>46209</v>
      </c>
      <c r="C4042" s="1" t="n">
        <v>100</v>
      </c>
      <c r="D4042" s="1" t="s">
        <v>3241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3240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5" t="n">
        <v>46209</v>
      </c>
      <c r="C4043" s="1" t="n">
        <v>100</v>
      </c>
      <c r="D4043" s="1" t="s">
        <v>3241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3234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5" t="n">
        <v>46209</v>
      </c>
      <c r="C4044" s="1" t="n">
        <v>100</v>
      </c>
      <c r="D4044" s="1" t="s">
        <v>3241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3235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5" t="n">
        <v>46209</v>
      </c>
      <c r="C4045" s="1" t="n">
        <v>100</v>
      </c>
      <c r="D4045" s="1" t="s">
        <v>3241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3221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5" t="n">
        <v>46209</v>
      </c>
      <c r="C4046" s="1" t="n">
        <v>100</v>
      </c>
      <c r="D4046" s="1" t="s">
        <v>3241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3222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5" t="n">
        <v>46209</v>
      </c>
      <c r="C4047" s="1" t="n">
        <v>100</v>
      </c>
      <c r="D4047" s="1" t="s">
        <v>3241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3223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5" t="n">
        <v>46209</v>
      </c>
      <c r="C4048" s="1" t="n">
        <v>100</v>
      </c>
      <c r="D4048" s="1" t="s">
        <v>3241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3224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5" t="n">
        <v>46209</v>
      </c>
      <c r="C4049" s="1" t="n">
        <v>100</v>
      </c>
      <c r="D4049" s="1" t="s">
        <v>3241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3225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5" t="n">
        <v>46209</v>
      </c>
      <c r="C4050" s="1" t="n">
        <v>100</v>
      </c>
      <c r="D4050" s="1" t="s">
        <v>3241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3226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5" t="n">
        <v>46209</v>
      </c>
      <c r="C4051" s="1" t="n">
        <v>100</v>
      </c>
      <c r="D4051" s="1" t="s">
        <v>3241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3227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5" t="n">
        <v>46209</v>
      </c>
      <c r="C4052" s="1" t="n">
        <v>100</v>
      </c>
      <c r="D4052" s="1" t="s">
        <v>3241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3228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5" t="n">
        <v>46209</v>
      </c>
      <c r="C4053" s="1" t="n">
        <v>100</v>
      </c>
      <c r="D4053" s="1" t="s">
        <v>3241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3229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5" t="n">
        <v>46209</v>
      </c>
      <c r="C4054" s="1" t="n">
        <v>100</v>
      </c>
      <c r="D4054" s="1" t="s">
        <v>3241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3230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5" t="n">
        <v>46209</v>
      </c>
      <c r="C4055" s="1" t="n">
        <v>100</v>
      </c>
      <c r="D4055" s="1" t="s">
        <v>3241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3231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5" t="n">
        <v>46209</v>
      </c>
      <c r="C4056" s="1" t="n">
        <v>100</v>
      </c>
      <c r="D4056" s="1" t="s">
        <v>3241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3232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5" t="n">
        <v>46209</v>
      </c>
      <c r="C4057" s="1" t="n">
        <v>100</v>
      </c>
      <c r="D4057" s="1" t="s">
        <v>3241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3233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5" t="n">
        <v>46209</v>
      </c>
      <c r="C4058" s="1" t="n">
        <v>100</v>
      </c>
      <c r="D4058" s="1" t="s">
        <v>3241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3234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5" t="n">
        <v>46209</v>
      </c>
      <c r="C4059" s="1" t="n">
        <v>100</v>
      </c>
      <c r="D4059" s="1" t="s">
        <v>3241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3235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5" t="n">
        <v>46209</v>
      </c>
      <c r="C4060" s="1" t="n">
        <v>100</v>
      </c>
      <c r="D4060" s="1" t="s">
        <v>3241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3236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5" t="n">
        <v>46209</v>
      </c>
      <c r="C4061" s="1" t="n">
        <v>100</v>
      </c>
      <c r="D4061" s="1" t="s">
        <v>3241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3237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5" t="n">
        <v>46209</v>
      </c>
      <c r="C4062" s="1" t="n">
        <v>100</v>
      </c>
      <c r="D4062" s="1" t="s">
        <v>3241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3238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5" t="n">
        <v>46209</v>
      </c>
      <c r="C4063" s="1" t="n">
        <v>100</v>
      </c>
      <c r="D4063" s="1" t="s">
        <v>3241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3234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5" t="n">
        <v>46209</v>
      </c>
      <c r="C4064" s="1" t="n">
        <v>171</v>
      </c>
      <c r="D4064" s="1" t="s">
        <v>3301</v>
      </c>
      <c r="E4064" s="1" t="n">
        <v>1955</v>
      </c>
      <c r="F4064" s="1" t="s">
        <v>2996</v>
      </c>
      <c r="I4064" s="1" t="n">
        <v>47191</v>
      </c>
      <c r="J4064" s="1" t="n">
        <v>45153</v>
      </c>
      <c r="K4064" s="1" t="n">
        <v>7899403713715</v>
      </c>
      <c r="L4064" s="1" t="s">
        <v>4288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5" t="n">
        <v>46209</v>
      </c>
      <c r="C4065" s="1" t="n">
        <v>171</v>
      </c>
      <c r="D4065" s="1" t="s">
        <v>3301</v>
      </c>
      <c r="E4065" s="1" t="n">
        <v>1955</v>
      </c>
      <c r="F4065" s="1" t="s">
        <v>2996</v>
      </c>
      <c r="I4065" s="1" t="n">
        <v>47191</v>
      </c>
      <c r="J4065" s="1" t="n">
        <v>45154</v>
      </c>
      <c r="K4065" s="1" t="n">
        <v>2246390</v>
      </c>
      <c r="L4065" s="1" t="s">
        <v>4289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5" t="n">
        <v>46209</v>
      </c>
      <c r="C4066" s="1" t="n">
        <v>171</v>
      </c>
      <c r="D4066" s="1" t="s">
        <v>3301</v>
      </c>
      <c r="E4066" s="1" t="n">
        <v>1955</v>
      </c>
      <c r="F4066" s="1" t="s">
        <v>2996</v>
      </c>
      <c r="I4066" s="1" t="n">
        <v>47191</v>
      </c>
      <c r="J4066" s="1" t="n">
        <v>45155</v>
      </c>
      <c r="K4066" s="1" t="n">
        <v>2246406</v>
      </c>
      <c r="L4066" s="1" t="s">
        <v>4290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5" t="n">
        <v>46210</v>
      </c>
      <c r="C4067" s="1" t="n">
        <v>1</v>
      </c>
      <c r="D4067" s="1" t="s">
        <v>3101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3102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5" t="n">
        <v>46210</v>
      </c>
      <c r="C4068" s="1" t="n">
        <v>1</v>
      </c>
      <c r="D4068" s="1" t="s">
        <v>3101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3352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5" t="n">
        <v>46210</v>
      </c>
      <c r="C4069" s="1" t="n">
        <v>1</v>
      </c>
      <c r="D4069" s="1" t="s">
        <v>3101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3353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5" t="n">
        <v>46210</v>
      </c>
      <c r="C4070" s="1" t="n">
        <v>1</v>
      </c>
      <c r="D4070" s="1" t="s">
        <v>3101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3103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5" t="n">
        <v>46210</v>
      </c>
      <c r="C4071" s="1" t="n">
        <v>1</v>
      </c>
      <c r="D4071" s="1" t="s">
        <v>3101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3929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5" t="n">
        <v>46210</v>
      </c>
      <c r="C4072" s="1" t="n">
        <v>1</v>
      </c>
      <c r="D4072" s="1" t="s">
        <v>3101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3930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5" t="n">
        <v>46210</v>
      </c>
      <c r="C4073" s="1" t="n">
        <v>1</v>
      </c>
      <c r="D4073" s="1" t="s">
        <v>3101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4719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5" t="n">
        <v>46210</v>
      </c>
      <c r="C4074" s="1" t="n">
        <v>1</v>
      </c>
      <c r="D4074" s="1" t="s">
        <v>3101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3933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5" t="n">
        <v>46210</v>
      </c>
      <c r="C4075" s="1" t="n">
        <v>1</v>
      </c>
      <c r="D4075" s="1" t="s">
        <v>3101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4720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5" t="n">
        <v>46210</v>
      </c>
      <c r="C4076" s="1" t="n">
        <v>2</v>
      </c>
      <c r="D4076" s="1" t="s">
        <v>3067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3068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5" t="n">
        <v>46210</v>
      </c>
      <c r="C4077" s="1" t="n">
        <v>2</v>
      </c>
      <c r="D4077" s="1" t="s">
        <v>3067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3070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5" t="n">
        <v>46210</v>
      </c>
      <c r="C4078" s="1" t="n">
        <v>2</v>
      </c>
      <c r="D4078" s="1" t="s">
        <v>3067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3072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5" t="n">
        <v>46210</v>
      </c>
      <c r="C4079" s="1" t="n">
        <v>2</v>
      </c>
      <c r="D4079" s="1" t="s">
        <v>3067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3104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5" t="n">
        <v>46210</v>
      </c>
      <c r="C4080" s="1" t="n">
        <v>2</v>
      </c>
      <c r="D4080" s="1" t="s">
        <v>3067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3105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5" t="n">
        <v>46210</v>
      </c>
      <c r="C4081" s="1" t="n">
        <v>2</v>
      </c>
      <c r="D4081" s="1" t="s">
        <v>3067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3257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5" t="n">
        <v>46210</v>
      </c>
      <c r="C4082" s="1" t="n">
        <v>2</v>
      </c>
      <c r="D4082" s="1" t="s">
        <v>3067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3109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5" t="n">
        <v>46210</v>
      </c>
      <c r="C4083" s="1" t="n">
        <v>2</v>
      </c>
      <c r="D4083" s="1" t="s">
        <v>3067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3110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5" t="n">
        <v>46210</v>
      </c>
      <c r="C4084" s="1" t="n">
        <v>2</v>
      </c>
      <c r="D4084" s="1" t="s">
        <v>3067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3258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5" t="n">
        <v>46210</v>
      </c>
      <c r="C4085" s="1" t="n">
        <v>2</v>
      </c>
      <c r="D4085" s="1" t="s">
        <v>3067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3111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5" t="n">
        <v>46210</v>
      </c>
      <c r="C4086" s="1" t="n">
        <v>2</v>
      </c>
      <c r="D4086" s="1" t="s">
        <v>3067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3112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5" t="n">
        <v>46210</v>
      </c>
      <c r="C4087" s="1" t="n">
        <v>2</v>
      </c>
      <c r="D4087" s="1" t="s">
        <v>3067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3113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5" t="n">
        <v>46210</v>
      </c>
      <c r="C4088" s="1" t="n">
        <v>2</v>
      </c>
      <c r="D4088" s="1" t="s">
        <v>3067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3114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5" t="n">
        <v>46210</v>
      </c>
      <c r="C4089" s="1" t="n">
        <v>2</v>
      </c>
      <c r="D4089" s="1" t="s">
        <v>3067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3259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5" t="n">
        <v>46210</v>
      </c>
      <c r="C4090" s="1" t="n">
        <v>2</v>
      </c>
      <c r="D4090" s="1" t="s">
        <v>3067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3260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5" t="n">
        <v>46210</v>
      </c>
      <c r="C4091" s="1" t="n">
        <v>2</v>
      </c>
      <c r="D4091" s="1" t="s">
        <v>3067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3261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5" t="n">
        <v>46210</v>
      </c>
      <c r="C4092" s="1" t="n">
        <v>2</v>
      </c>
      <c r="D4092" s="1" t="s">
        <v>3067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3887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5" t="n">
        <v>46210</v>
      </c>
      <c r="C4093" s="1" t="n">
        <v>2</v>
      </c>
      <c r="D4093" s="1" t="s">
        <v>3067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3116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5" t="n">
        <v>46210</v>
      </c>
      <c r="C4094" s="1" t="n">
        <v>2</v>
      </c>
      <c r="D4094" s="1" t="s">
        <v>3067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3117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5" t="n">
        <v>46210</v>
      </c>
      <c r="C4095" s="1" t="n">
        <v>2</v>
      </c>
      <c r="D4095" s="1" t="s">
        <v>3067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3460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5" t="n">
        <v>46210</v>
      </c>
      <c r="C4096" s="1" t="n">
        <v>2</v>
      </c>
      <c r="D4096" s="1" t="s">
        <v>3067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3118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5" t="n">
        <v>46210</v>
      </c>
      <c r="C4097" s="1" t="n">
        <v>6</v>
      </c>
      <c r="D4097" s="1" t="s">
        <v>3073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3068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5" t="n">
        <v>46210</v>
      </c>
      <c r="C4098" s="1" t="n">
        <v>6</v>
      </c>
      <c r="D4098" s="1" t="s">
        <v>3073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3070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5" t="n">
        <v>46210</v>
      </c>
      <c r="C4099" s="1" t="n">
        <v>6</v>
      </c>
      <c r="D4099" s="1" t="s">
        <v>3073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3072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5" t="n">
        <v>46210</v>
      </c>
      <c r="C4100" s="1" t="n">
        <v>6</v>
      </c>
      <c r="D4100" s="1" t="s">
        <v>3073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3104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5" t="n">
        <v>46210</v>
      </c>
      <c r="C4101" s="1" t="n">
        <v>6</v>
      </c>
      <c r="D4101" s="1" t="s">
        <v>3073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3105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5" t="n">
        <v>46210</v>
      </c>
      <c r="C4102" s="1" t="n">
        <v>6</v>
      </c>
      <c r="D4102" s="1" t="s">
        <v>3073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3257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5" t="n">
        <v>46210</v>
      </c>
      <c r="C4103" s="1" t="n">
        <v>6</v>
      </c>
      <c r="D4103" s="1" t="s">
        <v>3073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3109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5" t="n">
        <v>46210</v>
      </c>
      <c r="C4104" s="1" t="n">
        <v>6</v>
      </c>
      <c r="D4104" s="1" t="s">
        <v>3073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3110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5" t="n">
        <v>46210</v>
      </c>
      <c r="C4105" s="1" t="n">
        <v>6</v>
      </c>
      <c r="D4105" s="1" t="s">
        <v>3073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3258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5" t="n">
        <v>46210</v>
      </c>
      <c r="C4106" s="1" t="n">
        <v>6</v>
      </c>
      <c r="D4106" s="1" t="s">
        <v>3073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3111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5" t="n">
        <v>46210</v>
      </c>
      <c r="C4107" s="1" t="n">
        <v>6</v>
      </c>
      <c r="D4107" s="1" t="s">
        <v>3073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3112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5" t="n">
        <v>46210</v>
      </c>
      <c r="C4108" s="1" t="n">
        <v>6</v>
      </c>
      <c r="D4108" s="1" t="s">
        <v>3073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3113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5" t="n">
        <v>46210</v>
      </c>
      <c r="C4109" s="1" t="n">
        <v>6</v>
      </c>
      <c r="D4109" s="1" t="s">
        <v>3073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3114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5" t="n">
        <v>46210</v>
      </c>
      <c r="C4110" s="1" t="n">
        <v>6</v>
      </c>
      <c r="D4110" s="1" t="s">
        <v>3073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3259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5" t="n">
        <v>46210</v>
      </c>
      <c r="C4111" s="1" t="n">
        <v>6</v>
      </c>
      <c r="D4111" s="1" t="s">
        <v>3073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3260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5" t="n">
        <v>46210</v>
      </c>
      <c r="C4112" s="1" t="n">
        <v>6</v>
      </c>
      <c r="D4112" s="1" t="s">
        <v>3073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3261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5" t="n">
        <v>46210</v>
      </c>
      <c r="C4113" s="1" t="n">
        <v>6</v>
      </c>
      <c r="D4113" s="1" t="s">
        <v>3073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3887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5" t="n">
        <v>46210</v>
      </c>
      <c r="C4114" s="1" t="n">
        <v>6</v>
      </c>
      <c r="D4114" s="1" t="s">
        <v>3073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3116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5" t="n">
        <v>46210</v>
      </c>
      <c r="C4115" s="1" t="n">
        <v>6</v>
      </c>
      <c r="D4115" s="1" t="s">
        <v>3073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3117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5" t="n">
        <v>46210</v>
      </c>
      <c r="C4116" s="1" t="n">
        <v>6</v>
      </c>
      <c r="D4116" s="1" t="s">
        <v>3073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3460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5" t="n">
        <v>46210</v>
      </c>
      <c r="C4117" s="1" t="n">
        <v>6</v>
      </c>
      <c r="D4117" s="1" t="s">
        <v>3073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3118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5" t="n">
        <v>46210</v>
      </c>
      <c r="C4118" s="1" t="n">
        <v>11</v>
      </c>
      <c r="D4118" s="1" t="s">
        <v>3074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3222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5" t="n">
        <v>46210</v>
      </c>
      <c r="C4119" s="1" t="n">
        <v>11</v>
      </c>
      <c r="D4119" s="1" t="s">
        <v>3074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3226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5" t="n">
        <v>46210</v>
      </c>
      <c r="C4120" s="1" t="n">
        <v>11</v>
      </c>
      <c r="D4120" s="1" t="s">
        <v>3074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3227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5" t="n">
        <v>46210</v>
      </c>
      <c r="C4121" s="1" t="n">
        <v>11</v>
      </c>
      <c r="D4121" s="1" t="s">
        <v>3074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3771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5" t="n">
        <v>46210</v>
      </c>
      <c r="C4122" s="1" t="n">
        <v>11</v>
      </c>
      <c r="D4122" s="1" t="s">
        <v>3074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3626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5" t="n">
        <v>46210</v>
      </c>
      <c r="C4123" s="1" t="n">
        <v>11</v>
      </c>
      <c r="D4123" s="1" t="s">
        <v>3074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4721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5" t="n">
        <v>46210</v>
      </c>
      <c r="C4124" s="1" t="n">
        <v>11</v>
      </c>
      <c r="D4124" s="1" t="s">
        <v>3074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3178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5" t="n">
        <v>46210</v>
      </c>
      <c r="C4125" s="1" t="n">
        <v>11</v>
      </c>
      <c r="D4125" s="1" t="s">
        <v>3074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3179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5" t="n">
        <v>46210</v>
      </c>
      <c r="C4126" s="1" t="n">
        <v>11</v>
      </c>
      <c r="D4126" s="1" t="s">
        <v>3074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3180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5" t="n">
        <v>46210</v>
      </c>
      <c r="C4127" s="1" t="n">
        <v>11</v>
      </c>
      <c r="D4127" s="1" t="s">
        <v>3074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3780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5" t="n">
        <v>46210</v>
      </c>
      <c r="C4128" s="1" t="n">
        <v>11</v>
      </c>
      <c r="D4128" s="1" t="s">
        <v>3074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4722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5" t="n">
        <v>46210</v>
      </c>
      <c r="C4129" s="1" t="n">
        <v>11</v>
      </c>
      <c r="D4129" s="1" t="s">
        <v>3074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4723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5" t="n">
        <v>46210</v>
      </c>
      <c r="C4130" s="1" t="n">
        <v>11</v>
      </c>
      <c r="D4130" s="1" t="s">
        <v>3074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3342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5" t="n">
        <v>46210</v>
      </c>
      <c r="C4131" s="1" t="n">
        <v>11</v>
      </c>
      <c r="D4131" s="1" t="s">
        <v>3074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4724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5" t="n">
        <v>46210</v>
      </c>
      <c r="C4132" s="1" t="n">
        <v>11</v>
      </c>
      <c r="D4132" s="1" t="s">
        <v>3074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4725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5" t="n">
        <v>46210</v>
      </c>
      <c r="C4133" s="1" t="n">
        <v>11</v>
      </c>
      <c r="D4133" s="1" t="s">
        <v>3074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4726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5" t="n">
        <v>46210</v>
      </c>
      <c r="C4134" s="1" t="n">
        <v>11</v>
      </c>
      <c r="D4134" s="1" t="s">
        <v>3074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4727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5" t="n">
        <v>46210</v>
      </c>
      <c r="C4135" s="1" t="n">
        <v>11</v>
      </c>
      <c r="D4135" s="1" t="s">
        <v>3074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4728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5" t="n">
        <v>46210</v>
      </c>
      <c r="C4136" s="1" t="n">
        <v>11</v>
      </c>
      <c r="D4136" s="1" t="s">
        <v>3074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4729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5" t="n">
        <v>46210</v>
      </c>
      <c r="C4137" s="1" t="n">
        <v>11</v>
      </c>
      <c r="D4137" s="1" t="s">
        <v>3074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4730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5" t="n">
        <v>46210</v>
      </c>
      <c r="C4138" s="1" t="n">
        <v>11</v>
      </c>
      <c r="D4138" s="1" t="s">
        <v>3074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4731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5" t="n">
        <v>46210</v>
      </c>
      <c r="C4139" s="1" t="n">
        <v>11</v>
      </c>
      <c r="D4139" s="1" t="s">
        <v>3074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4732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5" t="n">
        <v>46210</v>
      </c>
      <c r="C4140" s="1" t="n">
        <v>11</v>
      </c>
      <c r="D4140" s="1" t="s">
        <v>3074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4733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5" t="n">
        <v>46210</v>
      </c>
      <c r="C4141" s="1" t="n">
        <v>11</v>
      </c>
      <c r="D4141" s="1" t="s">
        <v>3074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4734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5" t="n">
        <v>46210</v>
      </c>
      <c r="C4142" s="1" t="n">
        <v>11</v>
      </c>
      <c r="D4142" s="1" t="s">
        <v>3074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4735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5" t="n">
        <v>46210</v>
      </c>
      <c r="C4143" s="1" t="n">
        <v>11</v>
      </c>
      <c r="D4143" s="1" t="s">
        <v>3074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4736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5" t="n">
        <v>46210</v>
      </c>
      <c r="C4144" s="1" t="n">
        <v>11</v>
      </c>
      <c r="D4144" s="1" t="s">
        <v>3074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4737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5" t="n">
        <v>46210</v>
      </c>
      <c r="C4145" s="1" t="n">
        <v>11</v>
      </c>
      <c r="D4145" s="1" t="s">
        <v>3074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4738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5" t="n">
        <v>46210</v>
      </c>
      <c r="C4146" s="1" t="n">
        <v>11</v>
      </c>
      <c r="D4146" s="1" t="s">
        <v>3074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4739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5" t="n">
        <v>46210</v>
      </c>
      <c r="C4147" s="1" t="n">
        <v>11</v>
      </c>
      <c r="D4147" s="1" t="s">
        <v>3074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4740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5" t="n">
        <v>46210</v>
      </c>
      <c r="C4148" s="1" t="n">
        <v>11</v>
      </c>
      <c r="D4148" s="1" t="s">
        <v>3074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4741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5" t="n">
        <v>46210</v>
      </c>
      <c r="C4149" s="1" t="n">
        <v>11</v>
      </c>
      <c r="D4149" s="1" t="s">
        <v>3074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4742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5" t="n">
        <v>46210</v>
      </c>
      <c r="C4150" s="1" t="n">
        <v>11</v>
      </c>
      <c r="D4150" s="1" t="s">
        <v>3074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4743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5" t="n">
        <v>46210</v>
      </c>
      <c r="C4151" s="1" t="n">
        <v>11</v>
      </c>
      <c r="D4151" s="1" t="s">
        <v>3074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4744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5" t="n">
        <v>46210</v>
      </c>
      <c r="C4152" s="1" t="n">
        <v>11</v>
      </c>
      <c r="D4152" s="1" t="s">
        <v>3074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4745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5" t="n">
        <v>46210</v>
      </c>
      <c r="C4153" s="1" t="n">
        <v>11</v>
      </c>
      <c r="D4153" s="1" t="s">
        <v>3074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4746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5" t="n">
        <v>46210</v>
      </c>
      <c r="C4154" s="1" t="n">
        <v>11</v>
      </c>
      <c r="D4154" s="1" t="s">
        <v>3074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4747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5" t="n">
        <v>46210</v>
      </c>
      <c r="C4155" s="1" t="n">
        <v>11</v>
      </c>
      <c r="D4155" s="1" t="s">
        <v>3074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4748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5" t="n">
        <v>46210</v>
      </c>
      <c r="C4156" s="1" t="n">
        <v>11</v>
      </c>
      <c r="D4156" s="1" t="s">
        <v>3074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4749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5" t="n">
        <v>46210</v>
      </c>
      <c r="C4157" s="1" t="n">
        <v>11</v>
      </c>
      <c r="D4157" s="1" t="s">
        <v>3074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4750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5" t="n">
        <v>46210</v>
      </c>
      <c r="C4158" s="1" t="n">
        <v>11</v>
      </c>
      <c r="D4158" s="1" t="s">
        <v>3074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4751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5" t="n">
        <v>46210</v>
      </c>
      <c r="C4159" s="1" t="n">
        <v>11</v>
      </c>
      <c r="D4159" s="1" t="s">
        <v>3074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4752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5" t="n">
        <v>46210</v>
      </c>
      <c r="C4160" s="1" t="n">
        <v>11</v>
      </c>
      <c r="D4160" s="1" t="s">
        <v>3074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4753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5" t="n">
        <v>46210</v>
      </c>
      <c r="C4161" s="1" t="n">
        <v>11</v>
      </c>
      <c r="D4161" s="1" t="s">
        <v>3074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3347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5" t="n">
        <v>46210</v>
      </c>
      <c r="C4162" s="1" t="n">
        <v>11</v>
      </c>
      <c r="D4162" s="1" t="s">
        <v>3074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4754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5" t="n">
        <v>46210</v>
      </c>
      <c r="C4163" s="1" t="n">
        <v>11</v>
      </c>
      <c r="D4163" s="1" t="s">
        <v>3074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4755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5" t="n">
        <v>46210</v>
      </c>
      <c r="C4164" s="1" t="n">
        <v>11</v>
      </c>
      <c r="D4164" s="1" t="s">
        <v>3074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4756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5" t="n">
        <v>46211</v>
      </c>
      <c r="C4165" s="1" t="n">
        <v>1</v>
      </c>
      <c r="D4165" s="1" t="s">
        <v>3101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3124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5" t="n">
        <v>46211</v>
      </c>
      <c r="C4166" s="1" t="n">
        <v>1</v>
      </c>
      <c r="D4166" s="1" t="s">
        <v>3101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3125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5" t="n">
        <v>46211</v>
      </c>
      <c r="C4167" s="1" t="n">
        <v>1</v>
      </c>
      <c r="D4167" s="1" t="s">
        <v>3101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3126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5" t="n">
        <v>46211</v>
      </c>
      <c r="C4168" s="1" t="n">
        <v>1</v>
      </c>
      <c r="D4168" s="1" t="s">
        <v>3101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3128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5" t="n">
        <v>46211</v>
      </c>
      <c r="C4169" s="1" t="n">
        <v>1</v>
      </c>
      <c r="D4169" s="1" t="s">
        <v>3101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3218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5" t="n">
        <v>46211</v>
      </c>
      <c r="C4170" s="1" t="n">
        <v>1</v>
      </c>
      <c r="D4170" s="1" t="s">
        <v>3101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3219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5" t="n">
        <v>46211</v>
      </c>
      <c r="C4171" s="1" t="n">
        <v>2</v>
      </c>
      <c r="D4171" s="1" t="s">
        <v>3067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3703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5" t="n">
        <v>46211</v>
      </c>
      <c r="C4172" s="1" t="n">
        <v>2</v>
      </c>
      <c r="D4172" s="1" t="s">
        <v>3067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3071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5" t="n">
        <v>46211</v>
      </c>
      <c r="C4173" s="1" t="n">
        <v>2</v>
      </c>
      <c r="D4173" s="1" t="s">
        <v>3067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3069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5" t="n">
        <v>46211</v>
      </c>
      <c r="C4174" s="1" t="n">
        <v>2</v>
      </c>
      <c r="D4174" s="1" t="s">
        <v>3067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3070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5" t="n">
        <v>46211</v>
      </c>
      <c r="C4175" s="1" t="n">
        <v>6</v>
      </c>
      <c r="D4175" s="1" t="s">
        <v>3073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3703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5" t="n">
        <v>46211</v>
      </c>
      <c r="C4176" s="1" t="n">
        <v>6</v>
      </c>
      <c r="D4176" s="1" t="s">
        <v>3073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3071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5" t="n">
        <v>46211</v>
      </c>
      <c r="C4177" s="1" t="n">
        <v>6</v>
      </c>
      <c r="D4177" s="1" t="s">
        <v>3073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3069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5" t="n">
        <v>46211</v>
      </c>
      <c r="C4178" s="1" t="n">
        <v>6</v>
      </c>
      <c r="D4178" s="1" t="s">
        <v>3073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3070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5" t="n">
        <v>46212</v>
      </c>
      <c r="C4179" s="1" t="n">
        <v>1</v>
      </c>
      <c r="D4179" s="1" t="s">
        <v>3101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4577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5" t="n">
        <v>46212</v>
      </c>
      <c r="C4180" s="1" t="n">
        <v>1</v>
      </c>
      <c r="D4180" s="1" t="s">
        <v>3101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3351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5" t="n">
        <v>46212</v>
      </c>
      <c r="C4181" s="1" t="n">
        <v>1</v>
      </c>
      <c r="D4181" s="1" t="s">
        <v>3101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3523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5" t="n">
        <v>46212</v>
      </c>
      <c r="C4182" s="1" t="n">
        <v>1</v>
      </c>
      <c r="D4182" s="1" t="s">
        <v>3101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3524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5" t="n">
        <v>46212</v>
      </c>
      <c r="C4183" s="1" t="n">
        <v>1</v>
      </c>
      <c r="D4183" s="1" t="s">
        <v>3101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3267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5" t="n">
        <v>46212</v>
      </c>
      <c r="C4184" s="1" t="n">
        <v>1</v>
      </c>
      <c r="D4184" s="1" t="s">
        <v>3101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3503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5" t="n">
        <v>46212</v>
      </c>
      <c r="C4185" s="1" t="n">
        <v>1</v>
      </c>
      <c r="D4185" s="1" t="s">
        <v>3101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3160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5" t="n">
        <v>46212</v>
      </c>
      <c r="C4186" s="1" t="n">
        <v>1</v>
      </c>
      <c r="D4186" s="1" t="s">
        <v>3101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3504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5" t="n">
        <v>46212</v>
      </c>
      <c r="C4187" s="1" t="n">
        <v>1</v>
      </c>
      <c r="D4187" s="1" t="s">
        <v>3101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4467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5" t="n">
        <v>46212</v>
      </c>
      <c r="C4188" s="1" t="n">
        <v>1</v>
      </c>
      <c r="D4188" s="1" t="s">
        <v>3101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3162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5" t="n">
        <v>46212</v>
      </c>
      <c r="C4189" s="1" t="n">
        <v>1</v>
      </c>
      <c r="D4189" s="1" t="s">
        <v>3101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3508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5" t="n">
        <v>46212</v>
      </c>
      <c r="C4190" s="1" t="n">
        <v>1</v>
      </c>
      <c r="D4190" s="1" t="s">
        <v>3101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3251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5" t="n">
        <v>46212</v>
      </c>
      <c r="C4191" s="1" t="n">
        <v>1</v>
      </c>
      <c r="D4191" s="1" t="s">
        <v>3101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3252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5" t="n">
        <v>46212</v>
      </c>
      <c r="C4192" s="1" t="n">
        <v>1</v>
      </c>
      <c r="D4192" s="1" t="s">
        <v>3101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3253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5" t="n">
        <v>46212</v>
      </c>
      <c r="C4193" s="1" t="n">
        <v>1</v>
      </c>
      <c r="D4193" s="1" t="s">
        <v>3101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3254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5" t="n">
        <v>46212</v>
      </c>
      <c r="C4194" s="1" t="n">
        <v>1</v>
      </c>
      <c r="D4194" s="1" t="s">
        <v>3101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3255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5" t="n">
        <v>46212</v>
      </c>
      <c r="C4195" s="1" t="n">
        <v>1</v>
      </c>
      <c r="D4195" s="1" t="s">
        <v>3101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3256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5" t="n">
        <v>46212</v>
      </c>
      <c r="C4196" s="1" t="n">
        <v>6</v>
      </c>
      <c r="D4196" s="1" t="s">
        <v>3073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3068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5" t="n">
        <v>46212</v>
      </c>
      <c r="C4197" s="1" t="n">
        <v>6</v>
      </c>
      <c r="D4197" s="1" t="s">
        <v>3073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3070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5" t="n">
        <v>46212</v>
      </c>
      <c r="C4198" s="1" t="n">
        <v>11</v>
      </c>
      <c r="D4198" s="1" t="s">
        <v>3074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4757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5" t="n">
        <v>46212</v>
      </c>
      <c r="C4199" s="1" t="n">
        <v>11</v>
      </c>
      <c r="D4199" s="1" t="s">
        <v>3074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4758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5" t="n">
        <v>46212</v>
      </c>
      <c r="C4200" s="1" t="n">
        <v>11</v>
      </c>
      <c r="D4200" s="1" t="s">
        <v>3074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4759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5" t="n">
        <v>46212</v>
      </c>
      <c r="C4201" s="1" t="n">
        <v>11</v>
      </c>
      <c r="D4201" s="1" t="s">
        <v>3074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3546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5" t="n">
        <v>46212</v>
      </c>
      <c r="C4202" s="1" t="n">
        <v>11</v>
      </c>
      <c r="D4202" s="1" t="s">
        <v>3074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3547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5" t="n">
        <v>46212</v>
      </c>
      <c r="C4203" s="1" t="n">
        <v>11</v>
      </c>
      <c r="D4203" s="1" t="s">
        <v>3074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3548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5" t="n">
        <v>46212</v>
      </c>
      <c r="C4204" s="1" t="n">
        <v>11</v>
      </c>
      <c r="D4204" s="1" t="s">
        <v>3074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4760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5" t="n">
        <v>46212</v>
      </c>
      <c r="C4205" s="1" t="n">
        <v>11</v>
      </c>
      <c r="D4205" s="1" t="s">
        <v>3074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4761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5" t="n">
        <v>46212</v>
      </c>
      <c r="C4206" s="1" t="n">
        <v>11</v>
      </c>
      <c r="D4206" s="1" t="s">
        <v>3074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3549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5" t="n">
        <v>46212</v>
      </c>
      <c r="C4207" s="1" t="n">
        <v>11</v>
      </c>
      <c r="D4207" s="1" t="s">
        <v>3074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4762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5" t="n">
        <v>46212</v>
      </c>
      <c r="C4208" s="1" t="n">
        <v>11</v>
      </c>
      <c r="D4208" s="1" t="s">
        <v>3074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4763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5" t="n">
        <v>46212</v>
      </c>
      <c r="C4209" s="1" t="n">
        <v>11</v>
      </c>
      <c r="D4209" s="1" t="s">
        <v>3074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4364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5" t="n">
        <v>46212</v>
      </c>
      <c r="C4210" s="1" t="n">
        <v>11</v>
      </c>
      <c r="D4210" s="1" t="s">
        <v>3074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4764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15" t="n">
        <v>46212</v>
      </c>
      <c r="C4211" s="1" t="n">
        <v>11</v>
      </c>
      <c r="D4211" s="1" t="s">
        <v>3074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4765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15" t="n">
        <v>46212</v>
      </c>
      <c r="C4212" s="1" t="n">
        <v>11</v>
      </c>
      <c r="D4212" s="1" t="s">
        <v>3074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4766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15" t="n">
        <v>46212</v>
      </c>
      <c r="C4213" s="1" t="n">
        <v>11</v>
      </c>
      <c r="D4213" s="1" t="s">
        <v>3074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4767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15" t="n">
        <v>46212</v>
      </c>
      <c r="C4214" s="1" t="n">
        <v>11</v>
      </c>
      <c r="D4214" s="1" t="s">
        <v>3074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4768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15" t="n">
        <v>46212</v>
      </c>
      <c r="C4215" s="1" t="n">
        <v>11</v>
      </c>
      <c r="D4215" s="1" t="s">
        <v>3074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4769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5" t="n">
        <v>46212</v>
      </c>
      <c r="C4216" s="1" t="n">
        <v>11</v>
      </c>
      <c r="D4216" s="1" t="s">
        <v>3074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3560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5" t="n">
        <v>46212</v>
      </c>
      <c r="C4217" s="1" t="n">
        <v>11</v>
      </c>
      <c r="D4217" s="1" t="s">
        <v>3074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4770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5" t="n">
        <v>46212</v>
      </c>
      <c r="C4218" s="1" t="n">
        <v>11</v>
      </c>
      <c r="D4218" s="1" t="s">
        <v>3074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4771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5" t="n">
        <v>46212</v>
      </c>
      <c r="C4219" s="1" t="n">
        <v>11</v>
      </c>
      <c r="D4219" s="1" t="s">
        <v>3074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4772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5" t="n">
        <v>46212</v>
      </c>
      <c r="C4220" s="1" t="n">
        <v>11</v>
      </c>
      <c r="D4220" s="1" t="s">
        <v>3074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4773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5" t="n">
        <v>46212</v>
      </c>
      <c r="C4221" s="1" t="n">
        <v>11</v>
      </c>
      <c r="D4221" s="1" t="s">
        <v>3074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4774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5" t="n">
        <v>46212</v>
      </c>
      <c r="C4222" s="1" t="n">
        <v>11</v>
      </c>
      <c r="D4222" s="1" t="s">
        <v>3074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3565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5" t="n">
        <v>46212</v>
      </c>
      <c r="C4223" s="1" t="n">
        <v>11</v>
      </c>
      <c r="D4223" s="1" t="s">
        <v>3074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3570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5" t="n">
        <v>46212</v>
      </c>
      <c r="C4224" s="1" t="n">
        <v>11</v>
      </c>
      <c r="D4224" s="1" t="s">
        <v>3074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3574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5" t="n">
        <v>46212</v>
      </c>
      <c r="C4225" s="1" t="n">
        <v>11</v>
      </c>
      <c r="D4225" s="1" t="s">
        <v>3074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4775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5" t="n">
        <v>46212</v>
      </c>
      <c r="C4226" s="1" t="n">
        <v>11</v>
      </c>
      <c r="D4226" s="1" t="s">
        <v>3074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4776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5" t="n">
        <v>46212</v>
      </c>
      <c r="C4227" s="1" t="n">
        <v>11</v>
      </c>
      <c r="D4227" s="1" t="s">
        <v>3074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4234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5" t="n">
        <v>46212</v>
      </c>
      <c r="C4228" s="1" t="n">
        <v>11</v>
      </c>
      <c r="D4228" s="1" t="s">
        <v>3074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3146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5" t="n">
        <v>46212</v>
      </c>
      <c r="C4229" s="1" t="n">
        <v>11</v>
      </c>
      <c r="D4229" s="1" t="s">
        <v>3074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3144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5" t="n">
        <v>46212</v>
      </c>
      <c r="C4230" s="1" t="n">
        <v>11</v>
      </c>
      <c r="D4230" s="1" t="s">
        <v>3074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3154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5" t="n">
        <v>46212</v>
      </c>
      <c r="C4231" s="1" t="n">
        <v>11</v>
      </c>
      <c r="D4231" s="1" t="s">
        <v>3074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3155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5" t="n">
        <v>46212</v>
      </c>
      <c r="C4232" s="1" t="n">
        <v>11</v>
      </c>
      <c r="D4232" s="1" t="s">
        <v>3074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3156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5" t="n">
        <v>46212</v>
      </c>
      <c r="C4233" s="1" t="n">
        <v>11</v>
      </c>
      <c r="D4233" s="1" t="s">
        <v>3074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4375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5" t="n">
        <v>46212</v>
      </c>
      <c r="C4234" s="1" t="n">
        <v>11</v>
      </c>
      <c r="D4234" s="1" t="s">
        <v>3074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3578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5" t="n">
        <v>46212</v>
      </c>
      <c r="C4235" s="1" t="n">
        <v>11</v>
      </c>
      <c r="D4235" s="1" t="s">
        <v>3074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4777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5" t="n">
        <v>46212</v>
      </c>
      <c r="C4236" s="1" t="n">
        <v>11</v>
      </c>
      <c r="D4236" s="1" t="s">
        <v>3074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3158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5" t="n">
        <v>46212</v>
      </c>
      <c r="C4237" s="1" t="n">
        <v>11</v>
      </c>
      <c r="D4237" s="1" t="s">
        <v>3074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4778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5" t="n">
        <v>46212</v>
      </c>
      <c r="C4238" s="1" t="n">
        <v>11</v>
      </c>
      <c r="D4238" s="1" t="s">
        <v>3074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4355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5" t="n">
        <v>46212</v>
      </c>
      <c r="C4239" s="1" t="n">
        <v>11</v>
      </c>
      <c r="D4239" s="1" t="s">
        <v>3074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4779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5" t="n">
        <v>46212</v>
      </c>
      <c r="C4240" s="1" t="n">
        <v>11</v>
      </c>
      <c r="D4240" s="1" t="s">
        <v>3074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4780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5" t="n">
        <v>46212</v>
      </c>
      <c r="C4241" s="1" t="n">
        <v>11</v>
      </c>
      <c r="D4241" s="1" t="s">
        <v>3074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3550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5" t="n">
        <v>46212</v>
      </c>
      <c r="C4242" s="1" t="n">
        <v>11</v>
      </c>
      <c r="D4242" s="1" t="s">
        <v>3074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3552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5" t="n">
        <v>46212</v>
      </c>
      <c r="C4243" s="1" t="n">
        <v>11</v>
      </c>
      <c r="D4243" s="1" t="s">
        <v>3074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4781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5" t="n">
        <v>46212</v>
      </c>
      <c r="C4244" s="1" t="n">
        <v>11</v>
      </c>
      <c r="D4244" s="1" t="s">
        <v>3074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4299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5" t="n">
        <v>46212</v>
      </c>
      <c r="C4245" s="1" t="n">
        <v>11</v>
      </c>
      <c r="D4245" s="1" t="s">
        <v>3074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4299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5" t="n">
        <v>46212</v>
      </c>
      <c r="C4246" s="1" t="n">
        <v>11</v>
      </c>
      <c r="D4246" s="1" t="s">
        <v>3074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4782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5" t="n">
        <v>46212</v>
      </c>
      <c r="C4247" s="1" t="n">
        <v>11</v>
      </c>
      <c r="D4247" s="1" t="s">
        <v>3074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4316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5" t="n">
        <v>46212</v>
      </c>
      <c r="C4248" s="1" t="n">
        <v>11</v>
      </c>
      <c r="D4248" s="1" t="s">
        <v>3074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4783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5" t="n">
        <v>46212</v>
      </c>
      <c r="C4249" s="1" t="n">
        <v>11</v>
      </c>
      <c r="D4249" s="1" t="s">
        <v>3074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4784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5" t="n">
        <v>46212</v>
      </c>
      <c r="C4250" s="1" t="n">
        <v>11</v>
      </c>
      <c r="D4250" s="1" t="s">
        <v>3074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4785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5" t="n">
        <v>46212</v>
      </c>
      <c r="C4251" s="1" t="n">
        <v>11</v>
      </c>
      <c r="D4251" s="1" t="s">
        <v>3074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3483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5" t="n">
        <v>46212</v>
      </c>
      <c r="C4252" s="1" t="n">
        <v>11</v>
      </c>
      <c r="D4252" s="1" t="s">
        <v>3074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3165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5" t="n">
        <v>46212</v>
      </c>
      <c r="C4253" s="1" t="n">
        <v>11</v>
      </c>
      <c r="D4253" s="1" t="s">
        <v>3074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3484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5" t="n">
        <v>46212</v>
      </c>
      <c r="C4254" s="1" t="n">
        <v>11</v>
      </c>
      <c r="D4254" s="1" t="s">
        <v>3074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3166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5" t="n">
        <v>46212</v>
      </c>
      <c r="C4255" s="1" t="n">
        <v>11</v>
      </c>
      <c r="D4255" s="1" t="s">
        <v>3074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3486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5" t="n">
        <v>46212</v>
      </c>
      <c r="C4256" s="1" t="n">
        <v>11</v>
      </c>
      <c r="D4256" s="1" t="s">
        <v>3074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3487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5" t="n">
        <v>46212</v>
      </c>
      <c r="C4257" s="1" t="n">
        <v>11</v>
      </c>
      <c r="D4257" s="1" t="s">
        <v>3074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4786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5" t="n">
        <v>46212</v>
      </c>
      <c r="C4258" s="1" t="n">
        <v>11</v>
      </c>
      <c r="D4258" s="1" t="s">
        <v>3074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4619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5" t="n">
        <v>46212</v>
      </c>
      <c r="C4259" s="1" t="n">
        <v>11</v>
      </c>
      <c r="D4259" s="1" t="s">
        <v>3074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3166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5" t="n">
        <v>46212</v>
      </c>
      <c r="C4260" s="1" t="n">
        <v>11</v>
      </c>
      <c r="D4260" s="1" t="s">
        <v>3074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4787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5" t="n">
        <v>46212</v>
      </c>
      <c r="C4261" s="1" t="n">
        <v>11</v>
      </c>
      <c r="D4261" s="1" t="s">
        <v>3074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4017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5" t="n">
        <v>46212</v>
      </c>
      <c r="C4262" s="1" t="n">
        <v>11</v>
      </c>
      <c r="D4262" s="1" t="s">
        <v>3074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3168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5" t="n">
        <v>46212</v>
      </c>
      <c r="C4263" s="1" t="n">
        <v>11</v>
      </c>
      <c r="D4263" s="1" t="s">
        <v>3074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4788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5" t="n">
        <v>46212</v>
      </c>
      <c r="C4264" s="1" t="n">
        <v>11</v>
      </c>
      <c r="D4264" s="1" t="s">
        <v>3074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3170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5" t="n">
        <v>46212</v>
      </c>
      <c r="C4265" s="1" t="n">
        <v>11</v>
      </c>
      <c r="D4265" s="1" t="s">
        <v>3074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3171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5" t="n">
        <v>46212</v>
      </c>
      <c r="C4266" s="1" t="n">
        <v>11</v>
      </c>
      <c r="D4266" s="1" t="s">
        <v>3074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3172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5" t="n">
        <v>46212</v>
      </c>
      <c r="C4267" s="1" t="n">
        <v>11</v>
      </c>
      <c r="D4267" s="1" t="s">
        <v>3074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4789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5" t="n">
        <v>46212</v>
      </c>
      <c r="C4268" s="1" t="n">
        <v>11</v>
      </c>
      <c r="D4268" s="1" t="s">
        <v>3074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3493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5" t="n">
        <v>46212</v>
      </c>
      <c r="C4269" s="1" t="n">
        <v>11</v>
      </c>
      <c r="D4269" s="1" t="s">
        <v>3074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4790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5" t="n">
        <v>46212</v>
      </c>
      <c r="C4270" s="1" t="n">
        <v>11</v>
      </c>
      <c r="D4270" s="1" t="s">
        <v>3074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4791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15" t="n">
        <v>46212</v>
      </c>
      <c r="C4271" s="1" t="n">
        <v>11</v>
      </c>
      <c r="D4271" s="1" t="s">
        <v>3074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4792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5" t="n">
        <v>46212</v>
      </c>
      <c r="C4272" s="1" t="n">
        <v>11</v>
      </c>
      <c r="D4272" s="1" t="s">
        <v>3074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4793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15" t="n">
        <v>46212</v>
      </c>
      <c r="C4273" s="1" t="n">
        <v>11</v>
      </c>
      <c r="D4273" s="1" t="s">
        <v>3074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4794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5" t="n">
        <v>46212</v>
      </c>
      <c r="C4274" s="1" t="n">
        <v>11</v>
      </c>
      <c r="D4274" s="1" t="s">
        <v>3074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4795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5" t="n">
        <v>46212</v>
      </c>
      <c r="C4275" s="1" t="n">
        <v>11</v>
      </c>
      <c r="D4275" s="1" t="s">
        <v>3074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4796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5" t="n">
        <v>46212</v>
      </c>
      <c r="C4276" s="1" t="n">
        <v>11</v>
      </c>
      <c r="D4276" s="1" t="s">
        <v>3074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4797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5" t="n">
        <v>46212</v>
      </c>
      <c r="C4277" s="1" t="n">
        <v>11</v>
      </c>
      <c r="D4277" s="1" t="s">
        <v>3074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4798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5" t="n">
        <v>46212</v>
      </c>
      <c r="C4278" s="1" t="n">
        <v>11</v>
      </c>
      <c r="D4278" s="1" t="s">
        <v>3074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3500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5" t="n">
        <v>46212</v>
      </c>
      <c r="C4279" s="1" t="n">
        <v>11</v>
      </c>
      <c r="D4279" s="1" t="s">
        <v>3074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4799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5" t="n">
        <v>46212</v>
      </c>
      <c r="C4280" s="1" t="n">
        <v>11</v>
      </c>
      <c r="D4280" s="1" t="s">
        <v>3074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4800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5" t="n">
        <v>46212</v>
      </c>
      <c r="C4281" s="1" t="n">
        <v>11</v>
      </c>
      <c r="D4281" s="1" t="s">
        <v>3074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4801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5" t="n">
        <v>46212</v>
      </c>
      <c r="C4282" s="1" t="n">
        <v>11</v>
      </c>
      <c r="D4282" s="1" t="s">
        <v>3074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4802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5" t="n">
        <v>46212</v>
      </c>
      <c r="C4283" s="1" t="n">
        <v>11</v>
      </c>
      <c r="D4283" s="1" t="s">
        <v>3074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4803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5" t="n">
        <v>46212</v>
      </c>
      <c r="C4284" s="1" t="n">
        <v>11</v>
      </c>
      <c r="D4284" s="1" t="s">
        <v>3074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4283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5" t="n">
        <v>46212</v>
      </c>
      <c r="C4285" s="1" t="n">
        <v>11</v>
      </c>
      <c r="D4285" s="1" t="s">
        <v>3074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4804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5" t="n">
        <v>46212</v>
      </c>
      <c r="C4286" s="1" t="n">
        <v>11</v>
      </c>
      <c r="D4286" s="1" t="s">
        <v>3074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4362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5" t="n">
        <v>46212</v>
      </c>
      <c r="C4287" s="1" t="n">
        <v>11</v>
      </c>
      <c r="D4287" s="1" t="s">
        <v>3074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4368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5" t="n">
        <v>46212</v>
      </c>
      <c r="C4288" s="1" t="n">
        <v>11</v>
      </c>
      <c r="D4288" s="1" t="s">
        <v>3074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4805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5" t="n">
        <v>46212</v>
      </c>
      <c r="C4289" s="1" t="n">
        <v>11</v>
      </c>
      <c r="D4289" s="1" t="s">
        <v>3074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4806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5" t="n">
        <v>46212</v>
      </c>
      <c r="C4290" s="1" t="n">
        <v>11</v>
      </c>
      <c r="D4290" s="1" t="s">
        <v>3074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4416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5" t="n">
        <v>46212</v>
      </c>
      <c r="C4291" s="1" t="n">
        <v>11</v>
      </c>
      <c r="D4291" s="1" t="s">
        <v>3074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3075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5" t="n">
        <v>46212</v>
      </c>
      <c r="C4292" s="1" t="n">
        <v>11</v>
      </c>
      <c r="D4292" s="1" t="s">
        <v>3074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3076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5" t="n">
        <v>46212</v>
      </c>
      <c r="C4293" s="1" t="n">
        <v>11</v>
      </c>
      <c r="D4293" s="1" t="s">
        <v>3074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4396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5" t="n">
        <v>46212</v>
      </c>
      <c r="C4294" s="1" t="n">
        <v>11</v>
      </c>
      <c r="D4294" s="1" t="s">
        <v>3074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4807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5" t="n">
        <v>46212</v>
      </c>
      <c r="C4295" s="1" t="n">
        <v>11</v>
      </c>
      <c r="D4295" s="1" t="s">
        <v>3074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3083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5" t="n">
        <v>46212</v>
      </c>
      <c r="C4296" s="1" t="n">
        <v>11</v>
      </c>
      <c r="D4296" s="1" t="s">
        <v>3074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4397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5" t="n">
        <v>46212</v>
      </c>
      <c r="C4297" s="1" t="n">
        <v>11</v>
      </c>
      <c r="D4297" s="1" t="s">
        <v>3074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4808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5" t="n">
        <v>46212</v>
      </c>
      <c r="C4298" s="1" t="n">
        <v>11</v>
      </c>
      <c r="D4298" s="1" t="s">
        <v>3074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4809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5" t="n">
        <v>46212</v>
      </c>
      <c r="C4299" s="1" t="n">
        <v>11</v>
      </c>
      <c r="D4299" s="1" t="s">
        <v>3074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4810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5" t="n">
        <v>46212</v>
      </c>
      <c r="C4300" s="1" t="n">
        <v>11</v>
      </c>
      <c r="D4300" s="1" t="s">
        <v>3074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3216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5" t="n">
        <v>46212</v>
      </c>
      <c r="C4301" s="1" t="n">
        <v>11</v>
      </c>
      <c r="D4301" s="1" t="s">
        <v>3074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4811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5" t="n">
        <v>46212</v>
      </c>
      <c r="C4302" s="1" t="n">
        <v>11</v>
      </c>
      <c r="D4302" s="1" t="s">
        <v>3074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4812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5" t="n">
        <v>46212</v>
      </c>
      <c r="C4303" s="1" t="n">
        <v>11</v>
      </c>
      <c r="D4303" s="1" t="s">
        <v>3074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3881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5" t="n">
        <v>46212</v>
      </c>
      <c r="C4304" s="1" t="n">
        <v>11</v>
      </c>
      <c r="D4304" s="1" t="s">
        <v>3074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3217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5" t="n">
        <v>46212</v>
      </c>
      <c r="C4305" s="1" t="n">
        <v>11</v>
      </c>
      <c r="D4305" s="1" t="s">
        <v>3074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3883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5" t="n">
        <v>46212</v>
      </c>
      <c r="C4306" s="1" t="n">
        <v>11</v>
      </c>
      <c r="D4306" s="1" t="s">
        <v>3074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3784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5" t="n">
        <v>46212</v>
      </c>
      <c r="C4307" s="1" t="n">
        <v>11</v>
      </c>
      <c r="D4307" s="1" t="s">
        <v>3074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4813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5" t="n">
        <v>46212</v>
      </c>
      <c r="C4308" s="1" t="n">
        <v>11</v>
      </c>
      <c r="D4308" s="1" t="s">
        <v>3074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4040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5" t="n">
        <v>46212</v>
      </c>
      <c r="C4309" s="1" t="n">
        <v>11</v>
      </c>
      <c r="D4309" s="1" t="s">
        <v>3074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3089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5" t="n">
        <v>46212</v>
      </c>
      <c r="C4310" s="1" t="n">
        <v>11</v>
      </c>
      <c r="D4310" s="1" t="s">
        <v>3074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3090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5" t="n">
        <v>46212</v>
      </c>
      <c r="C4311" s="1" t="n">
        <v>11</v>
      </c>
      <c r="D4311" s="1" t="s">
        <v>3074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3660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5" t="n">
        <v>46212</v>
      </c>
      <c r="C4312" s="1" t="n">
        <v>11</v>
      </c>
      <c r="D4312" s="1" t="s">
        <v>3074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3660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5" t="n">
        <v>46212</v>
      </c>
      <c r="C4313" s="1" t="n">
        <v>11</v>
      </c>
      <c r="D4313" s="1" t="s">
        <v>3074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3976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5" t="n">
        <v>46212</v>
      </c>
      <c r="C4314" s="1" t="n">
        <v>11</v>
      </c>
      <c r="D4314" s="1" t="s">
        <v>3074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4041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5" t="n">
        <v>46212</v>
      </c>
      <c r="C4315" s="1" t="n">
        <v>11</v>
      </c>
      <c r="D4315" s="1" t="s">
        <v>3074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3091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5" t="n">
        <v>46212</v>
      </c>
      <c r="C4316" s="1" t="n">
        <v>11</v>
      </c>
      <c r="D4316" s="1" t="s">
        <v>3074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3661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5" t="n">
        <v>46212</v>
      </c>
      <c r="C4317" s="1" t="n">
        <v>11</v>
      </c>
      <c r="D4317" s="1" t="s">
        <v>3074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3662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5" t="n">
        <v>46212</v>
      </c>
      <c r="C4318" s="1" t="n">
        <v>11</v>
      </c>
      <c r="D4318" s="1" t="s">
        <v>3074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3663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5" t="n">
        <v>46212</v>
      </c>
      <c r="C4319" s="1" t="n">
        <v>11</v>
      </c>
      <c r="D4319" s="1" t="s">
        <v>3074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4418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5" t="n">
        <v>46212</v>
      </c>
      <c r="C4320" s="1" t="n">
        <v>11</v>
      </c>
      <c r="D4320" s="1" t="s">
        <v>3074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3093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5" t="n">
        <v>46212</v>
      </c>
      <c r="C4321" s="1" t="n">
        <v>11</v>
      </c>
      <c r="D4321" s="1" t="s">
        <v>3074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4420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5" t="n">
        <v>46212</v>
      </c>
      <c r="C4322" s="1" t="n">
        <v>11</v>
      </c>
      <c r="D4322" s="1" t="s">
        <v>3074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3667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5" t="n">
        <v>46212</v>
      </c>
      <c r="C4323" s="1" t="n">
        <v>11</v>
      </c>
      <c r="D4323" s="1" t="s">
        <v>3074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4608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5" t="n">
        <v>46212</v>
      </c>
      <c r="C4324" s="1" t="n">
        <v>11</v>
      </c>
      <c r="D4324" s="1" t="s">
        <v>3074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4043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5" t="n">
        <v>46212</v>
      </c>
      <c r="C4325" s="1" t="n">
        <v>11</v>
      </c>
      <c r="D4325" s="1" t="s">
        <v>3074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3094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5" t="n">
        <v>46212</v>
      </c>
      <c r="C4326" s="1" t="n">
        <v>11</v>
      </c>
      <c r="D4326" s="1" t="s">
        <v>3074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4609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5" t="n">
        <v>46212</v>
      </c>
      <c r="C4327" s="1" t="n">
        <v>11</v>
      </c>
      <c r="D4327" s="1" t="s">
        <v>3074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4045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5" t="n">
        <v>46212</v>
      </c>
      <c r="C4328" s="1" t="n">
        <v>11</v>
      </c>
      <c r="D4328" s="1" t="s">
        <v>3074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3668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5" t="n">
        <v>46212</v>
      </c>
      <c r="C4329" s="1" t="n">
        <v>22</v>
      </c>
      <c r="D4329" s="1" t="s">
        <v>3220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3221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5" t="n">
        <v>46212</v>
      </c>
      <c r="C4330" s="1" t="n">
        <v>22</v>
      </c>
      <c r="D4330" s="1" t="s">
        <v>3220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3222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5" t="n">
        <v>46212</v>
      </c>
      <c r="C4331" s="1" t="n">
        <v>22</v>
      </c>
      <c r="D4331" s="1" t="s">
        <v>3220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3223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5" t="n">
        <v>46212</v>
      </c>
      <c r="C4332" s="1" t="n">
        <v>22</v>
      </c>
      <c r="D4332" s="1" t="s">
        <v>3220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3224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5" t="n">
        <v>46212</v>
      </c>
      <c r="C4333" s="1" t="n">
        <v>22</v>
      </c>
      <c r="D4333" s="1" t="s">
        <v>3220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3225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5" t="n">
        <v>46212</v>
      </c>
      <c r="C4334" s="1" t="n">
        <v>22</v>
      </c>
      <c r="D4334" s="1" t="s">
        <v>3220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3226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5" t="n">
        <v>46212</v>
      </c>
      <c r="C4335" s="1" t="n">
        <v>22</v>
      </c>
      <c r="D4335" s="1" t="s">
        <v>3220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3227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5" t="n">
        <v>46212</v>
      </c>
      <c r="C4336" s="1" t="n">
        <v>22</v>
      </c>
      <c r="D4336" s="1" t="s">
        <v>3220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3228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5" t="n">
        <v>46212</v>
      </c>
      <c r="C4337" s="1" t="n">
        <v>22</v>
      </c>
      <c r="D4337" s="1" t="s">
        <v>3220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3229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5" t="n">
        <v>46212</v>
      </c>
      <c r="C4338" s="1" t="n">
        <v>22</v>
      </c>
      <c r="D4338" s="1" t="s">
        <v>3220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3230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5" t="n">
        <v>46212</v>
      </c>
      <c r="C4339" s="1" t="n">
        <v>22</v>
      </c>
      <c r="D4339" s="1" t="s">
        <v>3220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3240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5" t="n">
        <v>46212</v>
      </c>
      <c r="C4340" s="1" t="n">
        <v>22</v>
      </c>
      <c r="D4340" s="1" t="s">
        <v>3220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3231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5" t="n">
        <v>46212</v>
      </c>
      <c r="C4341" s="1" t="n">
        <v>22</v>
      </c>
      <c r="D4341" s="1" t="s">
        <v>3220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3232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5" t="n">
        <v>46212</v>
      </c>
      <c r="C4342" s="1" t="n">
        <v>22</v>
      </c>
      <c r="D4342" s="1" t="s">
        <v>3220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3233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5" t="n">
        <v>46212</v>
      </c>
      <c r="C4343" s="1" t="n">
        <v>22</v>
      </c>
      <c r="D4343" s="1" t="s">
        <v>3220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3234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5" t="n">
        <v>46212</v>
      </c>
      <c r="C4344" s="1" t="n">
        <v>22</v>
      </c>
      <c r="D4344" s="1" t="s">
        <v>3220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3235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5" t="n">
        <v>46212</v>
      </c>
      <c r="C4345" s="1" t="n">
        <v>22</v>
      </c>
      <c r="D4345" s="1" t="s">
        <v>3220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3236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5" t="n">
        <v>46212</v>
      </c>
      <c r="C4346" s="1" t="n">
        <v>22</v>
      </c>
      <c r="D4346" s="1" t="s">
        <v>3220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3237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5" t="n">
        <v>46212</v>
      </c>
      <c r="C4347" s="1" t="n">
        <v>22</v>
      </c>
      <c r="D4347" s="1" t="s">
        <v>3220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3238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5" t="n">
        <v>46212</v>
      </c>
      <c r="C4348" s="1" t="n">
        <v>22</v>
      </c>
      <c r="D4348" s="1" t="s">
        <v>3220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3239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5" t="n">
        <v>46212</v>
      </c>
      <c r="C4349" s="1" t="n">
        <v>22</v>
      </c>
      <c r="D4349" s="1" t="s">
        <v>3220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3232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5" t="n">
        <v>46212</v>
      </c>
      <c r="C4350" s="1" t="n">
        <v>22</v>
      </c>
      <c r="D4350" s="1" t="s">
        <v>3220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3233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5" t="n">
        <v>46212</v>
      </c>
      <c r="C4351" s="1" t="n">
        <v>22</v>
      </c>
      <c r="D4351" s="1" t="s">
        <v>3220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3234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5" t="n">
        <v>46212</v>
      </c>
      <c r="C4352" s="1" t="n">
        <v>100</v>
      </c>
      <c r="D4352" s="1" t="s">
        <v>3241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3221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5" t="n">
        <v>46212</v>
      </c>
      <c r="C4353" s="1" t="n">
        <v>100</v>
      </c>
      <c r="D4353" s="1" t="s">
        <v>3241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3222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5" t="n">
        <v>46212</v>
      </c>
      <c r="C4354" s="1" t="n">
        <v>100</v>
      </c>
      <c r="D4354" s="1" t="s">
        <v>3241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3223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5" t="n">
        <v>46212</v>
      </c>
      <c r="C4355" s="1" t="n">
        <v>100</v>
      </c>
      <c r="D4355" s="1" t="s">
        <v>3241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3224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5" t="n">
        <v>46212</v>
      </c>
      <c r="C4356" s="1" t="n">
        <v>100</v>
      </c>
      <c r="D4356" s="1" t="s">
        <v>3241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3225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5" t="n">
        <v>46212</v>
      </c>
      <c r="C4357" s="1" t="n">
        <v>100</v>
      </c>
      <c r="D4357" s="1" t="s">
        <v>3241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3226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5" t="n">
        <v>46212</v>
      </c>
      <c r="C4358" s="1" t="n">
        <v>100</v>
      </c>
      <c r="D4358" s="1" t="s">
        <v>3241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3227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5" t="n">
        <v>46212</v>
      </c>
      <c r="C4359" s="1" t="n">
        <v>100</v>
      </c>
      <c r="D4359" s="1" t="s">
        <v>3241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3228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5" t="n">
        <v>46212</v>
      </c>
      <c r="C4360" s="1" t="n">
        <v>100</v>
      </c>
      <c r="D4360" s="1" t="s">
        <v>3241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3229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5" t="n">
        <v>46212</v>
      </c>
      <c r="C4361" s="1" t="n">
        <v>100</v>
      </c>
      <c r="D4361" s="1" t="s">
        <v>3241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3230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5" t="n">
        <v>46212</v>
      </c>
      <c r="C4362" s="1" t="n">
        <v>100</v>
      </c>
      <c r="D4362" s="1" t="s">
        <v>3241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3240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5" t="n">
        <v>46212</v>
      </c>
      <c r="C4363" s="1" t="n">
        <v>100</v>
      </c>
      <c r="D4363" s="1" t="s">
        <v>3241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3231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5" t="n">
        <v>46212</v>
      </c>
      <c r="C4364" s="1" t="n">
        <v>100</v>
      </c>
      <c r="D4364" s="1" t="s">
        <v>3241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3232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5" t="n">
        <v>46212</v>
      </c>
      <c r="C4365" s="1" t="n">
        <v>100</v>
      </c>
      <c r="D4365" s="1" t="s">
        <v>3241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3233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5" t="n">
        <v>46212</v>
      </c>
      <c r="C4366" s="1" t="n">
        <v>100</v>
      </c>
      <c r="D4366" s="1" t="s">
        <v>3241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3234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5" t="n">
        <v>46212</v>
      </c>
      <c r="C4367" s="1" t="n">
        <v>100</v>
      </c>
      <c r="D4367" s="1" t="s">
        <v>3241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3235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5" t="n">
        <v>46212</v>
      </c>
      <c r="C4368" s="1" t="n">
        <v>100</v>
      </c>
      <c r="D4368" s="1" t="s">
        <v>3241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3236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5" t="n">
        <v>46212</v>
      </c>
      <c r="C4369" s="1" t="n">
        <v>100</v>
      </c>
      <c r="D4369" s="1" t="s">
        <v>3241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3237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5" t="n">
        <v>46212</v>
      </c>
      <c r="C4370" s="1" t="n">
        <v>100</v>
      </c>
      <c r="D4370" s="1" t="s">
        <v>3241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3238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5" t="n">
        <v>46212</v>
      </c>
      <c r="C4371" s="1" t="n">
        <v>100</v>
      </c>
      <c r="D4371" s="1" t="s">
        <v>3241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3239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5" t="n">
        <v>46212</v>
      </c>
      <c r="C4372" s="1" t="n">
        <v>100</v>
      </c>
      <c r="D4372" s="1" t="s">
        <v>3241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3232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5" t="n">
        <v>46212</v>
      </c>
      <c r="C4373" s="1" t="n">
        <v>100</v>
      </c>
      <c r="D4373" s="1" t="s">
        <v>3241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3233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5" t="n">
        <v>46212</v>
      </c>
      <c r="C4374" s="1" t="n">
        <v>100</v>
      </c>
      <c r="D4374" s="1" t="s">
        <v>3241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3234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5" t="n">
        <v>46212</v>
      </c>
      <c r="C4375" s="1" t="n">
        <v>171</v>
      </c>
      <c r="D4375" s="1" t="s">
        <v>3301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4797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5" t="n">
        <v>46212</v>
      </c>
      <c r="C4376" s="1" t="n">
        <v>171</v>
      </c>
      <c r="D4376" s="1" t="s">
        <v>3301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4814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5" t="n">
        <v>46212</v>
      </c>
      <c r="C4377" s="1" t="n">
        <v>171</v>
      </c>
      <c r="D4377" s="1" t="s">
        <v>3301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4815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5" t="n">
        <v>46212</v>
      </c>
      <c r="C4378" s="1" t="n">
        <v>171</v>
      </c>
      <c r="D4378" s="1" t="s">
        <v>3301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4811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5" t="n">
        <v>46213</v>
      </c>
      <c r="C4379" s="1" t="n">
        <v>1</v>
      </c>
      <c r="D4379" s="1" t="s">
        <v>3101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4816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5" t="n">
        <v>46213</v>
      </c>
      <c r="C4380" s="1" t="n">
        <v>1</v>
      </c>
      <c r="D4380" s="1" t="s">
        <v>3101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3242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5" t="n">
        <v>46213</v>
      </c>
      <c r="C4381" s="1" t="n">
        <v>1</v>
      </c>
      <c r="D4381" s="1" t="s">
        <v>3101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3243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5" t="n">
        <v>46213</v>
      </c>
      <c r="C4382" s="1" t="n">
        <v>1</v>
      </c>
      <c r="D4382" s="1" t="s">
        <v>3101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3244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5" t="n">
        <v>46213</v>
      </c>
      <c r="C4383" s="1" t="n">
        <v>1</v>
      </c>
      <c r="D4383" s="1" t="s">
        <v>3101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3531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5" t="n">
        <v>46213</v>
      </c>
      <c r="C4384" s="1" t="n">
        <v>1</v>
      </c>
      <c r="D4384" s="1" t="s">
        <v>3101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3532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5" t="n">
        <v>46213</v>
      </c>
      <c r="C4385" s="1" t="n">
        <v>1</v>
      </c>
      <c r="D4385" s="1" t="s">
        <v>3101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3533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5" t="n">
        <v>46213</v>
      </c>
      <c r="C4386" s="1" t="n">
        <v>1</v>
      </c>
      <c r="D4386" s="1" t="s">
        <v>3101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3303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5" t="n">
        <v>46213</v>
      </c>
      <c r="C4387" s="1" t="n">
        <v>1</v>
      </c>
      <c r="D4387" s="1" t="s">
        <v>3101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3304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5" t="n">
        <v>46213</v>
      </c>
      <c r="C4388" s="1" t="n">
        <v>1</v>
      </c>
      <c r="D4388" s="1" t="s">
        <v>3101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3305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5" t="n">
        <v>46213</v>
      </c>
      <c r="C4389" s="1" t="n">
        <v>1</v>
      </c>
      <c r="D4389" s="1" t="s">
        <v>3101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3306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5" t="n">
        <v>46213</v>
      </c>
      <c r="C4390" s="1" t="n">
        <v>1</v>
      </c>
      <c r="D4390" s="1" t="s">
        <v>3101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3307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5" t="n">
        <v>46213</v>
      </c>
      <c r="C4391" s="1" t="n">
        <v>1</v>
      </c>
      <c r="D4391" s="1" t="s">
        <v>3101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3308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5" t="n">
        <v>46213</v>
      </c>
      <c r="C4392" s="1" t="n">
        <v>1</v>
      </c>
      <c r="D4392" s="1" t="s">
        <v>3101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3309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5" t="n">
        <v>46213</v>
      </c>
      <c r="C4393" s="1" t="n">
        <v>1</v>
      </c>
      <c r="D4393" s="1" t="s">
        <v>3101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3310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5" t="n">
        <v>46213</v>
      </c>
      <c r="C4394" s="1" t="n">
        <v>1</v>
      </c>
      <c r="D4394" s="1" t="s">
        <v>3101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3311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5" t="n">
        <v>46213</v>
      </c>
      <c r="C4395" s="1" t="n">
        <v>1</v>
      </c>
      <c r="D4395" s="1" t="s">
        <v>3101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3311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5" t="n">
        <v>46213</v>
      </c>
      <c r="C4396" s="1" t="n">
        <v>1</v>
      </c>
      <c r="D4396" s="1" t="s">
        <v>3101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3312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5" t="n">
        <v>46213</v>
      </c>
      <c r="C4397" s="1" t="n">
        <v>1</v>
      </c>
      <c r="D4397" s="1" t="s">
        <v>3101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3313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5" t="n">
        <v>46213</v>
      </c>
      <c r="C4398" s="1" t="n">
        <v>1</v>
      </c>
      <c r="D4398" s="1" t="s">
        <v>3101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3314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5" t="n">
        <v>46213</v>
      </c>
      <c r="C4399" s="1" t="n">
        <v>1</v>
      </c>
      <c r="D4399" s="1" t="s">
        <v>3101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3352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5" t="n">
        <v>46213</v>
      </c>
      <c r="C4400" s="1" t="n">
        <v>1</v>
      </c>
      <c r="D4400" s="1" t="s">
        <v>3101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4512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5" t="n">
        <v>46213</v>
      </c>
      <c r="C4401" s="1" t="n">
        <v>1</v>
      </c>
      <c r="D4401" s="1" t="s">
        <v>3101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3103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5" t="n">
        <v>46213</v>
      </c>
      <c r="C4402" s="1" t="n">
        <v>1</v>
      </c>
      <c r="D4402" s="1" t="s">
        <v>3101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3456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5" t="n">
        <v>46213</v>
      </c>
      <c r="C4403" s="1" t="n">
        <v>1</v>
      </c>
      <c r="D4403" s="1" t="s">
        <v>3101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4817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5" t="n">
        <v>46213</v>
      </c>
      <c r="C4404" s="1" t="n">
        <v>1</v>
      </c>
      <c r="D4404" s="1" t="s">
        <v>3101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4818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5" t="n">
        <v>46213</v>
      </c>
      <c r="C4405" s="1" t="n">
        <v>1</v>
      </c>
      <c r="D4405" s="1" t="s">
        <v>3101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4819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5" t="n">
        <v>46213</v>
      </c>
      <c r="C4406" s="1" t="n">
        <v>1</v>
      </c>
      <c r="D4406" s="1" t="s">
        <v>3101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3457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5" t="n">
        <v>46213</v>
      </c>
      <c r="C4407" s="1" t="n">
        <v>1</v>
      </c>
      <c r="D4407" s="1" t="s">
        <v>3101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4820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5" t="n">
        <v>46213</v>
      </c>
      <c r="C4408" s="1" t="n">
        <v>1</v>
      </c>
      <c r="D4408" s="1" t="s">
        <v>3101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4820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5" t="n">
        <v>46213</v>
      </c>
      <c r="C4409" s="1" t="n">
        <v>1</v>
      </c>
      <c r="D4409" s="1" t="s">
        <v>3101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3459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5" t="n">
        <v>46213</v>
      </c>
      <c r="C4410" s="1" t="n">
        <v>6</v>
      </c>
      <c r="D4410" s="1" t="s">
        <v>3073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3068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5" t="n">
        <v>46213</v>
      </c>
      <c r="C4411" s="1" t="n">
        <v>6</v>
      </c>
      <c r="D4411" s="1" t="s">
        <v>3073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3069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5" t="n">
        <v>46213</v>
      </c>
      <c r="C4412" s="1" t="n">
        <v>6</v>
      </c>
      <c r="D4412" s="1" t="s">
        <v>3073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3070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5" t="n">
        <v>46213</v>
      </c>
      <c r="C4413" s="1" t="n">
        <v>6</v>
      </c>
      <c r="D4413" s="1" t="s">
        <v>3073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3104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5" t="n">
        <v>46213</v>
      </c>
      <c r="C4414" s="1" t="n">
        <v>6</v>
      </c>
      <c r="D4414" s="1" t="s">
        <v>3073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3106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5" t="n">
        <v>46213</v>
      </c>
      <c r="C4415" s="1" t="n">
        <v>6</v>
      </c>
      <c r="D4415" s="1" t="s">
        <v>3073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3108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5" t="n">
        <v>46213</v>
      </c>
      <c r="C4416" s="1" t="n">
        <v>6</v>
      </c>
      <c r="D4416" s="1" t="s">
        <v>3073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3110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5" t="n">
        <v>46213</v>
      </c>
      <c r="C4417" s="1" t="n">
        <v>6</v>
      </c>
      <c r="D4417" s="1" t="s">
        <v>3073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3111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5" t="n">
        <v>46213</v>
      </c>
      <c r="C4418" s="1" t="n">
        <v>6</v>
      </c>
      <c r="D4418" s="1" t="s">
        <v>3073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3112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5" t="n">
        <v>46213</v>
      </c>
      <c r="C4419" s="1" t="n">
        <v>6</v>
      </c>
      <c r="D4419" s="1" t="s">
        <v>3073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3114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5" t="n">
        <v>46213</v>
      </c>
      <c r="C4420" s="1" t="n">
        <v>6</v>
      </c>
      <c r="D4420" s="1" t="s">
        <v>3073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3259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5" t="n">
        <v>46213</v>
      </c>
      <c r="C4421" s="1" t="n">
        <v>6</v>
      </c>
      <c r="D4421" s="1" t="s">
        <v>3073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3260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5" t="n">
        <v>46213</v>
      </c>
      <c r="C4422" s="1" t="n">
        <v>6</v>
      </c>
      <c r="D4422" s="1" t="s">
        <v>3073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3261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5" t="n">
        <v>46213</v>
      </c>
      <c r="C4423" s="1" t="n">
        <v>6</v>
      </c>
      <c r="D4423" s="1" t="s">
        <v>3073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3115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5" t="n">
        <v>46213</v>
      </c>
      <c r="C4424" s="1" t="n">
        <v>6</v>
      </c>
      <c r="D4424" s="1" t="s">
        <v>3073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3888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5" t="n">
        <v>46213</v>
      </c>
      <c r="C4425" s="1" t="n">
        <v>6</v>
      </c>
      <c r="D4425" s="1" t="s">
        <v>3073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3116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5" t="n">
        <v>46213</v>
      </c>
      <c r="C4426" s="1" t="n">
        <v>6</v>
      </c>
      <c r="D4426" s="1" t="s">
        <v>3073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3460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5" t="n">
        <v>46213</v>
      </c>
      <c r="C4427" s="1" t="n">
        <v>6</v>
      </c>
      <c r="D4427" s="1" t="s">
        <v>3073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3118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5" t="n">
        <v>46213</v>
      </c>
      <c r="C4428" s="1" t="n">
        <v>11</v>
      </c>
      <c r="D4428" s="1" t="s">
        <v>3074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3714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5" t="n">
        <v>46213</v>
      </c>
      <c r="C4429" s="1" t="n">
        <v>11</v>
      </c>
      <c r="D4429" s="1" t="s">
        <v>3074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3715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5" t="n">
        <v>46213</v>
      </c>
      <c r="C4430" s="1" t="n">
        <v>11</v>
      </c>
      <c r="D4430" s="1" t="s">
        <v>3074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4821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5" t="n">
        <v>46213</v>
      </c>
      <c r="C4431" s="1" t="n">
        <v>11</v>
      </c>
      <c r="D4431" s="1" t="s">
        <v>3074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3717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5" t="n">
        <v>46213</v>
      </c>
      <c r="C4432" s="1" t="n">
        <v>11</v>
      </c>
      <c r="D4432" s="1" t="s">
        <v>3074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3718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5" t="n">
        <v>46213</v>
      </c>
      <c r="C4433" s="1" t="n">
        <v>11</v>
      </c>
      <c r="D4433" s="1" t="s">
        <v>3074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4822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5" t="n">
        <v>46213</v>
      </c>
      <c r="C4434" s="1" t="n">
        <v>11</v>
      </c>
      <c r="D4434" s="1" t="s">
        <v>3074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3721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5" t="n">
        <v>46213</v>
      </c>
      <c r="C4435" s="1" t="n">
        <v>11</v>
      </c>
      <c r="D4435" s="1" t="s">
        <v>3074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3723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5" t="n">
        <v>46213</v>
      </c>
      <c r="C4436" s="1" t="n">
        <v>11</v>
      </c>
      <c r="D4436" s="1" t="s">
        <v>3074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3724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5" t="n">
        <v>46213</v>
      </c>
      <c r="C4437" s="1" t="n">
        <v>11</v>
      </c>
      <c r="D4437" s="1" t="s">
        <v>3074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3725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5" t="n">
        <v>46213</v>
      </c>
      <c r="C4438" s="1" t="n">
        <v>11</v>
      </c>
      <c r="D4438" s="1" t="s">
        <v>3074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3726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5" t="n">
        <v>46213</v>
      </c>
      <c r="C4439" s="1" t="n">
        <v>11</v>
      </c>
      <c r="D4439" s="1" t="s">
        <v>3074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3727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5" t="n">
        <v>46213</v>
      </c>
      <c r="C4440" s="1" t="n">
        <v>11</v>
      </c>
      <c r="D4440" s="1" t="s">
        <v>3074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4823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5" t="n">
        <v>46213</v>
      </c>
      <c r="C4441" s="1" t="n">
        <v>11</v>
      </c>
      <c r="D4441" s="1" t="s">
        <v>3074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3731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5" t="n">
        <v>46213</v>
      </c>
      <c r="C4442" s="1" t="n">
        <v>11</v>
      </c>
      <c r="D4442" s="1" t="s">
        <v>3074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3373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5" t="n">
        <v>46213</v>
      </c>
      <c r="C4443" s="1" t="n">
        <v>11</v>
      </c>
      <c r="D4443" s="1" t="s">
        <v>3074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4082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5" t="n">
        <v>46213</v>
      </c>
      <c r="C4444" s="1" t="n">
        <v>11</v>
      </c>
      <c r="D4444" s="1" t="s">
        <v>3074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3374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5" t="n">
        <v>46213</v>
      </c>
      <c r="C4445" s="1" t="n">
        <v>11</v>
      </c>
      <c r="D4445" s="1" t="s">
        <v>3074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3375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5" t="n">
        <v>46213</v>
      </c>
      <c r="C4446" s="1" t="n">
        <v>11</v>
      </c>
      <c r="D4446" s="1" t="s">
        <v>3074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3376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5" t="n">
        <v>46213</v>
      </c>
      <c r="C4447" s="1" t="n">
        <v>11</v>
      </c>
      <c r="D4447" s="1" t="s">
        <v>3074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3377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5" t="n">
        <v>46213</v>
      </c>
      <c r="C4448" s="1" t="n">
        <v>11</v>
      </c>
      <c r="D4448" s="1" t="s">
        <v>3074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3378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5" t="n">
        <v>46213</v>
      </c>
      <c r="C4449" s="1" t="n">
        <v>11</v>
      </c>
      <c r="D4449" s="1" t="s">
        <v>3074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3382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5" t="n">
        <v>46213</v>
      </c>
      <c r="C4450" s="1" t="n">
        <v>11</v>
      </c>
      <c r="D4450" s="1" t="s">
        <v>3074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3383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5" t="n">
        <v>46213</v>
      </c>
      <c r="C4451" s="1" t="n">
        <v>11</v>
      </c>
      <c r="D4451" s="1" t="s">
        <v>3074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4824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5" t="n">
        <v>46214</v>
      </c>
      <c r="C4452" s="1" t="n">
        <v>1</v>
      </c>
      <c r="D4452" s="1" t="s">
        <v>3101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3124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5" t="n">
        <v>46214</v>
      </c>
      <c r="C4453" s="1" t="n">
        <v>1</v>
      </c>
      <c r="D4453" s="1" t="s">
        <v>3101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3125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5" t="n">
        <v>46214</v>
      </c>
      <c r="C4454" s="1" t="n">
        <v>1</v>
      </c>
      <c r="D4454" s="1" t="s">
        <v>3101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3126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5" t="n">
        <v>46214</v>
      </c>
      <c r="C4455" s="1" t="n">
        <v>1</v>
      </c>
      <c r="D4455" s="1" t="s">
        <v>3101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3128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5" t="n">
        <v>46214</v>
      </c>
      <c r="C4456" s="1" t="n">
        <v>6</v>
      </c>
      <c r="D4456" s="1" t="s">
        <v>3073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3072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5" t="n">
        <v>46214</v>
      </c>
      <c r="C4457" s="1" t="n">
        <v>6</v>
      </c>
      <c r="D4457" s="1" t="s">
        <v>3073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3068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5" t="n">
        <v>46214</v>
      </c>
      <c r="C4458" s="1" t="n">
        <v>6</v>
      </c>
      <c r="D4458" s="1" t="s">
        <v>3073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3069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5" t="n">
        <v>46214</v>
      </c>
      <c r="C4459" s="1" t="n">
        <v>6</v>
      </c>
      <c r="D4459" s="1" t="s">
        <v>3073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3070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5" t="n">
        <v>46214</v>
      </c>
      <c r="C4460" s="1" t="n">
        <v>6</v>
      </c>
      <c r="D4460" s="1" t="s">
        <v>3073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4624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5" t="n">
        <v>46214</v>
      </c>
      <c r="C4461" s="1" t="n">
        <v>6</v>
      </c>
      <c r="D4461" s="1" t="s">
        <v>3073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3071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5" t="n">
        <v>46214</v>
      </c>
      <c r="C4462" s="1" t="n">
        <v>11</v>
      </c>
      <c r="D4462" s="1" t="s">
        <v>3074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4825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5" t="n">
        <v>46214</v>
      </c>
      <c r="C4463" s="1" t="n">
        <v>11</v>
      </c>
      <c r="D4463" s="1" t="s">
        <v>3074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4826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5" t="n">
        <v>46214</v>
      </c>
      <c r="C4464" s="1" t="n">
        <v>11</v>
      </c>
      <c r="D4464" s="1" t="s">
        <v>3074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4827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5" t="n">
        <v>46216</v>
      </c>
      <c r="C4465" s="1" t="n">
        <v>1</v>
      </c>
      <c r="D4465" s="1" t="s">
        <v>3101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3119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5" t="n">
        <v>46216</v>
      </c>
      <c r="C4466" s="1" t="n">
        <v>1</v>
      </c>
      <c r="D4466" s="1" t="s">
        <v>3101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3120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5" t="n">
        <v>46216</v>
      </c>
      <c r="C4467" s="1" t="n">
        <v>1</v>
      </c>
      <c r="D4467" s="1" t="s">
        <v>3101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3121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5" t="n">
        <v>46216</v>
      </c>
      <c r="C4468" s="1" t="n">
        <v>1</v>
      </c>
      <c r="D4468" s="1" t="s">
        <v>3101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3122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5" t="n">
        <v>46216</v>
      </c>
      <c r="C4469" s="1" t="n">
        <v>1</v>
      </c>
      <c r="D4469" s="1" t="s">
        <v>3101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3350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5" t="n">
        <v>46216</v>
      </c>
      <c r="C4470" s="1" t="n">
        <v>6</v>
      </c>
      <c r="D4470" s="1" t="s">
        <v>3073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3068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5" t="n">
        <v>46216</v>
      </c>
      <c r="C4471" s="1" t="n">
        <v>6</v>
      </c>
      <c r="D4471" s="1" t="s">
        <v>3073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3071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5" t="n">
        <v>46216</v>
      </c>
      <c r="C4472" s="1" t="n">
        <v>11</v>
      </c>
      <c r="D4472" s="1" t="s">
        <v>3074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3452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5" t="n">
        <v>46216</v>
      </c>
      <c r="C4473" s="1" t="n">
        <v>11</v>
      </c>
      <c r="D4473" s="1" t="s">
        <v>3074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4828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5" t="n">
        <v>46216</v>
      </c>
      <c r="C4474" s="1" t="n">
        <v>11</v>
      </c>
      <c r="D4474" s="1" t="s">
        <v>3074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3453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5" t="n">
        <v>46216</v>
      </c>
      <c r="C4475" s="1" t="n">
        <v>11</v>
      </c>
      <c r="D4475" s="1" t="s">
        <v>3074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4829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5" t="n">
        <v>46216</v>
      </c>
      <c r="C4476" s="1" t="n">
        <v>11</v>
      </c>
      <c r="D4476" s="1" t="s">
        <v>3074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3454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5" t="n">
        <v>46216</v>
      </c>
      <c r="C4477" s="1" t="n">
        <v>11</v>
      </c>
      <c r="D4477" s="1" t="s">
        <v>3074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4830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5" t="n">
        <v>46216</v>
      </c>
      <c r="C4478" s="1" t="n">
        <v>11</v>
      </c>
      <c r="D4478" s="1" t="s">
        <v>3074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4831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5" t="n">
        <v>46216</v>
      </c>
      <c r="C4479" s="1" t="n">
        <v>11</v>
      </c>
      <c r="D4479" s="1" t="s">
        <v>3074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4832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5" t="n">
        <v>46216</v>
      </c>
      <c r="C4480" s="1" t="n">
        <v>11</v>
      </c>
      <c r="D4480" s="1" t="s">
        <v>3074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4833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5" t="n">
        <v>46216</v>
      </c>
      <c r="C4481" s="1" t="n">
        <v>11</v>
      </c>
      <c r="D4481" s="1" t="s">
        <v>3074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4834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5" t="n">
        <v>46216</v>
      </c>
      <c r="C4482" s="1" t="n">
        <v>11</v>
      </c>
      <c r="D4482" s="1" t="s">
        <v>3074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4835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5" t="n">
        <v>46216</v>
      </c>
      <c r="C4483" s="1" t="n">
        <v>11</v>
      </c>
      <c r="D4483" s="1" t="s">
        <v>3074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4836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5" t="n">
        <v>46216</v>
      </c>
      <c r="C4484" s="1" t="n">
        <v>11</v>
      </c>
      <c r="D4484" s="1" t="s">
        <v>3074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4837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5" t="n">
        <v>46216</v>
      </c>
      <c r="C4485" s="1" t="n">
        <v>11</v>
      </c>
      <c r="D4485" s="1" t="s">
        <v>3074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4838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5" t="n">
        <v>46216</v>
      </c>
      <c r="C4486" s="1" t="n">
        <v>11</v>
      </c>
      <c r="D4486" s="1" t="s">
        <v>3074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7898479741233</v>
      </c>
      <c r="L4486" s="1" t="s">
        <v>4839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5" t="n">
        <v>46216</v>
      </c>
      <c r="C4487" s="1" t="n">
        <v>11</v>
      </c>
      <c r="D4487" s="1" t="s">
        <v>3074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4840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5" t="n">
        <v>46216</v>
      </c>
      <c r="C4488" s="1" t="n">
        <v>11</v>
      </c>
      <c r="D4488" s="1" t="s">
        <v>3074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4841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5" t="n">
        <v>46216</v>
      </c>
      <c r="C4489" s="1" t="n">
        <v>11</v>
      </c>
      <c r="D4489" s="1" t="s">
        <v>3074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4842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5" t="n">
        <v>46216</v>
      </c>
      <c r="C4490" s="1" t="n">
        <v>11</v>
      </c>
      <c r="D4490" s="1" t="s">
        <v>3074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4843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5" t="n">
        <v>46216</v>
      </c>
      <c r="C4491" s="1" t="n">
        <v>11</v>
      </c>
      <c r="D4491" s="1" t="s">
        <v>3074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4844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5" t="n">
        <v>46216</v>
      </c>
      <c r="C4492" s="1" t="n">
        <v>11</v>
      </c>
      <c r="D4492" s="1" t="s">
        <v>3074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4845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5" t="n">
        <v>46216</v>
      </c>
      <c r="C4493" s="1" t="n">
        <v>11</v>
      </c>
      <c r="D4493" s="1" t="s">
        <v>3074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4842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5" t="n">
        <v>46216</v>
      </c>
      <c r="C4494" s="1" t="n">
        <v>11</v>
      </c>
      <c r="D4494" s="1" t="s">
        <v>3074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4846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5" t="n">
        <v>46216</v>
      </c>
      <c r="C4495" s="1" t="n">
        <v>11</v>
      </c>
      <c r="D4495" s="1" t="s">
        <v>3074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4847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5" t="n">
        <v>46216</v>
      </c>
      <c r="C4496" s="1" t="n">
        <v>11</v>
      </c>
      <c r="D4496" s="1" t="s">
        <v>3074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4848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5" t="n">
        <v>46216</v>
      </c>
      <c r="C4497" s="1" t="n">
        <v>11</v>
      </c>
      <c r="D4497" s="1" t="s">
        <v>3074</v>
      </c>
      <c r="E4497" s="1" t="n">
        <v>1816</v>
      </c>
      <c r="F4497" s="1" t="s">
        <v>714</v>
      </c>
      <c r="I4497" s="1" t="n">
        <v>55315</v>
      </c>
      <c r="J4497" s="1" t="n">
        <v>27241</v>
      </c>
      <c r="K4497" s="1" t="n">
        <v>7898910758639</v>
      </c>
      <c r="L4497" s="1" t="s">
        <v>3926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15" t="n">
        <v>46216</v>
      </c>
      <c r="C4498" s="1" t="n">
        <v>11</v>
      </c>
      <c r="D4498" s="1" t="s">
        <v>3074</v>
      </c>
      <c r="E4498" s="1" t="n">
        <v>1816</v>
      </c>
      <c r="F4498" s="1" t="s">
        <v>714</v>
      </c>
      <c r="I4498" s="1" t="n">
        <v>55315</v>
      </c>
      <c r="J4498" s="1" t="n">
        <v>27415</v>
      </c>
      <c r="K4498" s="1" t="n">
        <v>7898910758684</v>
      </c>
      <c r="L4498" s="1" t="s">
        <v>4844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15" t="n">
        <v>46216</v>
      </c>
      <c r="C4499" s="1" t="n">
        <v>11</v>
      </c>
      <c r="D4499" s="1" t="s">
        <v>3074</v>
      </c>
      <c r="E4499" s="1" t="n">
        <v>1816</v>
      </c>
      <c r="F4499" s="1" t="s">
        <v>714</v>
      </c>
      <c r="I4499" s="1" t="n">
        <v>55315</v>
      </c>
      <c r="J4499" s="1" t="n">
        <v>32799</v>
      </c>
      <c r="K4499" s="1" t="n">
        <v>7898910758578</v>
      </c>
      <c r="L4499" s="1" t="s">
        <v>4849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15" t="n">
        <v>46216</v>
      </c>
      <c r="C4500" s="1" t="n">
        <v>11</v>
      </c>
      <c r="D4500" s="1" t="s">
        <v>3074</v>
      </c>
      <c r="E4500" s="1" t="n">
        <v>1816</v>
      </c>
      <c r="F4500" s="1" t="s">
        <v>714</v>
      </c>
      <c r="I4500" s="1" t="n">
        <v>55315</v>
      </c>
      <c r="J4500" s="1" t="n">
        <v>32800</v>
      </c>
      <c r="K4500" s="1" t="n">
        <v>7898910758592</v>
      </c>
      <c r="L4500" s="1" t="s">
        <v>4849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15" t="n">
        <v>46216</v>
      </c>
      <c r="C4501" s="1" t="n">
        <v>11</v>
      </c>
      <c r="D4501" s="1" t="s">
        <v>3074</v>
      </c>
      <c r="E4501" s="1" t="n">
        <v>1816</v>
      </c>
      <c r="F4501" s="1" t="s">
        <v>714</v>
      </c>
      <c r="I4501" s="1" t="n">
        <v>55315</v>
      </c>
      <c r="J4501" s="1" t="n">
        <v>32801</v>
      </c>
      <c r="K4501" s="1" t="n">
        <v>7898910758585</v>
      </c>
      <c r="L4501" s="1" t="s">
        <v>4849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15" t="n">
        <v>46216</v>
      </c>
      <c r="C4502" s="1" t="n">
        <v>11</v>
      </c>
      <c r="D4502" s="1" t="s">
        <v>3074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4850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5" t="n">
        <v>46216</v>
      </c>
      <c r="C4503" s="1" t="n">
        <v>11</v>
      </c>
      <c r="D4503" s="1" t="s">
        <v>3074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3146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5" t="n">
        <v>46216</v>
      </c>
      <c r="C4504" s="1" t="n">
        <v>11</v>
      </c>
      <c r="D4504" s="1" t="s">
        <v>3074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3144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5" t="n">
        <v>46216</v>
      </c>
      <c r="C4505" s="1" t="n">
        <v>11</v>
      </c>
      <c r="D4505" s="1" t="s">
        <v>3074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4851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5" t="n">
        <v>46216</v>
      </c>
      <c r="C4506" s="1" t="n">
        <v>11</v>
      </c>
      <c r="D4506" s="1" t="s">
        <v>3074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4852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5" t="n">
        <v>46216</v>
      </c>
      <c r="C4507" s="1" t="n">
        <v>11</v>
      </c>
      <c r="D4507" s="1" t="s">
        <v>3074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3090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5" t="n">
        <v>46216</v>
      </c>
      <c r="C4508" s="1" t="n">
        <v>11</v>
      </c>
      <c r="D4508" s="1" t="s">
        <v>3074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3660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5" t="n">
        <v>46216</v>
      </c>
      <c r="C4509" s="1" t="n">
        <v>11</v>
      </c>
      <c r="D4509" s="1" t="s">
        <v>3074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3663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5" t="n">
        <v>46216</v>
      </c>
      <c r="C4510" s="1" t="n">
        <v>11</v>
      </c>
      <c r="D4510" s="1" t="s">
        <v>3074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4418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5" t="n">
        <v>46216</v>
      </c>
      <c r="C4511" s="1" t="n">
        <v>11</v>
      </c>
      <c r="D4511" s="1" t="s">
        <v>3074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3093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5" t="n">
        <v>46216</v>
      </c>
      <c r="C4512" s="1" t="n">
        <v>11</v>
      </c>
      <c r="D4512" s="1" t="s">
        <v>3074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4420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5" t="n">
        <v>46216</v>
      </c>
      <c r="C4513" s="1" t="n">
        <v>11</v>
      </c>
      <c r="D4513" s="1" t="s">
        <v>3074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3667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5" t="n">
        <v>46216</v>
      </c>
      <c r="C4514" s="1" t="n">
        <v>11</v>
      </c>
      <c r="D4514" s="1" t="s">
        <v>3074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3094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5" t="n">
        <v>46216</v>
      </c>
      <c r="C4515" s="1" t="n">
        <v>11</v>
      </c>
      <c r="D4515" s="1" t="s">
        <v>3074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3089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5" t="n">
        <v>46216</v>
      </c>
      <c r="C4516" s="1" t="n">
        <v>22</v>
      </c>
      <c r="D4516" s="1" t="s">
        <v>3220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3221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5" t="n">
        <v>46216</v>
      </c>
      <c r="C4517" s="1" t="n">
        <v>22</v>
      </c>
      <c r="D4517" s="1" t="s">
        <v>3220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3222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5" t="n">
        <v>46216</v>
      </c>
      <c r="C4518" s="1" t="n">
        <v>22</v>
      </c>
      <c r="D4518" s="1" t="s">
        <v>3220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3223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5" t="n">
        <v>46216</v>
      </c>
      <c r="C4519" s="1" t="n">
        <v>22</v>
      </c>
      <c r="D4519" s="1" t="s">
        <v>3220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3224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5" t="n">
        <v>46216</v>
      </c>
      <c r="C4520" s="1" t="n">
        <v>22</v>
      </c>
      <c r="D4520" s="1" t="s">
        <v>3220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3225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5" t="n">
        <v>46216</v>
      </c>
      <c r="C4521" s="1" t="n">
        <v>22</v>
      </c>
      <c r="D4521" s="1" t="s">
        <v>3220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3226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5" t="n">
        <v>46216</v>
      </c>
      <c r="C4522" s="1" t="n">
        <v>22</v>
      </c>
      <c r="D4522" s="1" t="s">
        <v>3220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3227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5" t="n">
        <v>46216</v>
      </c>
      <c r="C4523" s="1" t="n">
        <v>22</v>
      </c>
      <c r="D4523" s="1" t="s">
        <v>3220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3228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5" t="n">
        <v>46216</v>
      </c>
      <c r="C4524" s="1" t="n">
        <v>22</v>
      </c>
      <c r="D4524" s="1" t="s">
        <v>3220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3229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5" t="n">
        <v>46216</v>
      </c>
      <c r="C4525" s="1" t="n">
        <v>22</v>
      </c>
      <c r="D4525" s="1" t="s">
        <v>3220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3230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5" t="n">
        <v>46216</v>
      </c>
      <c r="C4526" s="1" t="n">
        <v>22</v>
      </c>
      <c r="D4526" s="1" t="s">
        <v>3220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4610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5" t="n">
        <v>46216</v>
      </c>
      <c r="C4527" s="1" t="n">
        <v>22</v>
      </c>
      <c r="D4527" s="1" t="s">
        <v>3220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3231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5" t="n">
        <v>46216</v>
      </c>
      <c r="C4528" s="1" t="n">
        <v>22</v>
      </c>
      <c r="D4528" s="1" t="s">
        <v>3220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3232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5" t="n">
        <v>46216</v>
      </c>
      <c r="C4529" s="1" t="n">
        <v>22</v>
      </c>
      <c r="D4529" s="1" t="s">
        <v>3220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3233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5" t="n">
        <v>46216</v>
      </c>
      <c r="C4530" s="1" t="n">
        <v>22</v>
      </c>
      <c r="D4530" s="1" t="s">
        <v>3220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3234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5" t="n">
        <v>46216</v>
      </c>
      <c r="C4531" s="1" t="n">
        <v>22</v>
      </c>
      <c r="D4531" s="1" t="s">
        <v>3220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3235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5" t="n">
        <v>46216</v>
      </c>
      <c r="C4532" s="1" t="n">
        <v>22</v>
      </c>
      <c r="D4532" s="1" t="s">
        <v>3220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3236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5" t="n">
        <v>46216</v>
      </c>
      <c r="C4533" s="1" t="n">
        <v>22</v>
      </c>
      <c r="D4533" s="1" t="s">
        <v>3220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3237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5" t="n">
        <v>46216</v>
      </c>
      <c r="C4534" s="1" t="n">
        <v>22</v>
      </c>
      <c r="D4534" s="1" t="s">
        <v>3220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3238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5" t="n">
        <v>46216</v>
      </c>
      <c r="C4535" s="1" t="n">
        <v>22</v>
      </c>
      <c r="D4535" s="1" t="s">
        <v>3220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3239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5" t="n">
        <v>46216</v>
      </c>
      <c r="C4536" s="1" t="n">
        <v>22</v>
      </c>
      <c r="D4536" s="1" t="s">
        <v>3220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3232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5" t="n">
        <v>46216</v>
      </c>
      <c r="C4537" s="1" t="n">
        <v>22</v>
      </c>
      <c r="D4537" s="1" t="s">
        <v>3220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3233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5" t="n">
        <v>46216</v>
      </c>
      <c r="C4538" s="1" t="n">
        <v>22</v>
      </c>
      <c r="D4538" s="1" t="s">
        <v>3220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3234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5" t="n">
        <v>46216</v>
      </c>
      <c r="C4539" s="1" t="n">
        <v>100</v>
      </c>
      <c r="D4539" s="1" t="s">
        <v>3241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3221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5" t="n">
        <v>46216</v>
      </c>
      <c r="C4540" s="1" t="n">
        <v>100</v>
      </c>
      <c r="D4540" s="1" t="s">
        <v>3241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3222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5" t="n">
        <v>46216</v>
      </c>
      <c r="C4541" s="1" t="n">
        <v>100</v>
      </c>
      <c r="D4541" s="1" t="s">
        <v>3241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3223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5" t="n">
        <v>46216</v>
      </c>
      <c r="C4542" s="1" t="n">
        <v>100</v>
      </c>
      <c r="D4542" s="1" t="s">
        <v>3241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3224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5" t="n">
        <v>46216</v>
      </c>
      <c r="C4543" s="1" t="n">
        <v>100</v>
      </c>
      <c r="D4543" s="1" t="s">
        <v>3241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3225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5" t="n">
        <v>46216</v>
      </c>
      <c r="C4544" s="1" t="n">
        <v>100</v>
      </c>
      <c r="D4544" s="1" t="s">
        <v>3241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3226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5" t="n">
        <v>46216</v>
      </c>
      <c r="C4545" s="1" t="n">
        <v>100</v>
      </c>
      <c r="D4545" s="1" t="s">
        <v>3241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3227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5" t="n">
        <v>46216</v>
      </c>
      <c r="C4546" s="1" t="n">
        <v>100</v>
      </c>
      <c r="D4546" s="1" t="s">
        <v>3241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3228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5" t="n">
        <v>46216</v>
      </c>
      <c r="C4547" s="1" t="n">
        <v>100</v>
      </c>
      <c r="D4547" s="1" t="s">
        <v>3241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3229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5" t="n">
        <v>46216</v>
      </c>
      <c r="C4548" s="1" t="n">
        <v>100</v>
      </c>
      <c r="D4548" s="1" t="s">
        <v>3241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3230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5" t="n">
        <v>46216</v>
      </c>
      <c r="C4549" s="1" t="n">
        <v>100</v>
      </c>
      <c r="D4549" s="1" t="s">
        <v>3241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4610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5" t="n">
        <v>46216</v>
      </c>
      <c r="C4550" s="1" t="n">
        <v>100</v>
      </c>
      <c r="D4550" s="1" t="s">
        <v>3241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3231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5" t="n">
        <v>46216</v>
      </c>
      <c r="C4551" s="1" t="n">
        <v>100</v>
      </c>
      <c r="D4551" s="1" t="s">
        <v>3241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3232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5" t="n">
        <v>46216</v>
      </c>
      <c r="C4552" s="1" t="n">
        <v>100</v>
      </c>
      <c r="D4552" s="1" t="s">
        <v>3241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3233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5" t="n">
        <v>46216</v>
      </c>
      <c r="C4553" s="1" t="n">
        <v>100</v>
      </c>
      <c r="D4553" s="1" t="s">
        <v>3241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3234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5" t="n">
        <v>46216</v>
      </c>
      <c r="C4554" s="1" t="n">
        <v>100</v>
      </c>
      <c r="D4554" s="1" t="s">
        <v>3241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3235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5" t="n">
        <v>46216</v>
      </c>
      <c r="C4555" s="1" t="n">
        <v>100</v>
      </c>
      <c r="D4555" s="1" t="s">
        <v>3241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3236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5" t="n">
        <v>46216</v>
      </c>
      <c r="C4556" s="1" t="n">
        <v>100</v>
      </c>
      <c r="D4556" s="1" t="s">
        <v>3241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3237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5" t="n">
        <v>46216</v>
      </c>
      <c r="C4557" s="1" t="n">
        <v>100</v>
      </c>
      <c r="D4557" s="1" t="s">
        <v>3241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3238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5" t="n">
        <v>46216</v>
      </c>
      <c r="C4558" s="1" t="n">
        <v>100</v>
      </c>
      <c r="D4558" s="1" t="s">
        <v>3241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3239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5" t="n">
        <v>46216</v>
      </c>
      <c r="C4559" s="1" t="n">
        <v>100</v>
      </c>
      <c r="D4559" s="1" t="s">
        <v>3241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3232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5" t="n">
        <v>46216</v>
      </c>
      <c r="C4560" s="1" t="n">
        <v>100</v>
      </c>
      <c r="D4560" s="1" t="s">
        <v>3241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3233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5" t="n">
        <v>46216</v>
      </c>
      <c r="C4561" s="1" t="n">
        <v>100</v>
      </c>
      <c r="D4561" s="1" t="s">
        <v>3241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3234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5" t="n">
        <v>46216</v>
      </c>
      <c r="C4562" s="1" t="n">
        <v>171</v>
      </c>
      <c r="D4562" s="1" t="s">
        <v>3301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3714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5" t="n">
        <v>46217</v>
      </c>
      <c r="C4563" s="1" t="n">
        <v>1</v>
      </c>
      <c r="D4563" s="1" t="s">
        <v>3101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3102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5" t="n">
        <v>46217</v>
      </c>
      <c r="C4564" s="1" t="n">
        <v>6</v>
      </c>
      <c r="D4564" s="1" t="s">
        <v>3073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3069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5" t="n">
        <v>46217</v>
      </c>
      <c r="C4565" s="1" t="n">
        <v>6</v>
      </c>
      <c r="D4565" s="1" t="s">
        <v>3073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3070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5" t="n">
        <v>46217</v>
      </c>
      <c r="C4566" s="1" t="n">
        <v>6</v>
      </c>
      <c r="D4566" s="1" t="s">
        <v>3073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3104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5" t="n">
        <v>46217</v>
      </c>
      <c r="C4567" s="1" t="n">
        <v>6</v>
      </c>
      <c r="D4567" s="1" t="s">
        <v>3073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3106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5" t="n">
        <v>46217</v>
      </c>
      <c r="C4568" s="1" t="n">
        <v>6</v>
      </c>
      <c r="D4568" s="1" t="s">
        <v>3073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3108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5" t="n">
        <v>46217</v>
      </c>
      <c r="C4569" s="1" t="n">
        <v>6</v>
      </c>
      <c r="D4569" s="1" t="s">
        <v>3073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3110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5" t="n">
        <v>46217</v>
      </c>
      <c r="C4570" s="1" t="n">
        <v>6</v>
      </c>
      <c r="D4570" s="1" t="s">
        <v>3073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3258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5" t="n">
        <v>46217</v>
      </c>
      <c r="C4571" s="1" t="n">
        <v>6</v>
      </c>
      <c r="D4571" s="1" t="s">
        <v>3073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3111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5" t="n">
        <v>46217</v>
      </c>
      <c r="C4572" s="1" t="n">
        <v>6</v>
      </c>
      <c r="D4572" s="1" t="s">
        <v>3073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3113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5" t="n">
        <v>46217</v>
      </c>
      <c r="C4573" s="1" t="n">
        <v>6</v>
      </c>
      <c r="D4573" s="1" t="s">
        <v>3073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3114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5" t="n">
        <v>46217</v>
      </c>
      <c r="C4574" s="1" t="n">
        <v>6</v>
      </c>
      <c r="D4574" s="1" t="s">
        <v>3073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3259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5" t="n">
        <v>46217</v>
      </c>
      <c r="C4575" s="1" t="n">
        <v>6</v>
      </c>
      <c r="D4575" s="1" t="s">
        <v>3073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3261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5" t="n">
        <v>46217</v>
      </c>
      <c r="C4576" s="1" t="n">
        <v>6</v>
      </c>
      <c r="D4576" s="1" t="s">
        <v>3073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3115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5" t="n">
        <v>46217</v>
      </c>
      <c r="C4577" s="1" t="n">
        <v>6</v>
      </c>
      <c r="D4577" s="1" t="s">
        <v>3073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3887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5" t="n">
        <v>46217</v>
      </c>
      <c r="C4578" s="1" t="n">
        <v>6</v>
      </c>
      <c r="D4578" s="1" t="s">
        <v>3073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3888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5" t="n">
        <v>46217</v>
      </c>
      <c r="C4579" s="1" t="n">
        <v>6</v>
      </c>
      <c r="D4579" s="1" t="s">
        <v>3073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3116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5" t="n">
        <v>46217</v>
      </c>
      <c r="C4580" s="1" t="n">
        <v>6</v>
      </c>
      <c r="D4580" s="1" t="s">
        <v>3073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3460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5" t="n">
        <v>46217</v>
      </c>
      <c r="C4581" s="1" t="n">
        <v>6</v>
      </c>
      <c r="D4581" s="1" t="s">
        <v>3073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3118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5" t="n">
        <v>46217</v>
      </c>
      <c r="C4582" s="1" t="n">
        <v>171</v>
      </c>
      <c r="D4582" s="1" t="s">
        <v>3301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4853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5" t="n">
        <v>46217</v>
      </c>
      <c r="C4583" s="1" t="n">
        <v>171</v>
      </c>
      <c r="D4583" s="1" t="s">
        <v>3301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4854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5" t="n">
        <v>46218</v>
      </c>
      <c r="C4584" s="1" t="n">
        <v>6</v>
      </c>
      <c r="D4584" s="1" t="s">
        <v>3073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3070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5" t="n">
        <v>46218</v>
      </c>
      <c r="C4585" s="1" t="n">
        <v>6</v>
      </c>
      <c r="D4585" s="1" t="s">
        <v>3073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3071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5" t="n">
        <v>46218</v>
      </c>
      <c r="C4586" s="1" t="n">
        <v>11</v>
      </c>
      <c r="D4586" s="1" t="s">
        <v>3074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3521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5" t="n">
        <v>46218</v>
      </c>
      <c r="C4587" s="1" t="n">
        <v>11</v>
      </c>
      <c r="D4587" s="1" t="s">
        <v>3074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3522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5" t="n">
        <v>46218</v>
      </c>
      <c r="C4588" s="1" t="n">
        <v>11</v>
      </c>
      <c r="D4588" s="1" t="s">
        <v>3074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3524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5" t="n">
        <v>46218</v>
      </c>
      <c r="C4589" s="1" t="n">
        <v>11</v>
      </c>
      <c r="D4589" s="1" t="s">
        <v>3074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4381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5" t="n">
        <v>46218</v>
      </c>
      <c r="C4590" s="1" t="n">
        <v>11</v>
      </c>
      <c r="D4590" s="1" t="s">
        <v>3074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4383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5" t="n">
        <v>46218</v>
      </c>
      <c r="C4591" s="1" t="n">
        <v>11</v>
      </c>
      <c r="D4591" s="1" t="s">
        <v>3074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4384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5" t="n">
        <v>46218</v>
      </c>
      <c r="C4592" s="1" t="n">
        <v>11</v>
      </c>
      <c r="D4592" s="1" t="s">
        <v>3074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3265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5" t="n">
        <v>46218</v>
      </c>
      <c r="C4593" s="1" t="n">
        <v>11</v>
      </c>
      <c r="D4593" s="1" t="s">
        <v>3074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3525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5" t="n">
        <v>46218</v>
      </c>
      <c r="C4594" s="1" t="n">
        <v>11</v>
      </c>
      <c r="D4594" s="1" t="s">
        <v>3074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3124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5" t="n">
        <v>46218</v>
      </c>
      <c r="C4595" s="1" t="n">
        <v>11</v>
      </c>
      <c r="D4595" s="1" t="s">
        <v>3074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3125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5" t="n">
        <v>46218</v>
      </c>
      <c r="C4596" s="1" t="n">
        <v>11</v>
      </c>
      <c r="D4596" s="1" t="s">
        <v>3074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3126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5" t="n">
        <v>46218</v>
      </c>
      <c r="C4597" s="1" t="n">
        <v>11</v>
      </c>
      <c r="D4597" s="1" t="s">
        <v>3074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3128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5" t="n">
        <v>46218</v>
      </c>
      <c r="C4598" s="1" t="n">
        <v>11</v>
      </c>
      <c r="D4598" s="1" t="s">
        <v>3074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3268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5" t="n">
        <v>46218</v>
      </c>
      <c r="C4599" s="1" t="n">
        <v>11</v>
      </c>
      <c r="D4599" s="1" t="s">
        <v>3074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3872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5" t="n">
        <v>46218</v>
      </c>
      <c r="C4600" s="1" t="n">
        <v>11</v>
      </c>
      <c r="D4600" s="1" t="s">
        <v>3074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3302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5" t="n">
        <v>46218</v>
      </c>
      <c r="C4601" s="1" t="n">
        <v>11</v>
      </c>
      <c r="D4601" s="1" t="s">
        <v>3074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3270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5" t="n">
        <v>46218</v>
      </c>
      <c r="C4602" s="1" t="n">
        <v>11</v>
      </c>
      <c r="D4602" s="1" t="s">
        <v>3074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3977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5" t="n">
        <v>46218</v>
      </c>
      <c r="C4603" s="1" t="n">
        <v>11</v>
      </c>
      <c r="D4603" s="1" t="s">
        <v>3074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3873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5" t="n">
        <v>46218</v>
      </c>
      <c r="C4604" s="1" t="n">
        <v>11</v>
      </c>
      <c r="D4604" s="1" t="s">
        <v>3074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3271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5" t="n">
        <v>46218</v>
      </c>
      <c r="C4605" s="1" t="n">
        <v>11</v>
      </c>
      <c r="D4605" s="1" t="s">
        <v>3074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3272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5" t="n">
        <v>46218</v>
      </c>
      <c r="C4606" s="1" t="n">
        <v>11</v>
      </c>
      <c r="D4606" s="1" t="s">
        <v>3074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3273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5" t="n">
        <v>46218</v>
      </c>
      <c r="C4607" s="1" t="n">
        <v>11</v>
      </c>
      <c r="D4607" s="1" t="s">
        <v>3074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3875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5" t="n">
        <v>46218</v>
      </c>
      <c r="C4608" s="1" t="n">
        <v>11</v>
      </c>
      <c r="D4608" s="1" t="s">
        <v>3074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3876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5" t="n">
        <v>46218</v>
      </c>
      <c r="C4609" s="1" t="n">
        <v>11</v>
      </c>
      <c r="D4609" s="1" t="s">
        <v>3074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3274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5" t="n">
        <v>46218</v>
      </c>
      <c r="C4610" s="1" t="n">
        <v>11</v>
      </c>
      <c r="D4610" s="1" t="s">
        <v>3074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3275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5" t="n">
        <v>46218</v>
      </c>
      <c r="C4611" s="1" t="n">
        <v>11</v>
      </c>
      <c r="D4611" s="1" t="s">
        <v>3074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3276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5" t="n">
        <v>46218</v>
      </c>
      <c r="C4612" s="1" t="n">
        <v>11</v>
      </c>
      <c r="D4612" s="1" t="s">
        <v>3074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4621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5" t="n">
        <v>46218</v>
      </c>
      <c r="C4613" s="1" t="n">
        <v>11</v>
      </c>
      <c r="D4613" s="1" t="s">
        <v>3074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4855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5" t="n">
        <v>46218</v>
      </c>
      <c r="C4614" s="1" t="n">
        <v>11</v>
      </c>
      <c r="D4614" s="1" t="s">
        <v>3074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3879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5" t="n">
        <v>46218</v>
      </c>
      <c r="C4615" s="1" t="n">
        <v>11</v>
      </c>
      <c r="D4615" s="1" t="s">
        <v>3074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3880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5" t="n">
        <v>46218</v>
      </c>
      <c r="C4616" s="1" t="n">
        <v>11</v>
      </c>
      <c r="D4616" s="1" t="s">
        <v>3074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4622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5" t="n">
        <v>46218</v>
      </c>
      <c r="C4617" s="1" t="n">
        <v>11</v>
      </c>
      <c r="D4617" s="1" t="s">
        <v>3074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4856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5" t="n">
        <v>46218</v>
      </c>
      <c r="C4618" s="1" t="n">
        <v>11</v>
      </c>
      <c r="D4618" s="1" t="s">
        <v>3074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4857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5" t="n">
        <v>46218</v>
      </c>
      <c r="C4619" s="1" t="n">
        <v>11</v>
      </c>
      <c r="D4619" s="1" t="s">
        <v>3074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3780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5" t="n">
        <v>46218</v>
      </c>
      <c r="C4620" s="1" t="n">
        <v>11</v>
      </c>
      <c r="D4620" s="1" t="s">
        <v>3074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3217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5" t="n">
        <v>46218</v>
      </c>
      <c r="C4621" s="1" t="n">
        <v>11</v>
      </c>
      <c r="D4621" s="1" t="s">
        <v>3074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4858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5" t="n">
        <v>46218</v>
      </c>
      <c r="C4622" s="1" t="n">
        <v>11</v>
      </c>
      <c r="D4622" s="1" t="s">
        <v>3074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3784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5" t="n">
        <v>46218</v>
      </c>
      <c r="C4623" s="1" t="n">
        <v>11</v>
      </c>
      <c r="D4623" s="1" t="s">
        <v>3074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4859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5" t="n">
        <v>46218</v>
      </c>
      <c r="C4624" s="1" t="n">
        <v>11</v>
      </c>
      <c r="D4624" s="1" t="s">
        <v>3074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4860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5" t="n">
        <v>46218</v>
      </c>
      <c r="C4625" s="1" t="n">
        <v>11</v>
      </c>
      <c r="D4625" s="1" t="s">
        <v>3074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3898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5" t="n">
        <v>46218</v>
      </c>
      <c r="C4626" s="1" t="n">
        <v>11</v>
      </c>
      <c r="D4626" s="1" t="s">
        <v>3074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4861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5" t="n">
        <v>46218</v>
      </c>
      <c r="C4627" s="1" t="n">
        <v>11</v>
      </c>
      <c r="D4627" s="1" t="s">
        <v>3074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4862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5" t="n">
        <v>46218</v>
      </c>
      <c r="C4628" s="1" t="n">
        <v>11</v>
      </c>
      <c r="D4628" s="1" t="s">
        <v>3074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4863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5" t="n">
        <v>46218</v>
      </c>
      <c r="C4629" s="1" t="n">
        <v>11</v>
      </c>
      <c r="D4629" s="1" t="s">
        <v>3074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4285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5" t="n">
        <v>46218</v>
      </c>
      <c r="C4630" s="1" t="n">
        <v>11</v>
      </c>
      <c r="D4630" s="1" t="s">
        <v>3074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4864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5" t="n">
        <v>46218</v>
      </c>
      <c r="C4631" s="1" t="n">
        <v>11</v>
      </c>
      <c r="D4631" s="1" t="s">
        <v>3074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4865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5" t="n">
        <v>46218</v>
      </c>
      <c r="C4632" s="1" t="n">
        <v>11</v>
      </c>
      <c r="D4632" s="1" t="s">
        <v>3074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4866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5" t="n">
        <v>46218</v>
      </c>
      <c r="C4633" s="1" t="n">
        <v>11</v>
      </c>
      <c r="D4633" s="1" t="s">
        <v>3074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3409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5" t="n">
        <v>46218</v>
      </c>
      <c r="C4634" s="1" t="n">
        <v>11</v>
      </c>
      <c r="D4634" s="1" t="s">
        <v>3074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3410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5" t="n">
        <v>46218</v>
      </c>
      <c r="C4635" s="1" t="n">
        <v>11</v>
      </c>
      <c r="D4635" s="1" t="s">
        <v>3074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3404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5" t="n">
        <v>46218</v>
      </c>
      <c r="C4636" s="1" t="n">
        <v>11</v>
      </c>
      <c r="D4636" s="1" t="s">
        <v>3074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4867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5" t="n">
        <v>46218</v>
      </c>
      <c r="C4637" s="1" t="n">
        <v>11</v>
      </c>
      <c r="D4637" s="1" t="s">
        <v>3074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4868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5" t="n">
        <v>46218</v>
      </c>
      <c r="C4638" s="1" t="n">
        <v>11</v>
      </c>
      <c r="D4638" s="1" t="s">
        <v>3074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4869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5" t="n">
        <v>46218</v>
      </c>
      <c r="C4639" s="1" t="n">
        <v>11</v>
      </c>
      <c r="D4639" s="1" t="s">
        <v>3074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4286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5" t="n">
        <v>46218</v>
      </c>
      <c r="C4640" s="1" t="n">
        <v>11</v>
      </c>
      <c r="D4640" s="1" t="s">
        <v>3074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4870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5" t="n">
        <v>46218</v>
      </c>
      <c r="C4641" s="1" t="n">
        <v>11</v>
      </c>
      <c r="D4641" s="1" t="s">
        <v>3074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4871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5" t="n">
        <v>46218</v>
      </c>
      <c r="C4642" s="1" t="n">
        <v>11</v>
      </c>
      <c r="D4642" s="1" t="s">
        <v>3074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4872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5" t="n">
        <v>46218</v>
      </c>
      <c r="C4643" s="1" t="n">
        <v>11</v>
      </c>
      <c r="D4643" s="1" t="s">
        <v>3074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4873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5" t="n">
        <v>46218</v>
      </c>
      <c r="C4644" s="1" t="n">
        <v>11</v>
      </c>
      <c r="D4644" s="1" t="s">
        <v>3074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4874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5" t="n">
        <v>46218</v>
      </c>
      <c r="C4645" s="1" t="n">
        <v>11</v>
      </c>
      <c r="D4645" s="1" t="s">
        <v>3074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4875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5" t="n">
        <v>46218</v>
      </c>
      <c r="C4646" s="1" t="n">
        <v>171</v>
      </c>
      <c r="D4646" s="1" t="s">
        <v>3301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3269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5" t="n">
        <v>46218</v>
      </c>
      <c r="C4647" s="1" t="n">
        <v>171</v>
      </c>
      <c r="D4647" s="1" t="s">
        <v>3301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3977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5" t="n">
        <v>46218</v>
      </c>
      <c r="C4648" s="1" t="n">
        <v>171</v>
      </c>
      <c r="D4648" s="1" t="s">
        <v>3301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3875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5" t="n">
        <v>46218</v>
      </c>
      <c r="C4649" s="1" t="n">
        <v>171</v>
      </c>
      <c r="D4649" s="1" t="s">
        <v>3301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3275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5" t="n">
        <v>46219</v>
      </c>
      <c r="C4650" s="1" t="n">
        <v>6</v>
      </c>
      <c r="D4650" s="1" t="s">
        <v>3073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3072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5" t="n">
        <v>46219</v>
      </c>
      <c r="C4651" s="1" t="n">
        <v>6</v>
      </c>
      <c r="D4651" s="1" t="s">
        <v>3073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3071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5" t="n">
        <v>46219</v>
      </c>
      <c r="C4652" s="1" t="n">
        <v>6</v>
      </c>
      <c r="D4652" s="1" t="s">
        <v>3073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3068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5" t="n">
        <v>46219</v>
      </c>
      <c r="C4653" s="1" t="n">
        <v>6</v>
      </c>
      <c r="D4653" s="1" t="s">
        <v>3073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3069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5" t="n">
        <v>46219</v>
      </c>
      <c r="C4654" s="1" t="n">
        <v>6</v>
      </c>
      <c r="D4654" s="1" t="s">
        <v>3073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3070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5" t="n">
        <v>46219</v>
      </c>
      <c r="C4655" s="1" t="n">
        <v>6</v>
      </c>
      <c r="D4655" s="1" t="s">
        <v>3073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3109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5" t="n">
        <v>46219</v>
      </c>
      <c r="C4656" s="1" t="n">
        <v>11</v>
      </c>
      <c r="D4656" s="1" t="s">
        <v>3074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4876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5" t="n">
        <v>46219</v>
      </c>
      <c r="C4657" s="1" t="n">
        <v>11</v>
      </c>
      <c r="D4657" s="1" t="s">
        <v>3074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4877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5" t="n">
        <v>46219</v>
      </c>
      <c r="C4658" s="1" t="n">
        <v>11</v>
      </c>
      <c r="D4658" s="1" t="s">
        <v>3074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4878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5" t="n">
        <v>46219</v>
      </c>
      <c r="C4659" s="1" t="n">
        <v>11</v>
      </c>
      <c r="D4659" s="1" t="s">
        <v>3074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4879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5" t="n">
        <v>46219</v>
      </c>
      <c r="C4660" s="1" t="n">
        <v>11</v>
      </c>
      <c r="D4660" s="1" t="s">
        <v>3074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4880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5" t="n">
        <v>46219</v>
      </c>
      <c r="C4661" s="1" t="n">
        <v>11</v>
      </c>
      <c r="D4661" s="1" t="s">
        <v>3074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4881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5" t="n">
        <v>46219</v>
      </c>
      <c r="C4662" s="1" t="n">
        <v>11</v>
      </c>
      <c r="D4662" s="1" t="s">
        <v>3074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4882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5" t="n">
        <v>46219</v>
      </c>
      <c r="C4663" s="1" t="n">
        <v>11</v>
      </c>
      <c r="D4663" s="1" t="s">
        <v>3074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4883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5" t="n">
        <v>46219</v>
      </c>
      <c r="C4664" s="1" t="n">
        <v>11</v>
      </c>
      <c r="D4664" s="1" t="s">
        <v>3074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4884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5" t="n">
        <v>46219</v>
      </c>
      <c r="C4665" s="1" t="n">
        <v>11</v>
      </c>
      <c r="D4665" s="1" t="s">
        <v>3074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4885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5" t="n">
        <v>46219</v>
      </c>
      <c r="C4666" s="1" t="n">
        <v>11</v>
      </c>
      <c r="D4666" s="1" t="s">
        <v>3074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4886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5" t="n">
        <v>46219</v>
      </c>
      <c r="C4667" s="1" t="n">
        <v>11</v>
      </c>
      <c r="D4667" s="1" t="s">
        <v>3074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4887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5" t="n">
        <v>46219</v>
      </c>
      <c r="C4668" s="1" t="n">
        <v>11</v>
      </c>
      <c r="D4668" s="1" t="s">
        <v>3074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4888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5" t="n">
        <v>46219</v>
      </c>
      <c r="C4669" s="1" t="n">
        <v>11</v>
      </c>
      <c r="D4669" s="1" t="s">
        <v>3074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4889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5" t="n">
        <v>46219</v>
      </c>
      <c r="C4670" s="1" t="n">
        <v>11</v>
      </c>
      <c r="D4670" s="1" t="s">
        <v>3074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4890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5" t="n">
        <v>46219</v>
      </c>
      <c r="C4671" s="1" t="n">
        <v>11</v>
      </c>
      <c r="D4671" s="1" t="s">
        <v>3074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4891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5" t="n">
        <v>46219</v>
      </c>
      <c r="C4672" s="1" t="n">
        <v>11</v>
      </c>
      <c r="D4672" s="1" t="s">
        <v>3074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4892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5" t="n">
        <v>46219</v>
      </c>
      <c r="C4673" s="1" t="n">
        <v>11</v>
      </c>
      <c r="D4673" s="1" t="s">
        <v>3074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4893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5" t="n">
        <v>46219</v>
      </c>
      <c r="C4674" s="1" t="n">
        <v>11</v>
      </c>
      <c r="D4674" s="1" t="s">
        <v>3074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3250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5" t="n">
        <v>46219</v>
      </c>
      <c r="C4675" s="1" t="n">
        <v>11</v>
      </c>
      <c r="D4675" s="1" t="s">
        <v>3074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3251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5" t="n">
        <v>46219</v>
      </c>
      <c r="C4676" s="1" t="n">
        <v>11</v>
      </c>
      <c r="D4676" s="1" t="s">
        <v>3074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3252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5" t="n">
        <v>46219</v>
      </c>
      <c r="C4677" s="1" t="n">
        <v>11</v>
      </c>
      <c r="D4677" s="1" t="s">
        <v>3074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3253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5" t="n">
        <v>46219</v>
      </c>
      <c r="C4678" s="1" t="n">
        <v>11</v>
      </c>
      <c r="D4678" s="1" t="s">
        <v>3074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3254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5" t="n">
        <v>46219</v>
      </c>
      <c r="C4679" s="1" t="n">
        <v>11</v>
      </c>
      <c r="D4679" s="1" t="s">
        <v>3074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3255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5" t="n">
        <v>46219</v>
      </c>
      <c r="C4680" s="1" t="n">
        <v>11</v>
      </c>
      <c r="D4680" s="1" t="s">
        <v>3074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3256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5" t="n">
        <v>46219</v>
      </c>
      <c r="C4681" s="1" t="n">
        <v>11</v>
      </c>
      <c r="D4681" s="1" t="s">
        <v>3074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4894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5" t="n">
        <v>46220</v>
      </c>
      <c r="C4682" s="1" t="n">
        <v>1</v>
      </c>
      <c r="D4682" s="1" t="s">
        <v>3101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3242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5" t="n">
        <v>46220</v>
      </c>
      <c r="C4683" s="1" t="n">
        <v>1</v>
      </c>
      <c r="D4683" s="1" t="s">
        <v>3101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3243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5" t="n">
        <v>46220</v>
      </c>
      <c r="C4684" s="1" t="n">
        <v>6</v>
      </c>
      <c r="D4684" s="1" t="s">
        <v>3073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3069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5" t="n">
        <v>46220</v>
      </c>
      <c r="C4685" s="1" t="n">
        <v>6</v>
      </c>
      <c r="D4685" s="1" t="s">
        <v>3073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3070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5" t="n">
        <v>46220</v>
      </c>
      <c r="C4686" s="1" t="n">
        <v>6</v>
      </c>
      <c r="D4686" s="1" t="s">
        <v>3073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3104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5" t="n">
        <v>46220</v>
      </c>
      <c r="C4687" s="1" t="n">
        <v>6</v>
      </c>
      <c r="D4687" s="1" t="s">
        <v>3073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3106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5" t="n">
        <v>46220</v>
      </c>
      <c r="C4688" s="1" t="n">
        <v>6</v>
      </c>
      <c r="D4688" s="1" t="s">
        <v>3073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3108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5" t="n">
        <v>46220</v>
      </c>
      <c r="C4689" s="1" t="n">
        <v>6</v>
      </c>
      <c r="D4689" s="1" t="s">
        <v>3073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3257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5" t="n">
        <v>46220</v>
      </c>
      <c r="C4690" s="1" t="n">
        <v>6</v>
      </c>
      <c r="D4690" s="1" t="s">
        <v>3073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3110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5" t="n">
        <v>46220</v>
      </c>
      <c r="C4691" s="1" t="n">
        <v>6</v>
      </c>
      <c r="D4691" s="1" t="s">
        <v>3073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3258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5" t="n">
        <v>46220</v>
      </c>
      <c r="C4692" s="1" t="n">
        <v>6</v>
      </c>
      <c r="D4692" s="1" t="s">
        <v>3073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3111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5" t="n">
        <v>46220</v>
      </c>
      <c r="C4693" s="1" t="n">
        <v>6</v>
      </c>
      <c r="D4693" s="1" t="s">
        <v>3073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3113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5" t="n">
        <v>46220</v>
      </c>
      <c r="C4694" s="1" t="n">
        <v>6</v>
      </c>
      <c r="D4694" s="1" t="s">
        <v>3073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3114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5" t="n">
        <v>46220</v>
      </c>
      <c r="C4695" s="1" t="n">
        <v>6</v>
      </c>
      <c r="D4695" s="1" t="s">
        <v>3073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3259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5" t="n">
        <v>46220</v>
      </c>
      <c r="C4696" s="1" t="n">
        <v>6</v>
      </c>
      <c r="D4696" s="1" t="s">
        <v>3073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3115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5" t="n">
        <v>46220</v>
      </c>
      <c r="C4697" s="1" t="n">
        <v>6</v>
      </c>
      <c r="D4697" s="1" t="s">
        <v>3073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3888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5" t="n">
        <v>46220</v>
      </c>
      <c r="C4698" s="1" t="n">
        <v>6</v>
      </c>
      <c r="D4698" s="1" t="s">
        <v>3073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3116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5" t="n">
        <v>46220</v>
      </c>
      <c r="C4699" s="1" t="n">
        <v>6</v>
      </c>
      <c r="D4699" s="1" t="s">
        <v>3073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3118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5" t="n">
        <v>46220</v>
      </c>
      <c r="C4700" s="1" t="n">
        <v>6</v>
      </c>
      <c r="D4700" s="1" t="s">
        <v>3073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4067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5" t="n">
        <v>46220</v>
      </c>
      <c r="C4701" s="1" t="n">
        <v>6</v>
      </c>
      <c r="D4701" s="1" t="s">
        <v>3073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3263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5" t="n">
        <v>46220</v>
      </c>
      <c r="C4702" s="1" t="n">
        <v>11</v>
      </c>
      <c r="D4702" s="1" t="s">
        <v>3074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3304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5" t="n">
        <v>46220</v>
      </c>
      <c r="C4703" s="1" t="n">
        <v>11</v>
      </c>
      <c r="D4703" s="1" t="s">
        <v>3074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3455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5" t="n">
        <v>46220</v>
      </c>
      <c r="C4704" s="1" t="n">
        <v>11</v>
      </c>
      <c r="D4704" s="1" t="s">
        <v>3074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3353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5" t="n">
        <v>46220</v>
      </c>
      <c r="C4705" s="1" t="n">
        <v>11</v>
      </c>
      <c r="D4705" s="1" t="s">
        <v>3074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4282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5" t="n">
        <v>46220</v>
      </c>
      <c r="C4706" s="1" t="n">
        <v>11</v>
      </c>
      <c r="D4706" s="1" t="s">
        <v>3074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3603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5" t="n">
        <v>46220</v>
      </c>
      <c r="C4707" s="1" t="n">
        <v>11</v>
      </c>
      <c r="D4707" s="1" t="s">
        <v>3074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3606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5" t="n">
        <v>46220</v>
      </c>
      <c r="C4708" s="1" t="n">
        <v>11</v>
      </c>
      <c r="D4708" s="1" t="s">
        <v>3074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3418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5" t="n">
        <v>46220</v>
      </c>
      <c r="C4709" s="1" t="n">
        <v>11</v>
      </c>
      <c r="D4709" s="1" t="s">
        <v>3074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3420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5" t="n">
        <v>46220</v>
      </c>
      <c r="C4710" s="1" t="n">
        <v>11</v>
      </c>
      <c r="D4710" s="1" t="s">
        <v>3074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3423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5" t="n">
        <v>46220</v>
      </c>
      <c r="C4711" s="1" t="n">
        <v>11</v>
      </c>
      <c r="D4711" s="1" t="s">
        <v>3074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3529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5" t="n">
        <v>46220</v>
      </c>
      <c r="C4712" s="1" t="n">
        <v>11</v>
      </c>
      <c r="D4712" s="1" t="s">
        <v>3074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4895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5" t="n">
        <v>46220</v>
      </c>
      <c r="C4713" s="1" t="n">
        <v>11</v>
      </c>
      <c r="D4713" s="1" t="s">
        <v>3074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4896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5" t="n">
        <v>46220</v>
      </c>
      <c r="C4714" s="1" t="n">
        <v>11</v>
      </c>
      <c r="D4714" s="1" t="s">
        <v>3074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3891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5" t="n">
        <v>46220</v>
      </c>
      <c r="C4715" s="1" t="n">
        <v>11</v>
      </c>
      <c r="D4715" s="1" t="s">
        <v>3074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4897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5" t="n">
        <v>46220</v>
      </c>
      <c r="C4716" s="1" t="n">
        <v>11</v>
      </c>
      <c r="D4716" s="1" t="s">
        <v>3074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4898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5" t="n">
        <v>46220</v>
      </c>
      <c r="C4717" s="1" t="n">
        <v>11</v>
      </c>
      <c r="D4717" s="1" t="s">
        <v>3074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4899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5" t="n">
        <v>46220</v>
      </c>
      <c r="C4718" s="1" t="n">
        <v>11</v>
      </c>
      <c r="D4718" s="1" t="s">
        <v>3074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4079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5" t="n">
        <v>46220</v>
      </c>
      <c r="C4719" s="1" t="n">
        <v>11</v>
      </c>
      <c r="D4719" s="1" t="s">
        <v>3074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4080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5" t="n">
        <v>46220</v>
      </c>
      <c r="C4720" s="1" t="n">
        <v>11</v>
      </c>
      <c r="D4720" s="1" t="s">
        <v>3074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3599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5" t="n">
        <v>46220</v>
      </c>
      <c r="C4721" s="1" t="n">
        <v>11</v>
      </c>
      <c r="D4721" s="1" t="s">
        <v>3074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3480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5" t="n">
        <v>46220</v>
      </c>
      <c r="C4722" s="1" t="n">
        <v>11</v>
      </c>
      <c r="D4722" s="1" t="s">
        <v>3074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3481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5" t="n">
        <v>46220</v>
      </c>
      <c r="C4723" s="1" t="n">
        <v>11</v>
      </c>
      <c r="D4723" s="1" t="s">
        <v>3074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4900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5" t="n">
        <v>46220</v>
      </c>
      <c r="C4724" s="1" t="n">
        <v>11</v>
      </c>
      <c r="D4724" s="1" t="s">
        <v>3074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4900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5" t="n">
        <v>46220</v>
      </c>
      <c r="C4725" s="1" t="n">
        <v>11</v>
      </c>
      <c r="D4725" s="1" t="s">
        <v>3074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3129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5" t="n">
        <v>46220</v>
      </c>
      <c r="C4726" s="1" t="n">
        <v>11</v>
      </c>
      <c r="D4726" s="1" t="s">
        <v>3074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3130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5" t="n">
        <v>46220</v>
      </c>
      <c r="C4727" s="1" t="n">
        <v>11</v>
      </c>
      <c r="D4727" s="1" t="s">
        <v>3074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4014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5" t="n">
        <v>46220</v>
      </c>
      <c r="C4728" s="1" t="n">
        <v>11</v>
      </c>
      <c r="D4728" s="1" t="s">
        <v>3074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3131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5" t="n">
        <v>46220</v>
      </c>
      <c r="C4729" s="1" t="n">
        <v>11</v>
      </c>
      <c r="D4729" s="1" t="s">
        <v>3074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4901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5" t="n">
        <v>46220</v>
      </c>
      <c r="C4730" s="1" t="n">
        <v>11</v>
      </c>
      <c r="D4730" s="1" t="s">
        <v>3074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3132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5" t="n">
        <v>46220</v>
      </c>
      <c r="C4731" s="1" t="n">
        <v>11</v>
      </c>
      <c r="D4731" s="1" t="s">
        <v>3074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4015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5" t="n">
        <v>46220</v>
      </c>
      <c r="C4732" s="1" t="n">
        <v>11</v>
      </c>
      <c r="D4732" s="1" t="s">
        <v>3074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3134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5" t="n">
        <v>46220</v>
      </c>
      <c r="C4733" s="1" t="n">
        <v>11</v>
      </c>
      <c r="D4733" s="1" t="s">
        <v>3074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4902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5" t="n">
        <v>46220</v>
      </c>
      <c r="C4734" s="1" t="n">
        <v>11</v>
      </c>
      <c r="D4734" s="1" t="s">
        <v>3074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3139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5" t="n">
        <v>46220</v>
      </c>
      <c r="C4735" s="1" t="n">
        <v>11</v>
      </c>
      <c r="D4735" s="1" t="s">
        <v>3074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3141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5" t="n">
        <v>46220</v>
      </c>
      <c r="C4736" s="1" t="n">
        <v>11</v>
      </c>
      <c r="D4736" s="1" t="s">
        <v>3074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3142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5" t="n">
        <v>46220</v>
      </c>
      <c r="C4737" s="1" t="n">
        <v>11</v>
      </c>
      <c r="D4737" s="1" t="s">
        <v>3074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3143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5" t="n">
        <v>46220</v>
      </c>
      <c r="C4738" s="1" t="n">
        <v>11</v>
      </c>
      <c r="D4738" s="1" t="s">
        <v>3074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4016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5" t="n">
        <v>46220</v>
      </c>
      <c r="C4739" s="1" t="n">
        <v>11</v>
      </c>
      <c r="D4739" s="1" t="s">
        <v>3074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4903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5" t="n">
        <v>46220</v>
      </c>
      <c r="C4740" s="1" t="n">
        <v>11</v>
      </c>
      <c r="D4740" s="1" t="s">
        <v>3074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4904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5" t="n">
        <v>46220</v>
      </c>
      <c r="C4741" s="1" t="n">
        <v>11</v>
      </c>
      <c r="D4741" s="1" t="s">
        <v>3074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4905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5" t="n">
        <v>46220</v>
      </c>
      <c r="C4742" s="1" t="n">
        <v>11</v>
      </c>
      <c r="D4742" s="1" t="s">
        <v>3074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4906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5" t="n">
        <v>46220</v>
      </c>
      <c r="C4743" s="1" t="n">
        <v>11</v>
      </c>
      <c r="D4743" s="1" t="s">
        <v>3074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4907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5" t="n">
        <v>46220</v>
      </c>
      <c r="C4744" s="1" t="n">
        <v>11</v>
      </c>
      <c r="D4744" s="1" t="s">
        <v>3074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3971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5" t="n">
        <v>46220</v>
      </c>
      <c r="C4745" s="1" t="n">
        <v>11</v>
      </c>
      <c r="D4745" s="1" t="s">
        <v>3074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4908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5" t="n">
        <v>46220</v>
      </c>
      <c r="C4746" s="1" t="n">
        <v>11</v>
      </c>
      <c r="D4746" s="1" t="s">
        <v>3074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3972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5" t="n">
        <v>46220</v>
      </c>
      <c r="C4747" s="1" t="n">
        <v>11</v>
      </c>
      <c r="D4747" s="1" t="s">
        <v>3074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4909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5" t="n">
        <v>46220</v>
      </c>
      <c r="C4748" s="1" t="n">
        <v>11</v>
      </c>
      <c r="D4748" s="1" t="s">
        <v>3074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4910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5" t="n">
        <v>46220</v>
      </c>
      <c r="C4749" s="1" t="n">
        <v>11</v>
      </c>
      <c r="D4749" s="1" t="s">
        <v>3074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4036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5" t="n">
        <v>46220</v>
      </c>
      <c r="C4750" s="1" t="n">
        <v>11</v>
      </c>
      <c r="D4750" s="1" t="s">
        <v>3074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3665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5" t="n">
        <v>46220</v>
      </c>
      <c r="C4751" s="1" t="n">
        <v>11</v>
      </c>
      <c r="D4751" s="1" t="s">
        <v>3074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3078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5" t="n">
        <v>46220</v>
      </c>
      <c r="C4752" s="1" t="n">
        <v>11</v>
      </c>
      <c r="D4752" s="1" t="s">
        <v>3074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4911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5" t="n">
        <v>46220</v>
      </c>
      <c r="C4753" s="1" t="n">
        <v>11</v>
      </c>
      <c r="D4753" s="1" t="s">
        <v>3074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3974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5" t="n">
        <v>46220</v>
      </c>
      <c r="C4754" s="1" t="n">
        <v>11</v>
      </c>
      <c r="D4754" s="1" t="s">
        <v>3074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3083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5" t="n">
        <v>46220</v>
      </c>
      <c r="C4755" s="1" t="n">
        <v>11</v>
      </c>
      <c r="D4755" s="1" t="s">
        <v>3074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3084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5" t="n">
        <v>46220</v>
      </c>
      <c r="C4756" s="1" t="n">
        <v>11</v>
      </c>
      <c r="D4756" s="1" t="s">
        <v>3074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4397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5" t="n">
        <v>46220</v>
      </c>
      <c r="C4757" s="1" t="n">
        <v>11</v>
      </c>
      <c r="D4757" s="1" t="s">
        <v>3074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3976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5" t="n">
        <v>46220</v>
      </c>
      <c r="C4758" s="1" t="n">
        <v>11</v>
      </c>
      <c r="D4758" s="1" t="s">
        <v>3074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4420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5" t="n">
        <v>46220</v>
      </c>
      <c r="C4759" s="1" t="n">
        <v>11</v>
      </c>
      <c r="D4759" s="1" t="s">
        <v>3074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4045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5" t="n">
        <v>46220</v>
      </c>
      <c r="C4760" s="1" t="n">
        <v>11</v>
      </c>
      <c r="D4760" s="1" t="s">
        <v>3074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3097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5" t="n">
        <v>46220</v>
      </c>
      <c r="C4761" s="1" t="n">
        <v>11</v>
      </c>
      <c r="D4761" s="1" t="s">
        <v>3074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3098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5" t="n">
        <v>46220</v>
      </c>
      <c r="C4762" s="1" t="n">
        <v>11</v>
      </c>
      <c r="D4762" s="1" t="s">
        <v>3074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3099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5" t="n">
        <v>46220</v>
      </c>
      <c r="C4763" s="1" t="n">
        <v>11</v>
      </c>
      <c r="D4763" s="1" t="s">
        <v>3074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3100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5" t="n">
        <v>46221</v>
      </c>
      <c r="C4764" s="1" t="n">
        <v>1</v>
      </c>
      <c r="D4764" s="1" t="s">
        <v>3101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3244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5" t="n">
        <v>46221</v>
      </c>
      <c r="C4765" s="1" t="n">
        <v>6</v>
      </c>
      <c r="D4765" s="1" t="s">
        <v>3073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3071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5" t="n">
        <v>46221</v>
      </c>
      <c r="C4766" s="1" t="n">
        <v>6</v>
      </c>
      <c r="D4766" s="1" t="s">
        <v>3073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3068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5" t="n">
        <v>46221</v>
      </c>
      <c r="C4767" s="1" t="n">
        <v>6</v>
      </c>
      <c r="D4767" s="1" t="s">
        <v>3073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3069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5" t="n">
        <v>46221</v>
      </c>
      <c r="C4768" s="1" t="n">
        <v>6</v>
      </c>
      <c r="D4768" s="1" t="s">
        <v>3073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3070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5" t="n">
        <v>46221</v>
      </c>
      <c r="C4769" s="1" t="n">
        <v>11</v>
      </c>
      <c r="D4769" s="1" t="s">
        <v>3074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4912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5" t="n">
        <v>46221</v>
      </c>
      <c r="C4770" s="1" t="n">
        <v>11</v>
      </c>
      <c r="D4770" s="1" t="s">
        <v>3074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4912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5" t="n">
        <v>46221</v>
      </c>
      <c r="C4771" s="1" t="n">
        <v>11</v>
      </c>
      <c r="D4771" s="1" t="s">
        <v>3074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4912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5" t="n">
        <v>46221</v>
      </c>
      <c r="C4772" s="1" t="n">
        <v>11</v>
      </c>
      <c r="D4772" s="1" t="s">
        <v>3074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4912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5" t="n">
        <v>46221</v>
      </c>
      <c r="C4773" s="1" t="n">
        <v>11</v>
      </c>
      <c r="D4773" s="1" t="s">
        <v>3074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4913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5" t="n">
        <v>46221</v>
      </c>
      <c r="C4774" s="1" t="n">
        <v>11</v>
      </c>
      <c r="D4774" s="1" t="s">
        <v>3074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4914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5" t="n">
        <v>46221</v>
      </c>
      <c r="C4775" s="1" t="n">
        <v>11</v>
      </c>
      <c r="D4775" s="1" t="s">
        <v>3074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3124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5" t="n">
        <v>46221</v>
      </c>
      <c r="C4776" s="1" t="n">
        <v>11</v>
      </c>
      <c r="D4776" s="1" t="s">
        <v>3074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3125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5" t="n">
        <v>46221</v>
      </c>
      <c r="C4777" s="1" t="n">
        <v>11</v>
      </c>
      <c r="D4777" s="1" t="s">
        <v>3074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3126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5" t="n">
        <v>46221</v>
      </c>
      <c r="C4778" s="1" t="n">
        <v>11</v>
      </c>
      <c r="D4778" s="1" t="s">
        <v>3074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3127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5" t="n">
        <v>46221</v>
      </c>
      <c r="C4779" s="1" t="n">
        <v>11</v>
      </c>
      <c r="D4779" s="1" t="s">
        <v>3074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3128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5" t="n">
        <v>46221</v>
      </c>
      <c r="C4780" s="1" t="n">
        <v>11</v>
      </c>
      <c r="D4780" s="1" t="s">
        <v>3074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3175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5" t="n">
        <v>46221</v>
      </c>
      <c r="C4781" s="1" t="n">
        <v>11</v>
      </c>
      <c r="D4781" s="1" t="s">
        <v>3074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4915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5" t="n">
        <v>46221</v>
      </c>
      <c r="C4782" s="1" t="n">
        <v>11</v>
      </c>
      <c r="D4782" s="1" t="s">
        <v>3074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4916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5" t="n">
        <v>46221</v>
      </c>
      <c r="C4783" s="1" t="n">
        <v>11</v>
      </c>
      <c r="D4783" s="1" t="s">
        <v>3074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3628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5" t="n">
        <v>46221</v>
      </c>
      <c r="C4784" s="1" t="n">
        <v>11</v>
      </c>
      <c r="D4784" s="1" t="s">
        <v>3074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4025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5" t="n">
        <v>46221</v>
      </c>
      <c r="C4785" s="1" t="n">
        <v>11</v>
      </c>
      <c r="D4785" s="1" t="s">
        <v>3074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3779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5" t="n">
        <v>46221</v>
      </c>
      <c r="C4786" s="1" t="n">
        <v>11</v>
      </c>
      <c r="D4786" s="1" t="s">
        <v>3074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3176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5" t="n">
        <v>46221</v>
      </c>
      <c r="C4787" s="1" t="n">
        <v>11</v>
      </c>
      <c r="D4787" s="1" t="s">
        <v>3074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4917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5" t="n">
        <v>46221</v>
      </c>
      <c r="C4788" s="1" t="n">
        <v>11</v>
      </c>
      <c r="D4788" s="1" t="s">
        <v>3074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4917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5" t="n">
        <v>46221</v>
      </c>
      <c r="C4789" s="1" t="n">
        <v>11</v>
      </c>
      <c r="D4789" s="1" t="s">
        <v>3074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4027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5" t="n">
        <v>46221</v>
      </c>
      <c r="C4790" s="1" t="n">
        <v>11</v>
      </c>
      <c r="D4790" s="1" t="s">
        <v>3074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4918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5" t="n">
        <v>46221</v>
      </c>
      <c r="C4791" s="1" t="n">
        <v>11</v>
      </c>
      <c r="D4791" s="1" t="s">
        <v>3074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3144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5" t="n">
        <v>46221</v>
      </c>
      <c r="C4792" s="1" t="n">
        <v>11</v>
      </c>
      <c r="D4792" s="1" t="s">
        <v>3074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3146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5" t="n">
        <v>46221</v>
      </c>
      <c r="C4793" s="1" t="n">
        <v>11</v>
      </c>
      <c r="D4793" s="1" t="s">
        <v>3074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3144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5" t="n">
        <v>46221</v>
      </c>
      <c r="C4794" s="1" t="n">
        <v>11</v>
      </c>
      <c r="D4794" s="1" t="s">
        <v>3074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3368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5" t="n">
        <v>46221</v>
      </c>
      <c r="C4795" s="1" t="n">
        <v>11</v>
      </c>
      <c r="D4795" s="1" t="s">
        <v>3074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4919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5" t="n">
        <v>46221</v>
      </c>
      <c r="C4796" s="1" t="n">
        <v>22</v>
      </c>
      <c r="D4796" s="1" t="s">
        <v>3220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3235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5" t="n">
        <v>46221</v>
      </c>
      <c r="C4797" s="1" t="n">
        <v>22</v>
      </c>
      <c r="D4797" s="1" t="s">
        <v>3220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3236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5" t="n">
        <v>46221</v>
      </c>
      <c r="C4798" s="1" t="n">
        <v>22</v>
      </c>
      <c r="D4798" s="1" t="s">
        <v>3220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3237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5" t="n">
        <v>46221</v>
      </c>
      <c r="C4799" s="1" t="n">
        <v>22</v>
      </c>
      <c r="D4799" s="1" t="s">
        <v>3220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3238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5" t="n">
        <v>46221</v>
      </c>
      <c r="C4800" s="1" t="n">
        <v>22</v>
      </c>
      <c r="D4800" s="1" t="s">
        <v>3220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3221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5" t="n">
        <v>46221</v>
      </c>
      <c r="C4801" s="1" t="n">
        <v>22</v>
      </c>
      <c r="D4801" s="1" t="s">
        <v>3220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3239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5" t="n">
        <v>46221</v>
      </c>
      <c r="C4802" s="1" t="n">
        <v>22</v>
      </c>
      <c r="D4802" s="1" t="s">
        <v>3220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3222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5" t="n">
        <v>46221</v>
      </c>
      <c r="C4803" s="1" t="n">
        <v>22</v>
      </c>
      <c r="D4803" s="1" t="s">
        <v>3220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3223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5" t="n">
        <v>46221</v>
      </c>
      <c r="C4804" s="1" t="n">
        <v>22</v>
      </c>
      <c r="D4804" s="1" t="s">
        <v>3220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3224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5" t="n">
        <v>46221</v>
      </c>
      <c r="C4805" s="1" t="n">
        <v>22</v>
      </c>
      <c r="D4805" s="1" t="s">
        <v>3220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3225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5" t="n">
        <v>46221</v>
      </c>
      <c r="C4806" s="1" t="n">
        <v>22</v>
      </c>
      <c r="D4806" s="1" t="s">
        <v>3220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3226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5" t="n">
        <v>46221</v>
      </c>
      <c r="C4807" s="1" t="n">
        <v>22</v>
      </c>
      <c r="D4807" s="1" t="s">
        <v>3220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3227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5" t="n">
        <v>46221</v>
      </c>
      <c r="C4808" s="1" t="n">
        <v>22</v>
      </c>
      <c r="D4808" s="1" t="s">
        <v>3220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3228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5" t="n">
        <v>46221</v>
      </c>
      <c r="C4809" s="1" t="n">
        <v>22</v>
      </c>
      <c r="D4809" s="1" t="s">
        <v>3220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3229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5" t="n">
        <v>46221</v>
      </c>
      <c r="C4810" s="1" t="n">
        <v>22</v>
      </c>
      <c r="D4810" s="1" t="s">
        <v>3220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3230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5" t="n">
        <v>46221</v>
      </c>
      <c r="C4811" s="1" t="n">
        <v>22</v>
      </c>
      <c r="D4811" s="1" t="s">
        <v>3220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4920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5" t="n">
        <v>46221</v>
      </c>
      <c r="C4812" s="1" t="n">
        <v>22</v>
      </c>
      <c r="D4812" s="1" t="s">
        <v>3220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3240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5" t="n">
        <v>46221</v>
      </c>
      <c r="C4813" s="1" t="n">
        <v>22</v>
      </c>
      <c r="D4813" s="1" t="s">
        <v>3220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4610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5" t="n">
        <v>46221</v>
      </c>
      <c r="C4814" s="1" t="n">
        <v>22</v>
      </c>
      <c r="D4814" s="1" t="s">
        <v>3220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3231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5" t="n">
        <v>46221</v>
      </c>
      <c r="C4815" s="1" t="n">
        <v>22</v>
      </c>
      <c r="D4815" s="1" t="s">
        <v>3220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3232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5" t="n">
        <v>46221</v>
      </c>
      <c r="C4816" s="1" t="n">
        <v>22</v>
      </c>
      <c r="D4816" s="1" t="s">
        <v>3220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3232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5" t="n">
        <v>46221</v>
      </c>
      <c r="C4817" s="1" t="n">
        <v>22</v>
      </c>
      <c r="D4817" s="1" t="s">
        <v>3220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3233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5" t="n">
        <v>46221</v>
      </c>
      <c r="C4818" s="1" t="n">
        <v>22</v>
      </c>
      <c r="D4818" s="1" t="s">
        <v>3220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3233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5" t="n">
        <v>46221</v>
      </c>
      <c r="C4819" s="1" t="n">
        <v>22</v>
      </c>
      <c r="D4819" s="1" t="s">
        <v>3220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3234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5" t="n">
        <v>46221</v>
      </c>
      <c r="C4820" s="1" t="n">
        <v>22</v>
      </c>
      <c r="D4820" s="1" t="s">
        <v>3220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3234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5" t="n">
        <v>46221</v>
      </c>
      <c r="C4821" s="1" t="n">
        <v>22</v>
      </c>
      <c r="D4821" s="1" t="s">
        <v>3220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3221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5" t="n">
        <v>46221</v>
      </c>
      <c r="C4822" s="1" t="n">
        <v>22</v>
      </c>
      <c r="D4822" s="1" t="s">
        <v>3220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3222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5" t="n">
        <v>46221</v>
      </c>
      <c r="C4823" s="1" t="n">
        <v>22</v>
      </c>
      <c r="D4823" s="1" t="s">
        <v>3220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3223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5" t="n">
        <v>46221</v>
      </c>
      <c r="C4824" s="1" t="n">
        <v>22</v>
      </c>
      <c r="D4824" s="1" t="s">
        <v>3220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3224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5" t="n">
        <v>46221</v>
      </c>
      <c r="C4825" s="1" t="n">
        <v>22</v>
      </c>
      <c r="D4825" s="1" t="s">
        <v>3220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3225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5" t="n">
        <v>46221</v>
      </c>
      <c r="C4826" s="1" t="n">
        <v>22</v>
      </c>
      <c r="D4826" s="1" t="s">
        <v>3220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3226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5" t="n">
        <v>46221</v>
      </c>
      <c r="C4827" s="1" t="n">
        <v>22</v>
      </c>
      <c r="D4827" s="1" t="s">
        <v>3220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3227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5" t="n">
        <v>46221</v>
      </c>
      <c r="C4828" s="1" t="n">
        <v>22</v>
      </c>
      <c r="D4828" s="1" t="s">
        <v>3220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3228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5" t="n">
        <v>46221</v>
      </c>
      <c r="C4829" s="1" t="n">
        <v>22</v>
      </c>
      <c r="D4829" s="1" t="s">
        <v>3220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3229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5" t="n">
        <v>46221</v>
      </c>
      <c r="C4830" s="1" t="n">
        <v>22</v>
      </c>
      <c r="D4830" s="1" t="s">
        <v>3220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3230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5" t="n">
        <v>46221</v>
      </c>
      <c r="C4831" s="1" t="n">
        <v>22</v>
      </c>
      <c r="D4831" s="1" t="s">
        <v>3220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3231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5" t="n">
        <v>46221</v>
      </c>
      <c r="C4832" s="1" t="n">
        <v>22</v>
      </c>
      <c r="D4832" s="1" t="s">
        <v>3220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3232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5" t="n">
        <v>46221</v>
      </c>
      <c r="C4833" s="1" t="n">
        <v>22</v>
      </c>
      <c r="D4833" s="1" t="s">
        <v>3220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3233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5" t="n">
        <v>46221</v>
      </c>
      <c r="C4834" s="1" t="n">
        <v>22</v>
      </c>
      <c r="D4834" s="1" t="s">
        <v>3220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3234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5" t="n">
        <v>46221</v>
      </c>
      <c r="C4835" s="1" t="n">
        <v>100</v>
      </c>
      <c r="D4835" s="1" t="s">
        <v>3241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3235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5" t="n">
        <v>46221</v>
      </c>
      <c r="C4836" s="1" t="n">
        <v>100</v>
      </c>
      <c r="D4836" s="1" t="s">
        <v>3241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3236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5" t="n">
        <v>46221</v>
      </c>
      <c r="C4837" s="1" t="n">
        <v>100</v>
      </c>
      <c r="D4837" s="1" t="s">
        <v>3241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3237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5" t="n">
        <v>46221</v>
      </c>
      <c r="C4838" s="1" t="n">
        <v>100</v>
      </c>
      <c r="D4838" s="1" t="s">
        <v>3241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3238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5" t="n">
        <v>46221</v>
      </c>
      <c r="C4839" s="1" t="n">
        <v>100</v>
      </c>
      <c r="D4839" s="1" t="s">
        <v>3241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3239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5" t="n">
        <v>46221</v>
      </c>
      <c r="C4840" s="1" t="n">
        <v>100</v>
      </c>
      <c r="D4840" s="1" t="s">
        <v>3241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3232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5" t="n">
        <v>46221</v>
      </c>
      <c r="C4841" s="1" t="n">
        <v>100</v>
      </c>
      <c r="D4841" s="1" t="s">
        <v>3241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3233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5" t="n">
        <v>46221</v>
      </c>
      <c r="C4842" s="1" t="n">
        <v>100</v>
      </c>
      <c r="D4842" s="1" t="s">
        <v>3241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3234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5" t="n">
        <v>46221</v>
      </c>
      <c r="C4843" s="1" t="n">
        <v>100</v>
      </c>
      <c r="D4843" s="1" t="s">
        <v>3241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3221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5" t="n">
        <v>46221</v>
      </c>
      <c r="C4844" s="1" t="n">
        <v>100</v>
      </c>
      <c r="D4844" s="1" t="s">
        <v>3241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3222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5" t="n">
        <v>46221</v>
      </c>
      <c r="C4845" s="1" t="n">
        <v>100</v>
      </c>
      <c r="D4845" s="1" t="s">
        <v>3241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3223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5" t="n">
        <v>46221</v>
      </c>
      <c r="C4846" s="1" t="n">
        <v>100</v>
      </c>
      <c r="D4846" s="1" t="s">
        <v>3241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3224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5" t="n">
        <v>46221</v>
      </c>
      <c r="C4847" s="1" t="n">
        <v>100</v>
      </c>
      <c r="D4847" s="1" t="s">
        <v>3241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3225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5" t="n">
        <v>46221</v>
      </c>
      <c r="C4848" s="1" t="n">
        <v>100</v>
      </c>
      <c r="D4848" s="1" t="s">
        <v>3241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3226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5" t="n">
        <v>46221</v>
      </c>
      <c r="C4849" s="1" t="n">
        <v>100</v>
      </c>
      <c r="D4849" s="1" t="s">
        <v>3241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3227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5" t="n">
        <v>46221</v>
      </c>
      <c r="C4850" s="1" t="n">
        <v>100</v>
      </c>
      <c r="D4850" s="1" t="s">
        <v>3241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3228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5" t="n">
        <v>46221</v>
      </c>
      <c r="C4851" s="1" t="n">
        <v>100</v>
      </c>
      <c r="D4851" s="1" t="s">
        <v>3241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3229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5" t="n">
        <v>46221</v>
      </c>
      <c r="C4852" s="1" t="n">
        <v>100</v>
      </c>
      <c r="D4852" s="1" t="s">
        <v>3241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3230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5" t="n">
        <v>46221</v>
      </c>
      <c r="C4853" s="1" t="n">
        <v>100</v>
      </c>
      <c r="D4853" s="1" t="s">
        <v>3241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4920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5" t="n">
        <v>46221</v>
      </c>
      <c r="C4854" s="1" t="n">
        <v>100</v>
      </c>
      <c r="D4854" s="1" t="s">
        <v>3241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3240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5" t="n">
        <v>46221</v>
      </c>
      <c r="C4855" s="1" t="n">
        <v>100</v>
      </c>
      <c r="D4855" s="1" t="s">
        <v>3241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4610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5" t="n">
        <v>46221</v>
      </c>
      <c r="C4856" s="1" t="n">
        <v>100</v>
      </c>
      <c r="D4856" s="1" t="s">
        <v>3241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3231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5" t="n">
        <v>46221</v>
      </c>
      <c r="C4857" s="1" t="n">
        <v>100</v>
      </c>
      <c r="D4857" s="1" t="s">
        <v>3241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3232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5" t="n">
        <v>46221</v>
      </c>
      <c r="C4858" s="1" t="n">
        <v>100</v>
      </c>
      <c r="D4858" s="1" t="s">
        <v>3241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3233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5" t="n">
        <v>46221</v>
      </c>
      <c r="C4859" s="1" t="n">
        <v>100</v>
      </c>
      <c r="D4859" s="1" t="s">
        <v>3241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3234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5" t="n">
        <v>46221</v>
      </c>
      <c r="C4860" s="1" t="n">
        <v>100</v>
      </c>
      <c r="D4860" s="1" t="s">
        <v>3241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3221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5" t="n">
        <v>46221</v>
      </c>
      <c r="C4861" s="1" t="n">
        <v>100</v>
      </c>
      <c r="D4861" s="1" t="s">
        <v>3241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3222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5" t="n">
        <v>46221</v>
      </c>
      <c r="C4862" s="1" t="n">
        <v>100</v>
      </c>
      <c r="D4862" s="1" t="s">
        <v>3241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3223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5" t="n">
        <v>46221</v>
      </c>
      <c r="C4863" s="1" t="n">
        <v>100</v>
      </c>
      <c r="D4863" s="1" t="s">
        <v>3241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3224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5" t="n">
        <v>46221</v>
      </c>
      <c r="C4864" s="1" t="n">
        <v>100</v>
      </c>
      <c r="D4864" s="1" t="s">
        <v>3241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3225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5" t="n">
        <v>46221</v>
      </c>
      <c r="C4865" s="1" t="n">
        <v>100</v>
      </c>
      <c r="D4865" s="1" t="s">
        <v>3241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3226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5" t="n">
        <v>46221</v>
      </c>
      <c r="C4866" s="1" t="n">
        <v>100</v>
      </c>
      <c r="D4866" s="1" t="s">
        <v>3241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3227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5" t="n">
        <v>46221</v>
      </c>
      <c r="C4867" s="1" t="n">
        <v>100</v>
      </c>
      <c r="D4867" s="1" t="s">
        <v>3241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3228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5" t="n">
        <v>46221</v>
      </c>
      <c r="C4868" s="1" t="n">
        <v>100</v>
      </c>
      <c r="D4868" s="1" t="s">
        <v>3241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3229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5" t="n">
        <v>46221</v>
      </c>
      <c r="C4869" s="1" t="n">
        <v>100</v>
      </c>
      <c r="D4869" s="1" t="s">
        <v>3241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3230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5" t="n">
        <v>46221</v>
      </c>
      <c r="C4870" s="1" t="n">
        <v>100</v>
      </c>
      <c r="D4870" s="1" t="s">
        <v>3241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3231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5" t="n">
        <v>46221</v>
      </c>
      <c r="C4871" s="1" t="n">
        <v>100</v>
      </c>
      <c r="D4871" s="1" t="s">
        <v>3241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3232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5" t="n">
        <v>46221</v>
      </c>
      <c r="C4872" s="1" t="n">
        <v>100</v>
      </c>
      <c r="D4872" s="1" t="s">
        <v>3241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3233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5" t="n">
        <v>46221</v>
      </c>
      <c r="C4873" s="1" t="n">
        <v>100</v>
      </c>
      <c r="D4873" s="1" t="s">
        <v>3241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3234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5" t="n">
        <v>46223</v>
      </c>
      <c r="C4874" s="1" t="n">
        <v>1</v>
      </c>
      <c r="D4874" s="1" t="s">
        <v>3101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3102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5" t="n">
        <v>46223</v>
      </c>
      <c r="C4875" s="1" t="n">
        <v>6</v>
      </c>
      <c r="D4875" s="1" t="s">
        <v>3073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3068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5" t="n">
        <v>46223</v>
      </c>
      <c r="C4876" s="1" t="n">
        <v>6</v>
      </c>
      <c r="D4876" s="1" t="s">
        <v>3073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3070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5" t="n">
        <v>46223</v>
      </c>
      <c r="C4877" s="1" t="n">
        <v>6</v>
      </c>
      <c r="D4877" s="1" t="s">
        <v>3073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3071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5" t="n">
        <v>46223</v>
      </c>
      <c r="C4878" s="1" t="n">
        <v>11</v>
      </c>
      <c r="D4878" s="1" t="s">
        <v>3074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3350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5" t="n">
        <v>46223</v>
      </c>
      <c r="C4879" s="1" t="n">
        <v>11</v>
      </c>
      <c r="D4879" s="1" t="s">
        <v>3074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4921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5" t="n">
        <v>46223</v>
      </c>
      <c r="C4880" s="1" t="n">
        <v>11</v>
      </c>
      <c r="D4880" s="1" t="s">
        <v>3074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4922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5" t="n">
        <v>46223</v>
      </c>
      <c r="C4881" s="1" t="n">
        <v>11</v>
      </c>
      <c r="D4881" s="1" t="s">
        <v>3074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4923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5" t="n">
        <v>46223</v>
      </c>
      <c r="C4882" s="1" t="n">
        <v>11</v>
      </c>
      <c r="D4882" s="1" t="s">
        <v>3074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4924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5" t="n">
        <v>46223</v>
      </c>
      <c r="C4883" s="1" t="n">
        <v>11</v>
      </c>
      <c r="D4883" s="1" t="s">
        <v>3074</v>
      </c>
      <c r="E4883" s="1" t="n">
        <v>1398</v>
      </c>
      <c r="F4883" s="1" t="s">
        <v>1655</v>
      </c>
      <c r="I4883" s="1" t="n">
        <v>1330</v>
      </c>
      <c r="J4883" s="1" t="n">
        <v>54692</v>
      </c>
      <c r="K4883" s="1" t="n">
        <v>7894494000546</v>
      </c>
      <c r="L4883" s="1" t="s">
        <v>4925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5" t="n">
        <v>46223</v>
      </c>
      <c r="C4884" s="1" t="n">
        <v>11</v>
      </c>
      <c r="D4884" s="1" t="s">
        <v>3074</v>
      </c>
      <c r="E4884" s="1" t="n">
        <v>1398</v>
      </c>
      <c r="F4884" s="1" t="s">
        <v>1655</v>
      </c>
      <c r="I4884" s="1" t="n">
        <v>1330</v>
      </c>
      <c r="J4884" s="1" t="n">
        <v>54693</v>
      </c>
      <c r="K4884" s="1" t="n">
        <v>7894494000553</v>
      </c>
      <c r="L4884" s="1" t="s">
        <v>4926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5" t="n">
        <v>46223</v>
      </c>
      <c r="C4885" s="1" t="n">
        <v>11</v>
      </c>
      <c r="D4885" s="1" t="s">
        <v>3074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4927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5" t="n">
        <v>46223</v>
      </c>
      <c r="C4886" s="1" t="n">
        <v>11</v>
      </c>
      <c r="D4886" s="1" t="s">
        <v>3074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4928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5" t="n">
        <v>46223</v>
      </c>
      <c r="C4887" s="1" t="n">
        <v>11</v>
      </c>
      <c r="D4887" s="1" t="s">
        <v>3074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4929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5" t="n">
        <v>46223</v>
      </c>
      <c r="C4888" s="1" t="n">
        <v>11</v>
      </c>
      <c r="D4888" s="1" t="s">
        <v>3074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4930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5" t="n">
        <v>46223</v>
      </c>
      <c r="C4889" s="1" t="n">
        <v>11</v>
      </c>
      <c r="D4889" s="1" t="s">
        <v>3074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4931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5" t="n">
        <v>46223</v>
      </c>
      <c r="C4890" s="1" t="n">
        <v>11</v>
      </c>
      <c r="D4890" s="1" t="s">
        <v>3074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4932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5" t="n">
        <v>46223</v>
      </c>
      <c r="C4891" s="1" t="n">
        <v>11</v>
      </c>
      <c r="D4891" s="1" t="s">
        <v>3074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4933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5" t="n">
        <v>46223</v>
      </c>
      <c r="C4892" s="1" t="n">
        <v>11</v>
      </c>
      <c r="D4892" s="1" t="s">
        <v>3074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4934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5" t="n">
        <v>46223</v>
      </c>
      <c r="C4893" s="1" t="n">
        <v>11</v>
      </c>
      <c r="D4893" s="1" t="s">
        <v>3074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4935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5" t="n">
        <v>46223</v>
      </c>
      <c r="C4894" s="1" t="n">
        <v>11</v>
      </c>
      <c r="D4894" s="1" t="s">
        <v>3074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4936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5" t="n">
        <v>46223</v>
      </c>
      <c r="C4895" s="1" t="n">
        <v>11</v>
      </c>
      <c r="D4895" s="1" t="s">
        <v>3074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4937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5" t="n">
        <v>46223</v>
      </c>
      <c r="C4896" s="1" t="n">
        <v>11</v>
      </c>
      <c r="D4896" s="1" t="s">
        <v>3074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4938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5" t="n">
        <v>46223</v>
      </c>
      <c r="C4897" s="1" t="n">
        <v>11</v>
      </c>
      <c r="D4897" s="1" t="s">
        <v>3074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4935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5" t="n">
        <v>46223</v>
      </c>
      <c r="C4898" s="1" t="n">
        <v>11</v>
      </c>
      <c r="D4898" s="1" t="s">
        <v>3074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4935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5" t="n">
        <v>46223</v>
      </c>
      <c r="C4899" s="1" t="n">
        <v>11</v>
      </c>
      <c r="D4899" s="1" t="s">
        <v>3074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4939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5" t="n">
        <v>46223</v>
      </c>
      <c r="C4900" s="1" t="n">
        <v>11</v>
      </c>
      <c r="D4900" s="1" t="s">
        <v>3074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4934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5" t="n">
        <v>46223</v>
      </c>
      <c r="C4901" s="1" t="n">
        <v>11</v>
      </c>
      <c r="D4901" s="1" t="s">
        <v>3074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4934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5" t="n">
        <v>46223</v>
      </c>
      <c r="C4902" s="1" t="n">
        <v>11</v>
      </c>
      <c r="D4902" s="1" t="s">
        <v>3074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4940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5" t="n">
        <v>46223</v>
      </c>
      <c r="C4903" s="1" t="n">
        <v>11</v>
      </c>
      <c r="D4903" s="1" t="s">
        <v>3074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4934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5" t="n">
        <v>46223</v>
      </c>
      <c r="C4904" s="1" t="n">
        <v>11</v>
      </c>
      <c r="D4904" s="1" t="s">
        <v>3074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4939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5" t="n">
        <v>46223</v>
      </c>
      <c r="C4905" s="1" t="n">
        <v>11</v>
      </c>
      <c r="D4905" s="1" t="s">
        <v>3074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4939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5" t="n">
        <v>46223</v>
      </c>
      <c r="C4906" s="1" t="n">
        <v>11</v>
      </c>
      <c r="D4906" s="1" t="s">
        <v>3074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4941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5" t="n">
        <v>46223</v>
      </c>
      <c r="C4907" s="1" t="n">
        <v>11</v>
      </c>
      <c r="D4907" s="1" t="s">
        <v>3074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4942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5" t="n">
        <v>46223</v>
      </c>
      <c r="C4908" s="1" t="n">
        <v>11</v>
      </c>
      <c r="D4908" s="1" t="s">
        <v>3074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4943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5" t="n">
        <v>46223</v>
      </c>
      <c r="C4909" s="1" t="n">
        <v>11</v>
      </c>
      <c r="D4909" s="1" t="s">
        <v>3074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4944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5" t="n">
        <v>46223</v>
      </c>
      <c r="C4910" s="1" t="n">
        <v>11</v>
      </c>
      <c r="D4910" s="1" t="s">
        <v>3074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4945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5" t="n">
        <v>46223</v>
      </c>
      <c r="C4911" s="1" t="n">
        <v>11</v>
      </c>
      <c r="D4911" s="1" t="s">
        <v>3074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3531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5" t="n">
        <v>46223</v>
      </c>
      <c r="C4912" s="1" t="n">
        <v>11</v>
      </c>
      <c r="D4912" s="1" t="s">
        <v>3074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3532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5" t="n">
        <v>46223</v>
      </c>
      <c r="C4913" s="1" t="n">
        <v>11</v>
      </c>
      <c r="D4913" s="1" t="s">
        <v>3074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3533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5" t="n">
        <v>46223</v>
      </c>
      <c r="C4914" s="1" t="n">
        <v>11</v>
      </c>
      <c r="D4914" s="1" t="s">
        <v>3074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3626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5" t="n">
        <v>46223</v>
      </c>
      <c r="C4915" s="1" t="n">
        <v>11</v>
      </c>
      <c r="D4915" s="1" t="s">
        <v>3074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3371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5" t="n">
        <v>46223</v>
      </c>
      <c r="C4916" s="1" t="n">
        <v>11</v>
      </c>
      <c r="D4916" s="1" t="s">
        <v>3074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4946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5" t="n">
        <v>46223</v>
      </c>
      <c r="C4917" s="1" t="n">
        <v>11</v>
      </c>
      <c r="D4917" s="1" t="s">
        <v>3074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3175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5" t="n">
        <v>46223</v>
      </c>
      <c r="C4918" s="1" t="n">
        <v>11</v>
      </c>
      <c r="D4918" s="1" t="s">
        <v>3074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4241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5" t="n">
        <v>46223</v>
      </c>
      <c r="C4919" s="1" t="n">
        <v>11</v>
      </c>
      <c r="D4919" s="1" t="s">
        <v>3074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4947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5" t="n">
        <v>46223</v>
      </c>
      <c r="C4920" s="1" t="n">
        <v>11</v>
      </c>
      <c r="D4920" s="1" t="s">
        <v>3074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4948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5" t="n">
        <v>46223</v>
      </c>
      <c r="C4921" s="1" t="n">
        <v>11</v>
      </c>
      <c r="D4921" s="1" t="s">
        <v>3074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4949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5" t="n">
        <v>46223</v>
      </c>
      <c r="C4922" s="1" t="n">
        <v>11</v>
      </c>
      <c r="D4922" s="1" t="s">
        <v>3074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4950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5" t="n">
        <v>46223</v>
      </c>
      <c r="C4923" s="1" t="n">
        <v>11</v>
      </c>
      <c r="D4923" s="1" t="s">
        <v>3074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4951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5" t="n">
        <v>46223</v>
      </c>
      <c r="C4924" s="1" t="n">
        <v>11</v>
      </c>
      <c r="D4924" s="1" t="s">
        <v>3074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4242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5" t="n">
        <v>46223</v>
      </c>
      <c r="C4925" s="1" t="n">
        <v>11</v>
      </c>
      <c r="D4925" s="1" t="s">
        <v>3074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4952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5" t="n">
        <v>46223</v>
      </c>
      <c r="C4926" s="1" t="n">
        <v>11</v>
      </c>
      <c r="D4926" s="1" t="s">
        <v>3074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4953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5" t="n">
        <v>46223</v>
      </c>
      <c r="C4927" s="1" t="n">
        <v>11</v>
      </c>
      <c r="D4927" s="1" t="s">
        <v>3074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4245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5" t="n">
        <v>46223</v>
      </c>
      <c r="C4928" s="1" t="n">
        <v>11</v>
      </c>
      <c r="D4928" s="1" t="s">
        <v>3074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4246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5" t="n">
        <v>46223</v>
      </c>
      <c r="C4929" s="1" t="n">
        <v>11</v>
      </c>
      <c r="D4929" s="1" t="s">
        <v>3074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4247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5" t="n">
        <v>46223</v>
      </c>
      <c r="C4930" s="1" t="n">
        <v>11</v>
      </c>
      <c r="D4930" s="1" t="s">
        <v>3074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4250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5" t="n">
        <v>46223</v>
      </c>
      <c r="C4931" s="1" t="n">
        <v>11</v>
      </c>
      <c r="D4931" s="1" t="s">
        <v>3074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4954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5" t="n">
        <v>46223</v>
      </c>
      <c r="C4932" s="1" t="n">
        <v>11</v>
      </c>
      <c r="D4932" s="1" t="s">
        <v>3074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4357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5" t="n">
        <v>46223</v>
      </c>
      <c r="C4933" s="1" t="n">
        <v>11</v>
      </c>
      <c r="D4933" s="1" t="s">
        <v>3074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4955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5" t="n">
        <v>46223</v>
      </c>
      <c r="C4934" s="1" t="n">
        <v>11</v>
      </c>
      <c r="D4934" s="1" t="s">
        <v>3074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4956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5" t="n">
        <v>46223</v>
      </c>
      <c r="C4935" s="1" t="n">
        <v>11</v>
      </c>
      <c r="D4935" s="1" t="s">
        <v>3074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4957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5" t="n">
        <v>46223</v>
      </c>
      <c r="C4936" s="1" t="n">
        <v>11</v>
      </c>
      <c r="D4936" s="1" t="s">
        <v>3074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4958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5" t="n">
        <v>46223</v>
      </c>
      <c r="C4937" s="1" t="n">
        <v>11</v>
      </c>
      <c r="D4937" s="1" t="s">
        <v>3074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4255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5" t="n">
        <v>46223</v>
      </c>
      <c r="C4938" s="1" t="n">
        <v>11</v>
      </c>
      <c r="D4938" s="1" t="s">
        <v>3074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4959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5" t="n">
        <v>46223</v>
      </c>
      <c r="C4939" s="1" t="n">
        <v>11</v>
      </c>
      <c r="D4939" s="1" t="s">
        <v>3074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4960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5" t="n">
        <v>46223</v>
      </c>
      <c r="C4940" s="1" t="n">
        <v>11</v>
      </c>
      <c r="D4940" s="1" t="s">
        <v>3074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4258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5" t="n">
        <v>46223</v>
      </c>
      <c r="C4941" s="1" t="n">
        <v>11</v>
      </c>
      <c r="D4941" s="1" t="s">
        <v>3074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4961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5" t="n">
        <v>46223</v>
      </c>
      <c r="C4942" s="1" t="n">
        <v>11</v>
      </c>
      <c r="D4942" s="1" t="s">
        <v>3074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4962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5" t="n">
        <v>46223</v>
      </c>
      <c r="C4943" s="1" t="n">
        <v>11</v>
      </c>
      <c r="D4943" s="1" t="s">
        <v>3074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4963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5" t="n">
        <v>46223</v>
      </c>
      <c r="C4944" s="1" t="n">
        <v>11</v>
      </c>
      <c r="D4944" s="1" t="s">
        <v>3074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4964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5" t="n">
        <v>46223</v>
      </c>
      <c r="C4945" s="1" t="n">
        <v>11</v>
      </c>
      <c r="D4945" s="1" t="s">
        <v>3074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4965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5" t="n">
        <v>46223</v>
      </c>
      <c r="C4946" s="1" t="n">
        <v>11</v>
      </c>
      <c r="D4946" s="1" t="s">
        <v>3074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4966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5" t="n">
        <v>46223</v>
      </c>
      <c r="C4947" s="1" t="n">
        <v>11</v>
      </c>
      <c r="D4947" s="1" t="s">
        <v>3074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4967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5" t="n">
        <v>46223</v>
      </c>
      <c r="C4948" s="1" t="n">
        <v>11</v>
      </c>
      <c r="D4948" s="1" t="s">
        <v>3074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4968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5" t="n">
        <v>46223</v>
      </c>
      <c r="C4949" s="1" t="n">
        <v>11</v>
      </c>
      <c r="D4949" s="1" t="s">
        <v>3074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4969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5" t="n">
        <v>46223</v>
      </c>
      <c r="C4950" s="1" t="n">
        <v>11</v>
      </c>
      <c r="D4950" s="1" t="s">
        <v>3074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4970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5" t="n">
        <v>46223</v>
      </c>
      <c r="C4951" s="1" t="n">
        <v>11</v>
      </c>
      <c r="D4951" s="1" t="s">
        <v>3074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4971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5" t="n">
        <v>46223</v>
      </c>
      <c r="C4952" s="1" t="n">
        <v>11</v>
      </c>
      <c r="D4952" s="1" t="s">
        <v>3074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4202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5" t="n">
        <v>46223</v>
      </c>
      <c r="C4953" s="1" t="n">
        <v>11</v>
      </c>
      <c r="D4953" s="1" t="s">
        <v>3074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4972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5" t="n">
        <v>46223</v>
      </c>
      <c r="C4954" s="1" t="n">
        <v>11</v>
      </c>
      <c r="D4954" s="1" t="s">
        <v>3074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4211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5" t="n">
        <v>46223</v>
      </c>
      <c r="C4955" s="1" t="n">
        <v>11</v>
      </c>
      <c r="D4955" s="1" t="s">
        <v>3074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4973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5" t="n">
        <v>46223</v>
      </c>
      <c r="C4956" s="1" t="n">
        <v>11</v>
      </c>
      <c r="D4956" s="1" t="s">
        <v>3074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4212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5" t="n">
        <v>46223</v>
      </c>
      <c r="C4957" s="1" t="n">
        <v>11</v>
      </c>
      <c r="D4957" s="1" t="s">
        <v>3074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4974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5" t="n">
        <v>46223</v>
      </c>
      <c r="C4958" s="1" t="n">
        <v>11</v>
      </c>
      <c r="D4958" s="1" t="s">
        <v>3074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4975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5" t="n">
        <v>46223</v>
      </c>
      <c r="C4959" s="1" t="n">
        <v>11</v>
      </c>
      <c r="D4959" s="1" t="s">
        <v>3074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4976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5" t="n">
        <v>46223</v>
      </c>
      <c r="C4960" s="1" t="n">
        <v>11</v>
      </c>
      <c r="D4960" s="1" t="s">
        <v>3074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3148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5" t="n">
        <v>46223</v>
      </c>
      <c r="C4961" s="1" t="n">
        <v>11</v>
      </c>
      <c r="D4961" s="1" t="s">
        <v>3074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4977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5" t="n">
        <v>46223</v>
      </c>
      <c r="C4962" s="1" t="n">
        <v>11</v>
      </c>
      <c r="D4962" s="1" t="s">
        <v>3074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3149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5" t="n">
        <v>46223</v>
      </c>
      <c r="C4963" s="1" t="n">
        <v>11</v>
      </c>
      <c r="D4963" s="1" t="s">
        <v>3074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4978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5" t="n">
        <v>46223</v>
      </c>
      <c r="C4964" s="1" t="n">
        <v>11</v>
      </c>
      <c r="D4964" s="1" t="s">
        <v>3074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4226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5" t="n">
        <v>46223</v>
      </c>
      <c r="C4965" s="1" t="n">
        <v>11</v>
      </c>
      <c r="D4965" s="1" t="s">
        <v>3074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4227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5" t="n">
        <v>46223</v>
      </c>
      <c r="C4966" s="1" t="n">
        <v>11</v>
      </c>
      <c r="D4966" s="1" t="s">
        <v>3074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4979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5" t="n">
        <v>46223</v>
      </c>
      <c r="C4967" s="1" t="n">
        <v>11</v>
      </c>
      <c r="D4967" s="1" t="s">
        <v>3074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4980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5" t="n">
        <v>46223</v>
      </c>
      <c r="C4968" s="1" t="n">
        <v>11</v>
      </c>
      <c r="D4968" s="1" t="s">
        <v>3074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4981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5" t="n">
        <v>46223</v>
      </c>
      <c r="C4969" s="1" t="n">
        <v>11</v>
      </c>
      <c r="D4969" s="1" t="s">
        <v>3074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4982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5" t="n">
        <v>46223</v>
      </c>
      <c r="C4970" s="1" t="n">
        <v>11</v>
      </c>
      <c r="D4970" s="1" t="s">
        <v>3074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4983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5" t="n">
        <v>46223</v>
      </c>
      <c r="C4971" s="1" t="n">
        <v>11</v>
      </c>
      <c r="D4971" s="1" t="s">
        <v>3074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4229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5" t="n">
        <v>46223</v>
      </c>
      <c r="C4972" s="1" t="n">
        <v>11</v>
      </c>
      <c r="D4972" s="1" t="s">
        <v>3074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3151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5" t="n">
        <v>46223</v>
      </c>
      <c r="C4973" s="1" t="n">
        <v>171</v>
      </c>
      <c r="D4973" s="1" t="s">
        <v>3301</v>
      </c>
      <c r="E4973" s="1" t="n">
        <v>1955</v>
      </c>
      <c r="F4973" s="1" t="s">
        <v>2996</v>
      </c>
      <c r="I4973" s="1" t="n">
        <v>47445</v>
      </c>
      <c r="J4973" s="1" t="n">
        <v>45154</v>
      </c>
      <c r="K4973" s="1" t="n">
        <v>2246390</v>
      </c>
      <c r="L4973" s="1" t="s">
        <v>4289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5" t="n">
        <v>46223</v>
      </c>
      <c r="C4974" s="1" t="n">
        <v>171</v>
      </c>
      <c r="D4974" s="1" t="s">
        <v>3301</v>
      </c>
      <c r="E4974" s="1" t="n">
        <v>1955</v>
      </c>
      <c r="F4974" s="1" t="s">
        <v>2996</v>
      </c>
      <c r="I4974" s="1" t="n">
        <v>47445</v>
      </c>
      <c r="J4974" s="1" t="n">
        <v>45155</v>
      </c>
      <c r="K4974" s="1" t="n">
        <v>2246406</v>
      </c>
      <c r="L4974" s="1" t="s">
        <v>4290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5" t="n">
        <v>46223</v>
      </c>
      <c r="C4975" s="1" t="n">
        <v>171</v>
      </c>
      <c r="D4975" s="1" t="s">
        <v>3301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3148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5" t="n">
        <v>46224</v>
      </c>
      <c r="C4976" s="1" t="n">
        <v>6</v>
      </c>
      <c r="D4976" s="1" t="s">
        <v>3073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3068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5" t="n">
        <v>46224</v>
      </c>
      <c r="C4977" s="1" t="n">
        <v>6</v>
      </c>
      <c r="D4977" s="1" t="s">
        <v>3073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3069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5" t="n">
        <v>46224</v>
      </c>
      <c r="C4978" s="1" t="n">
        <v>6</v>
      </c>
      <c r="D4978" s="1" t="s">
        <v>3073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3070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5" t="n">
        <v>46224</v>
      </c>
      <c r="C4979" s="1" t="n">
        <v>6</v>
      </c>
      <c r="D4979" s="1" t="s">
        <v>3073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3072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5" t="n">
        <v>46224</v>
      </c>
      <c r="C4980" s="1" t="n">
        <v>6</v>
      </c>
      <c r="D4980" s="1" t="s">
        <v>3073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3071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5" t="n">
        <v>46224</v>
      </c>
      <c r="C4981" s="1" t="n">
        <v>6</v>
      </c>
      <c r="D4981" s="1" t="s">
        <v>3073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3104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5" t="n">
        <v>46224</v>
      </c>
      <c r="C4982" s="1" t="n">
        <v>6</v>
      </c>
      <c r="D4982" s="1" t="s">
        <v>3073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3105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5" t="n">
        <v>46224</v>
      </c>
      <c r="C4983" s="1" t="n">
        <v>6</v>
      </c>
      <c r="D4983" s="1" t="s">
        <v>3073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3106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5" t="n">
        <v>46224</v>
      </c>
      <c r="C4984" s="1" t="n">
        <v>6</v>
      </c>
      <c r="D4984" s="1" t="s">
        <v>3073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3107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5" t="n">
        <v>46224</v>
      </c>
      <c r="C4985" s="1" t="n">
        <v>6</v>
      </c>
      <c r="D4985" s="1" t="s">
        <v>3073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3108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5" t="n">
        <v>46224</v>
      </c>
      <c r="C4986" s="1" t="n">
        <v>6</v>
      </c>
      <c r="D4986" s="1" t="s">
        <v>3073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3257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5" t="n">
        <v>46224</v>
      </c>
      <c r="C4987" s="1" t="n">
        <v>6</v>
      </c>
      <c r="D4987" s="1" t="s">
        <v>3073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3110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5" t="n">
        <v>46224</v>
      </c>
      <c r="C4988" s="1" t="n">
        <v>6</v>
      </c>
      <c r="D4988" s="1" t="s">
        <v>3073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3111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5" t="n">
        <v>46224</v>
      </c>
      <c r="C4989" s="1" t="n">
        <v>6</v>
      </c>
      <c r="D4989" s="1" t="s">
        <v>3073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3112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5" t="n">
        <v>46224</v>
      </c>
      <c r="C4990" s="1" t="n">
        <v>6</v>
      </c>
      <c r="D4990" s="1" t="s">
        <v>3073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3113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5" t="n">
        <v>46224</v>
      </c>
      <c r="C4991" s="1" t="n">
        <v>6</v>
      </c>
      <c r="D4991" s="1" t="s">
        <v>3073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3114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5" t="n">
        <v>46224</v>
      </c>
      <c r="C4992" s="1" t="n">
        <v>6</v>
      </c>
      <c r="D4992" s="1" t="s">
        <v>3073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3260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5" t="n">
        <v>46224</v>
      </c>
      <c r="C4993" s="1" t="n">
        <v>6</v>
      </c>
      <c r="D4993" s="1" t="s">
        <v>3073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3261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5" t="n">
        <v>46224</v>
      </c>
      <c r="C4994" s="1" t="n">
        <v>6</v>
      </c>
      <c r="D4994" s="1" t="s">
        <v>3073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3888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5" t="n">
        <v>46224</v>
      </c>
      <c r="C4995" s="1" t="n">
        <v>6</v>
      </c>
      <c r="D4995" s="1" t="s">
        <v>3073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3116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5" t="n">
        <v>46224</v>
      </c>
      <c r="C4996" s="1" t="n">
        <v>6</v>
      </c>
      <c r="D4996" s="1" t="s">
        <v>3073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3117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5" t="n">
        <v>46224</v>
      </c>
      <c r="C4997" s="1" t="n">
        <v>6</v>
      </c>
      <c r="D4997" s="1" t="s">
        <v>3073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3460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5" t="n">
        <v>46224</v>
      </c>
      <c r="C4998" s="1" t="n">
        <v>6</v>
      </c>
      <c r="D4998" s="1" t="s">
        <v>3073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3118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5" t="n">
        <v>46224</v>
      </c>
      <c r="C4999" s="1" t="n">
        <v>11</v>
      </c>
      <c r="D4999" s="1" t="s">
        <v>3074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3144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5" t="n">
        <v>46224</v>
      </c>
      <c r="C5000" s="1" t="n">
        <v>11</v>
      </c>
      <c r="D5000" s="1" t="s">
        <v>3074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3147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5" t="n">
        <v>46224</v>
      </c>
      <c r="C5001" s="1" t="n">
        <v>11</v>
      </c>
      <c r="D5001" s="1" t="s">
        <v>3074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3144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5" t="n">
        <v>46224</v>
      </c>
      <c r="C5002" s="1" t="n">
        <v>11</v>
      </c>
      <c r="D5002" s="1" t="s">
        <v>3074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3146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5" t="n">
        <v>46224</v>
      </c>
      <c r="C5003" s="1" t="n">
        <v>11</v>
      </c>
      <c r="D5003" s="1" t="s">
        <v>3074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3369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5" t="n">
        <v>46224</v>
      </c>
      <c r="C5004" s="1" t="n">
        <v>11</v>
      </c>
      <c r="D5004" s="1" t="s">
        <v>3074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3087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5" t="n">
        <v>46224</v>
      </c>
      <c r="C5005" s="1" t="n">
        <v>11</v>
      </c>
      <c r="D5005" s="1" t="s">
        <v>3074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3088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5" t="n">
        <v>46224</v>
      </c>
      <c r="C5006" s="1" t="n">
        <v>11</v>
      </c>
      <c r="D5006" s="1" t="s">
        <v>3074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4036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5" t="n">
        <v>46224</v>
      </c>
      <c r="C5007" s="1" t="n">
        <v>11</v>
      </c>
      <c r="D5007" s="1" t="s">
        <v>3074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4037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5" t="n">
        <v>46224</v>
      </c>
      <c r="C5008" s="1" t="n">
        <v>11</v>
      </c>
      <c r="D5008" s="1" t="s">
        <v>3074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4421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5" t="n">
        <v>46224</v>
      </c>
      <c r="C5009" s="1" t="n">
        <v>11</v>
      </c>
      <c r="D5009" s="1" t="s">
        <v>3074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4423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5" t="n">
        <v>46224</v>
      </c>
      <c r="C5010" s="1" t="n">
        <v>11</v>
      </c>
      <c r="D5010" s="1" t="s">
        <v>3074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4984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5" t="n">
        <v>46224</v>
      </c>
      <c r="C5011" s="1" t="n">
        <v>11</v>
      </c>
      <c r="D5011" s="1" t="s">
        <v>3074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3083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5" t="n">
        <v>46224</v>
      </c>
      <c r="C5012" s="1" t="n">
        <v>11</v>
      </c>
      <c r="D5012" s="1" t="s">
        <v>3074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4397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5" t="n">
        <v>46224</v>
      </c>
      <c r="C5013" s="1" t="n">
        <v>11</v>
      </c>
      <c r="D5013" s="1" t="s">
        <v>3074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3086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5" t="n">
        <v>46224</v>
      </c>
      <c r="C5014" s="1" t="n">
        <v>11</v>
      </c>
      <c r="D5014" s="1" t="s">
        <v>3074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4040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5" t="n">
        <v>46224</v>
      </c>
      <c r="C5015" s="1" t="n">
        <v>11</v>
      </c>
      <c r="D5015" s="1" t="s">
        <v>3074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3089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5" t="n">
        <v>46224</v>
      </c>
      <c r="C5016" s="1" t="n">
        <v>11</v>
      </c>
      <c r="D5016" s="1" t="s">
        <v>3074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3660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5" t="n">
        <v>46224</v>
      </c>
      <c r="C5017" s="1" t="n">
        <v>11</v>
      </c>
      <c r="D5017" s="1" t="s">
        <v>3074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4416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5" t="n">
        <v>46224</v>
      </c>
      <c r="C5018" s="1" t="n">
        <v>11</v>
      </c>
      <c r="D5018" s="1" t="s">
        <v>3074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3091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5" t="n">
        <v>46224</v>
      </c>
      <c r="C5019" s="1" t="n">
        <v>11</v>
      </c>
      <c r="D5019" s="1" t="s">
        <v>3074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3661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5" t="n">
        <v>46224</v>
      </c>
      <c r="C5020" s="1" t="n">
        <v>11</v>
      </c>
      <c r="D5020" s="1" t="s">
        <v>3074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3663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5" t="n">
        <v>46224</v>
      </c>
      <c r="C5021" s="1" t="n">
        <v>11</v>
      </c>
      <c r="D5021" s="1" t="s">
        <v>3074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3093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5" t="n">
        <v>46224</v>
      </c>
      <c r="C5022" s="1" t="n">
        <v>11</v>
      </c>
      <c r="D5022" s="1" t="s">
        <v>3074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3667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5" t="n">
        <v>46224</v>
      </c>
      <c r="C5023" s="1" t="n">
        <v>11</v>
      </c>
      <c r="D5023" s="1" t="s">
        <v>3074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4985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5" t="n">
        <v>46224</v>
      </c>
      <c r="C5024" s="1" t="n">
        <v>11</v>
      </c>
      <c r="D5024" s="1" t="s">
        <v>3074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4043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5" t="n">
        <v>46224</v>
      </c>
      <c r="C5025" s="1" t="n">
        <v>11</v>
      </c>
      <c r="D5025" s="1" t="s">
        <v>3074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3094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5" t="n">
        <v>46224</v>
      </c>
      <c r="C5026" s="1" t="n">
        <v>11</v>
      </c>
      <c r="D5026" s="1" t="s">
        <v>3074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4045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5" t="n">
        <v>46224</v>
      </c>
      <c r="C5027" s="1" t="n">
        <v>11</v>
      </c>
      <c r="D5027" s="1" t="s">
        <v>3074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3089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5" t="n">
        <v>46224</v>
      </c>
      <c r="C5028" s="1" t="n">
        <v>11</v>
      </c>
      <c r="D5028" s="1" t="s">
        <v>3074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3099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5" t="n">
        <v>46224</v>
      </c>
      <c r="C5029" s="1" t="n">
        <v>22</v>
      </c>
      <c r="D5029" s="1" t="s">
        <v>3220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3235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5" t="n">
        <v>46224</v>
      </c>
      <c r="C5030" s="1" t="n">
        <v>22</v>
      </c>
      <c r="D5030" s="1" t="s">
        <v>3220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3236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5" t="n">
        <v>46224</v>
      </c>
      <c r="C5031" s="1" t="n">
        <v>22</v>
      </c>
      <c r="D5031" s="1" t="s">
        <v>3220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3237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5" t="n">
        <v>46224</v>
      </c>
      <c r="C5032" s="1" t="n">
        <v>22</v>
      </c>
      <c r="D5032" s="1" t="s">
        <v>3220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3238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5" t="n">
        <v>46224</v>
      </c>
      <c r="C5033" s="1" t="n">
        <v>22</v>
      </c>
      <c r="D5033" s="1" t="s">
        <v>3220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3451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5" t="n">
        <v>46224</v>
      </c>
      <c r="C5034" s="1" t="n">
        <v>22</v>
      </c>
      <c r="D5034" s="1" t="s">
        <v>3220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3221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5" t="n">
        <v>46224</v>
      </c>
      <c r="C5035" s="1" t="n">
        <v>22</v>
      </c>
      <c r="D5035" s="1" t="s">
        <v>3220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3239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5" t="n">
        <v>46224</v>
      </c>
      <c r="C5036" s="1" t="n">
        <v>22</v>
      </c>
      <c r="D5036" s="1" t="s">
        <v>3220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3222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5" t="n">
        <v>46224</v>
      </c>
      <c r="C5037" s="1" t="n">
        <v>22</v>
      </c>
      <c r="D5037" s="1" t="s">
        <v>3220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3223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5" t="n">
        <v>46224</v>
      </c>
      <c r="C5038" s="1" t="n">
        <v>22</v>
      </c>
      <c r="D5038" s="1" t="s">
        <v>3220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3224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5" t="n">
        <v>46224</v>
      </c>
      <c r="C5039" s="1" t="n">
        <v>22</v>
      </c>
      <c r="D5039" s="1" t="s">
        <v>3220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3225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5" t="n">
        <v>46224</v>
      </c>
      <c r="C5040" s="1" t="n">
        <v>22</v>
      </c>
      <c r="D5040" s="1" t="s">
        <v>3220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3226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5" t="n">
        <v>46224</v>
      </c>
      <c r="C5041" s="1" t="n">
        <v>22</v>
      </c>
      <c r="D5041" s="1" t="s">
        <v>3220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3227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5" t="n">
        <v>46224</v>
      </c>
      <c r="C5042" s="1" t="n">
        <v>22</v>
      </c>
      <c r="D5042" s="1" t="s">
        <v>3220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3228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5" t="n">
        <v>46224</v>
      </c>
      <c r="C5043" s="1" t="n">
        <v>22</v>
      </c>
      <c r="D5043" s="1" t="s">
        <v>3220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3229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5" t="n">
        <v>46224</v>
      </c>
      <c r="C5044" s="1" t="n">
        <v>22</v>
      </c>
      <c r="D5044" s="1" t="s">
        <v>3220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3230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5" t="n">
        <v>46224</v>
      </c>
      <c r="C5045" s="1" t="n">
        <v>22</v>
      </c>
      <c r="D5045" s="1" t="s">
        <v>3220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3240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5" t="n">
        <v>46224</v>
      </c>
      <c r="C5046" s="1" t="n">
        <v>22</v>
      </c>
      <c r="D5046" s="1" t="s">
        <v>3220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3231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5" t="n">
        <v>46224</v>
      </c>
      <c r="C5047" s="1" t="n">
        <v>22</v>
      </c>
      <c r="D5047" s="1" t="s">
        <v>3220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3232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5" t="n">
        <v>46224</v>
      </c>
      <c r="C5048" s="1" t="n">
        <v>22</v>
      </c>
      <c r="D5048" s="1" t="s">
        <v>3220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3232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5" t="n">
        <v>46224</v>
      </c>
      <c r="C5049" s="1" t="n">
        <v>22</v>
      </c>
      <c r="D5049" s="1" t="s">
        <v>3220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3232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5" t="n">
        <v>46224</v>
      </c>
      <c r="C5050" s="1" t="n">
        <v>22</v>
      </c>
      <c r="D5050" s="1" t="s">
        <v>3220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3233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5" t="n">
        <v>46224</v>
      </c>
      <c r="C5051" s="1" t="n">
        <v>22</v>
      </c>
      <c r="D5051" s="1" t="s">
        <v>3220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3233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5" t="n">
        <v>46224</v>
      </c>
      <c r="C5052" s="1" t="n">
        <v>22</v>
      </c>
      <c r="D5052" s="1" t="s">
        <v>3220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3234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5" t="n">
        <v>46224</v>
      </c>
      <c r="C5053" s="1" t="n">
        <v>22</v>
      </c>
      <c r="D5053" s="1" t="s">
        <v>3220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3234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5" t="n">
        <v>46224</v>
      </c>
      <c r="C5054" s="1" t="n">
        <v>22</v>
      </c>
      <c r="D5054" s="1" t="s">
        <v>3220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3234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5" t="n">
        <v>46224</v>
      </c>
      <c r="C5055" s="1" t="n">
        <v>22</v>
      </c>
      <c r="D5055" s="1" t="s">
        <v>3220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3221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5" t="n">
        <v>46224</v>
      </c>
      <c r="C5056" s="1" t="n">
        <v>22</v>
      </c>
      <c r="D5056" s="1" t="s">
        <v>3220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3221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5" t="n">
        <v>46224</v>
      </c>
      <c r="C5057" s="1" t="n">
        <v>22</v>
      </c>
      <c r="D5057" s="1" t="s">
        <v>3220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3222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5" t="n">
        <v>46224</v>
      </c>
      <c r="C5058" s="1" t="n">
        <v>22</v>
      </c>
      <c r="D5058" s="1" t="s">
        <v>3220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3223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5" t="n">
        <v>46224</v>
      </c>
      <c r="C5059" s="1" t="n">
        <v>22</v>
      </c>
      <c r="D5059" s="1" t="s">
        <v>3220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3223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5" t="n">
        <v>46224</v>
      </c>
      <c r="C5060" s="1" t="n">
        <v>22</v>
      </c>
      <c r="D5060" s="1" t="s">
        <v>3220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3224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5" t="n">
        <v>46224</v>
      </c>
      <c r="C5061" s="1" t="n">
        <v>22</v>
      </c>
      <c r="D5061" s="1" t="s">
        <v>3220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3224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5" t="n">
        <v>46224</v>
      </c>
      <c r="C5062" s="1" t="n">
        <v>22</v>
      </c>
      <c r="D5062" s="1" t="s">
        <v>3220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3225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5" t="n">
        <v>46224</v>
      </c>
      <c r="C5063" s="1" t="n">
        <v>22</v>
      </c>
      <c r="D5063" s="1" t="s">
        <v>3220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3225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5" t="n">
        <v>46224</v>
      </c>
      <c r="C5064" s="1" t="n">
        <v>22</v>
      </c>
      <c r="D5064" s="1" t="s">
        <v>3220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3226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5" t="n">
        <v>46224</v>
      </c>
      <c r="C5065" s="1" t="n">
        <v>22</v>
      </c>
      <c r="D5065" s="1" t="s">
        <v>3220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3226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5" t="n">
        <v>46224</v>
      </c>
      <c r="C5066" s="1" t="n">
        <v>22</v>
      </c>
      <c r="D5066" s="1" t="s">
        <v>3220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3227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5" t="n">
        <v>46224</v>
      </c>
      <c r="C5067" s="1" t="n">
        <v>22</v>
      </c>
      <c r="D5067" s="1" t="s">
        <v>3220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3227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5" t="n">
        <v>46224</v>
      </c>
      <c r="C5068" s="1" t="n">
        <v>22</v>
      </c>
      <c r="D5068" s="1" t="s">
        <v>3220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3228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5" t="n">
        <v>46224</v>
      </c>
      <c r="C5069" s="1" t="n">
        <v>22</v>
      </c>
      <c r="D5069" s="1" t="s">
        <v>3220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3228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5" t="n">
        <v>46224</v>
      </c>
      <c r="C5070" s="1" t="n">
        <v>22</v>
      </c>
      <c r="D5070" s="1" t="s">
        <v>3220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3229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5" t="n">
        <v>46224</v>
      </c>
      <c r="C5071" s="1" t="n">
        <v>22</v>
      </c>
      <c r="D5071" s="1" t="s">
        <v>3220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3230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5" t="n">
        <v>46224</v>
      </c>
      <c r="C5072" s="1" t="n">
        <v>22</v>
      </c>
      <c r="D5072" s="1" t="s">
        <v>3220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3230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5" t="n">
        <v>46224</v>
      </c>
      <c r="C5073" s="1" t="n">
        <v>22</v>
      </c>
      <c r="D5073" s="1" t="s">
        <v>3220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4610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5" t="n">
        <v>46224</v>
      </c>
      <c r="C5074" s="1" t="n">
        <v>22</v>
      </c>
      <c r="D5074" s="1" t="s">
        <v>3220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3231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5" t="n">
        <v>46224</v>
      </c>
      <c r="C5075" s="1" t="n">
        <v>22</v>
      </c>
      <c r="D5075" s="1" t="s">
        <v>3220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3232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5" t="n">
        <v>46224</v>
      </c>
      <c r="C5076" s="1" t="n">
        <v>22</v>
      </c>
      <c r="D5076" s="1" t="s">
        <v>3220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3232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5" t="n">
        <v>46224</v>
      </c>
      <c r="C5077" s="1" t="n">
        <v>22</v>
      </c>
      <c r="D5077" s="1" t="s">
        <v>3220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3233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5" t="n">
        <v>46224</v>
      </c>
      <c r="C5078" s="1" t="n">
        <v>22</v>
      </c>
      <c r="D5078" s="1" t="s">
        <v>3220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3233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5" t="n">
        <v>46224</v>
      </c>
      <c r="C5079" s="1" t="n">
        <v>22</v>
      </c>
      <c r="D5079" s="1" t="s">
        <v>3220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3234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5" t="n">
        <v>46224</v>
      </c>
      <c r="C5080" s="1" t="n">
        <v>22</v>
      </c>
      <c r="D5080" s="1" t="s">
        <v>3220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3234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5" t="n">
        <v>46224</v>
      </c>
      <c r="C5081" s="1" t="n">
        <v>100</v>
      </c>
      <c r="D5081" s="1" t="s">
        <v>3241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3451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5" t="n">
        <v>46224</v>
      </c>
      <c r="C5082" s="1" t="n">
        <v>100</v>
      </c>
      <c r="D5082" s="1" t="s">
        <v>3241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3240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5" t="n">
        <v>46224</v>
      </c>
      <c r="C5083" s="1" t="n">
        <v>100</v>
      </c>
      <c r="D5083" s="1" t="s">
        <v>3241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3232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5" t="n">
        <v>46224</v>
      </c>
      <c r="C5084" s="1" t="n">
        <v>100</v>
      </c>
      <c r="D5084" s="1" t="s">
        <v>3241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3234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5" t="n">
        <v>46224</v>
      </c>
      <c r="C5085" s="1" t="n">
        <v>100</v>
      </c>
      <c r="D5085" s="1" t="s">
        <v>3241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3235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5" t="n">
        <v>46224</v>
      </c>
      <c r="C5086" s="1" t="n">
        <v>100</v>
      </c>
      <c r="D5086" s="1" t="s">
        <v>3241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3236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5" t="n">
        <v>46224</v>
      </c>
      <c r="C5087" s="1" t="n">
        <v>100</v>
      </c>
      <c r="D5087" s="1" t="s">
        <v>3241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3237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5" t="n">
        <v>46224</v>
      </c>
      <c r="C5088" s="1" t="n">
        <v>100</v>
      </c>
      <c r="D5088" s="1" t="s">
        <v>3241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3238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5" t="n">
        <v>46224</v>
      </c>
      <c r="C5089" s="1" t="n">
        <v>100</v>
      </c>
      <c r="D5089" s="1" t="s">
        <v>3241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3239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5" t="n">
        <v>46224</v>
      </c>
      <c r="C5090" s="1" t="n">
        <v>100</v>
      </c>
      <c r="D5090" s="1" t="s">
        <v>3241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3232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5" t="n">
        <v>46224</v>
      </c>
      <c r="C5091" s="1" t="n">
        <v>100</v>
      </c>
      <c r="D5091" s="1" t="s">
        <v>3241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3233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5" t="n">
        <v>46224</v>
      </c>
      <c r="C5092" s="1" t="n">
        <v>100</v>
      </c>
      <c r="D5092" s="1" t="s">
        <v>3241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3234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5" t="n">
        <v>46224</v>
      </c>
      <c r="C5093" s="1" t="n">
        <v>100</v>
      </c>
      <c r="D5093" s="1" t="s">
        <v>3241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3221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5" t="n">
        <v>46224</v>
      </c>
      <c r="C5094" s="1" t="n">
        <v>100</v>
      </c>
      <c r="D5094" s="1" t="s">
        <v>3241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3222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5" t="n">
        <v>46224</v>
      </c>
      <c r="C5095" s="1" t="n">
        <v>100</v>
      </c>
      <c r="D5095" s="1" t="s">
        <v>3241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3223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5" t="n">
        <v>46224</v>
      </c>
      <c r="C5096" s="1" t="n">
        <v>100</v>
      </c>
      <c r="D5096" s="1" t="s">
        <v>3241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3224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5" t="n">
        <v>46224</v>
      </c>
      <c r="C5097" s="1" t="n">
        <v>100</v>
      </c>
      <c r="D5097" s="1" t="s">
        <v>3241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3225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5" t="n">
        <v>46224</v>
      </c>
      <c r="C5098" s="1" t="n">
        <v>100</v>
      </c>
      <c r="D5098" s="1" t="s">
        <v>3241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3226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5" t="n">
        <v>46224</v>
      </c>
      <c r="C5099" s="1" t="n">
        <v>100</v>
      </c>
      <c r="D5099" s="1" t="s">
        <v>3241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3227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5" t="n">
        <v>46224</v>
      </c>
      <c r="C5100" s="1" t="n">
        <v>100</v>
      </c>
      <c r="D5100" s="1" t="s">
        <v>3241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3228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5" t="n">
        <v>46224</v>
      </c>
      <c r="C5101" s="1" t="n">
        <v>100</v>
      </c>
      <c r="D5101" s="1" t="s">
        <v>3241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3229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5" t="n">
        <v>46224</v>
      </c>
      <c r="C5102" s="1" t="n">
        <v>100</v>
      </c>
      <c r="D5102" s="1" t="s">
        <v>3241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3230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5" t="n">
        <v>46224</v>
      </c>
      <c r="C5103" s="1" t="n">
        <v>100</v>
      </c>
      <c r="D5103" s="1" t="s">
        <v>3241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3231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5" t="n">
        <v>46224</v>
      </c>
      <c r="C5104" s="1" t="n">
        <v>100</v>
      </c>
      <c r="D5104" s="1" t="s">
        <v>3241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3232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5" t="n">
        <v>46224</v>
      </c>
      <c r="C5105" s="1" t="n">
        <v>100</v>
      </c>
      <c r="D5105" s="1" t="s">
        <v>3241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3233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5" t="n">
        <v>46224</v>
      </c>
      <c r="C5106" s="1" t="n">
        <v>100</v>
      </c>
      <c r="D5106" s="1" t="s">
        <v>3241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3234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5" t="n">
        <v>46224</v>
      </c>
      <c r="C5107" s="1" t="n">
        <v>100</v>
      </c>
      <c r="D5107" s="1" t="s">
        <v>3241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3221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5" t="n">
        <v>46224</v>
      </c>
      <c r="C5108" s="1" t="n">
        <v>100</v>
      </c>
      <c r="D5108" s="1" t="s">
        <v>3241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3223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5" t="n">
        <v>46224</v>
      </c>
      <c r="C5109" s="1" t="n">
        <v>100</v>
      </c>
      <c r="D5109" s="1" t="s">
        <v>3241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3224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5" t="n">
        <v>46224</v>
      </c>
      <c r="C5110" s="1" t="n">
        <v>100</v>
      </c>
      <c r="D5110" s="1" t="s">
        <v>3241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3225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5" t="n">
        <v>46224</v>
      </c>
      <c r="C5111" s="1" t="n">
        <v>100</v>
      </c>
      <c r="D5111" s="1" t="s">
        <v>3241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3226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5" t="n">
        <v>46224</v>
      </c>
      <c r="C5112" s="1" t="n">
        <v>100</v>
      </c>
      <c r="D5112" s="1" t="s">
        <v>3241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3227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5" t="n">
        <v>46224</v>
      </c>
      <c r="C5113" s="1" t="n">
        <v>100</v>
      </c>
      <c r="D5113" s="1" t="s">
        <v>3241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3228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5" t="n">
        <v>46224</v>
      </c>
      <c r="C5114" s="1" t="n">
        <v>100</v>
      </c>
      <c r="D5114" s="1" t="s">
        <v>3241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3230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5" t="n">
        <v>46224</v>
      </c>
      <c r="C5115" s="1" t="n">
        <v>100</v>
      </c>
      <c r="D5115" s="1" t="s">
        <v>3241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4610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5" t="n">
        <v>46224</v>
      </c>
      <c r="C5116" s="1" t="n">
        <v>100</v>
      </c>
      <c r="D5116" s="1" t="s">
        <v>3241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3232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5" t="n">
        <v>46224</v>
      </c>
      <c r="C5117" s="1" t="n">
        <v>100</v>
      </c>
      <c r="D5117" s="1" t="s">
        <v>3241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3233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5" t="n">
        <v>46224</v>
      </c>
      <c r="C5118" s="1" t="n">
        <v>100</v>
      </c>
      <c r="D5118" s="1" t="s">
        <v>3241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3234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5" t="n">
        <v>46224</v>
      </c>
      <c r="C5119" s="1" t="n">
        <v>100</v>
      </c>
      <c r="D5119" s="1" t="s">
        <v>3241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3221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5" t="n">
        <v>46224</v>
      </c>
      <c r="C5120" s="1" t="n">
        <v>100</v>
      </c>
      <c r="D5120" s="1" t="s">
        <v>3241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3222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5" t="n">
        <v>46224</v>
      </c>
      <c r="C5121" s="1" t="n">
        <v>100</v>
      </c>
      <c r="D5121" s="1" t="s">
        <v>3241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3223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5" t="n">
        <v>46224</v>
      </c>
      <c r="C5122" s="1" t="n">
        <v>100</v>
      </c>
      <c r="D5122" s="1" t="s">
        <v>3241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3224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5" t="n">
        <v>46224</v>
      </c>
      <c r="C5123" s="1" t="n">
        <v>100</v>
      </c>
      <c r="D5123" s="1" t="s">
        <v>3241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3225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5" t="n">
        <v>46224</v>
      </c>
      <c r="C5124" s="1" t="n">
        <v>100</v>
      </c>
      <c r="D5124" s="1" t="s">
        <v>3241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3226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5" t="n">
        <v>46224</v>
      </c>
      <c r="C5125" s="1" t="n">
        <v>100</v>
      </c>
      <c r="D5125" s="1" t="s">
        <v>3241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3227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5" t="n">
        <v>46224</v>
      </c>
      <c r="C5126" s="1" t="n">
        <v>100</v>
      </c>
      <c r="D5126" s="1" t="s">
        <v>3241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3228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5" t="n">
        <v>46224</v>
      </c>
      <c r="C5127" s="1" t="n">
        <v>100</v>
      </c>
      <c r="D5127" s="1" t="s">
        <v>3241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3229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5" t="n">
        <v>46224</v>
      </c>
      <c r="C5128" s="1" t="n">
        <v>100</v>
      </c>
      <c r="D5128" s="1" t="s">
        <v>3241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3230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5" t="n">
        <v>46224</v>
      </c>
      <c r="C5129" s="1" t="n">
        <v>100</v>
      </c>
      <c r="D5129" s="1" t="s">
        <v>3241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3231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5" t="n">
        <v>46224</v>
      </c>
      <c r="C5130" s="1" t="n">
        <v>100</v>
      </c>
      <c r="D5130" s="1" t="s">
        <v>3241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3232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5" t="n">
        <v>46224</v>
      </c>
      <c r="C5131" s="1" t="n">
        <v>100</v>
      </c>
      <c r="D5131" s="1" t="s">
        <v>3241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3233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5" t="n">
        <v>46224</v>
      </c>
      <c r="C5132" s="1" t="n">
        <v>100</v>
      </c>
      <c r="D5132" s="1" t="s">
        <v>3241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3234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5" t="n">
        <v>46225</v>
      </c>
      <c r="C5133" s="1" t="n">
        <v>6</v>
      </c>
      <c r="D5133" s="1" t="s">
        <v>3073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3068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5" t="n">
        <v>46225</v>
      </c>
      <c r="C5134" s="1" t="n">
        <v>6</v>
      </c>
      <c r="D5134" s="1" t="s">
        <v>3073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3069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5" t="n">
        <v>46225</v>
      </c>
      <c r="C5135" s="1" t="n">
        <v>6</v>
      </c>
      <c r="D5135" s="1" t="s">
        <v>3073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3070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5" t="n">
        <v>46225</v>
      </c>
      <c r="C5136" s="1" t="n">
        <v>6</v>
      </c>
      <c r="D5136" s="1" t="s">
        <v>3073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3703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5" t="n">
        <v>46225</v>
      </c>
      <c r="C5137" s="1" t="n">
        <v>6</v>
      </c>
      <c r="D5137" s="1" t="s">
        <v>3073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3071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5" t="n">
        <v>46225</v>
      </c>
      <c r="C5138" s="1" t="n">
        <v>11</v>
      </c>
      <c r="D5138" s="1" t="s">
        <v>3074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3305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5" t="n">
        <v>46225</v>
      </c>
      <c r="C5139" s="1" t="n">
        <v>11</v>
      </c>
      <c r="D5139" s="1" t="s">
        <v>3074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3306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5" t="n">
        <v>46225</v>
      </c>
      <c r="C5140" s="1" t="n">
        <v>11</v>
      </c>
      <c r="D5140" s="1" t="s">
        <v>3074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3308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5" t="n">
        <v>46225</v>
      </c>
      <c r="C5141" s="1" t="n">
        <v>11</v>
      </c>
      <c r="D5141" s="1" t="s">
        <v>3074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4986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5" t="n">
        <v>46225</v>
      </c>
      <c r="C5142" s="1" t="n">
        <v>11</v>
      </c>
      <c r="D5142" s="1" t="s">
        <v>3074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3310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5" t="n">
        <v>46225</v>
      </c>
      <c r="C5143" s="1" t="n">
        <v>11</v>
      </c>
      <c r="D5143" s="1" t="s">
        <v>3074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3311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5" t="n">
        <v>46225</v>
      </c>
      <c r="C5144" s="1" t="n">
        <v>11</v>
      </c>
      <c r="D5144" s="1" t="s">
        <v>3074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3312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5" t="n">
        <v>46225</v>
      </c>
      <c r="C5145" s="1" t="n">
        <v>11</v>
      </c>
      <c r="D5145" s="1" t="s">
        <v>3074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4987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5" t="n">
        <v>46225</v>
      </c>
      <c r="C5146" s="1" t="n">
        <v>11</v>
      </c>
      <c r="D5146" s="1" t="s">
        <v>3074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3313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5" t="n">
        <v>46225</v>
      </c>
      <c r="C5147" s="1" t="n">
        <v>11</v>
      </c>
      <c r="D5147" s="1" t="s">
        <v>3074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4988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5" t="n">
        <v>46225</v>
      </c>
      <c r="C5148" s="1" t="n">
        <v>11</v>
      </c>
      <c r="D5148" s="1" t="s">
        <v>3074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4989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5" t="n">
        <v>46225</v>
      </c>
      <c r="C5149" s="1" t="n">
        <v>11</v>
      </c>
      <c r="D5149" s="1" t="s">
        <v>3074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4990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5" t="n">
        <v>46225</v>
      </c>
      <c r="C5150" s="1" t="n">
        <v>11</v>
      </c>
      <c r="D5150" s="1" t="s">
        <v>3074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4991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5" t="n">
        <v>46225</v>
      </c>
      <c r="C5151" s="1" t="n">
        <v>11</v>
      </c>
      <c r="D5151" s="1" t="s">
        <v>3074</v>
      </c>
      <c r="E5151" s="1" t="n">
        <v>1609</v>
      </c>
      <c r="F5151" s="1" t="s">
        <v>521</v>
      </c>
      <c r="I5151" s="1" t="n">
        <v>5838</v>
      </c>
      <c r="J5151" s="1" t="n">
        <v>32861</v>
      </c>
      <c r="K5151" s="1" t="n">
        <v>7896878801145</v>
      </c>
      <c r="L5151" s="1" t="s">
        <v>4992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15" t="n">
        <v>46225</v>
      </c>
      <c r="C5152" s="1" t="n">
        <v>11</v>
      </c>
      <c r="D5152" s="1" t="s">
        <v>3074</v>
      </c>
      <c r="E5152" s="1" t="n">
        <v>1609</v>
      </c>
      <c r="F5152" s="1" t="s">
        <v>521</v>
      </c>
      <c r="I5152" s="1" t="n">
        <v>5838</v>
      </c>
      <c r="J5152" s="1" t="n">
        <v>41614</v>
      </c>
      <c r="K5152" s="1" t="n">
        <v>7896878801213</v>
      </c>
      <c r="L5152" s="1" t="s">
        <v>3314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15" t="n">
        <v>46225</v>
      </c>
      <c r="C5153" s="1" t="n">
        <v>11</v>
      </c>
      <c r="D5153" s="1" t="s">
        <v>3074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4993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5" t="n">
        <v>46225</v>
      </c>
      <c r="C5154" s="1" t="n">
        <v>11</v>
      </c>
      <c r="D5154" s="1" t="s">
        <v>3074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4994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5" t="n">
        <v>46225</v>
      </c>
      <c r="C5155" s="1" t="n">
        <v>11</v>
      </c>
      <c r="D5155" s="1" t="s">
        <v>3074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4575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5" t="n">
        <v>46225</v>
      </c>
      <c r="C5156" s="1" t="n">
        <v>11</v>
      </c>
      <c r="D5156" s="1" t="s">
        <v>3074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4576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5" t="n">
        <v>46225</v>
      </c>
      <c r="C5157" s="1" t="n">
        <v>11</v>
      </c>
      <c r="D5157" s="1" t="s">
        <v>3074</v>
      </c>
      <c r="E5157" s="1" t="n">
        <v>1722</v>
      </c>
      <c r="F5157" s="1" t="s">
        <v>528</v>
      </c>
      <c r="I5157" s="1" t="n">
        <v>6860</v>
      </c>
      <c r="J5157" s="1" t="n">
        <v>66756</v>
      </c>
      <c r="K5157" s="1" t="n">
        <v>40141707161</v>
      </c>
      <c r="L5157" s="1" t="s">
        <v>4577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15" t="n">
        <v>46225</v>
      </c>
      <c r="C5158" s="1" t="n">
        <v>11</v>
      </c>
      <c r="D5158" s="1" t="s">
        <v>3074</v>
      </c>
      <c r="E5158" s="1" t="n">
        <v>1722</v>
      </c>
      <c r="F5158" s="1" t="s">
        <v>528</v>
      </c>
      <c r="I5158" s="1" t="n">
        <v>6860</v>
      </c>
      <c r="J5158" s="1" t="n">
        <v>66984</v>
      </c>
      <c r="K5158" s="1" t="n">
        <v>40141707147</v>
      </c>
      <c r="L5158" s="1" t="s">
        <v>4578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15" t="n">
        <v>46225</v>
      </c>
      <c r="C5159" s="1" t="n">
        <v>11</v>
      </c>
      <c r="D5159" s="1" t="s">
        <v>3074</v>
      </c>
      <c r="E5159" s="1" t="n">
        <v>1722</v>
      </c>
      <c r="F5159" s="1" t="s">
        <v>528</v>
      </c>
      <c r="I5159" s="1" t="n">
        <v>6860</v>
      </c>
      <c r="J5159" s="1" t="n">
        <v>66985</v>
      </c>
      <c r="K5159" s="1" t="n">
        <v>40141707154</v>
      </c>
      <c r="L5159" s="1" t="s">
        <v>4579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5" t="n">
        <v>46225</v>
      </c>
      <c r="C5160" s="1" t="n">
        <v>11</v>
      </c>
      <c r="D5160" s="1" t="s">
        <v>3074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3351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5" t="n">
        <v>46225</v>
      </c>
      <c r="C5161" s="1" t="n">
        <v>11</v>
      </c>
      <c r="D5161" s="1" t="s">
        <v>3074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3248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5" t="n">
        <v>46225</v>
      </c>
      <c r="C5162" s="1" t="n">
        <v>11</v>
      </c>
      <c r="D5162" s="1" t="s">
        <v>3074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3249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5" t="n">
        <v>46225</v>
      </c>
      <c r="C5163" s="1" t="n">
        <v>11</v>
      </c>
      <c r="D5163" s="1" t="s">
        <v>3074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3249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5" t="n">
        <v>46225</v>
      </c>
      <c r="C5164" s="1" t="n">
        <v>11</v>
      </c>
      <c r="D5164" s="1" t="s">
        <v>3074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3523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5" t="n">
        <v>46225</v>
      </c>
      <c r="C5165" s="1" t="n">
        <v>11</v>
      </c>
      <c r="D5165" s="1" t="s">
        <v>3074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3526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5" t="n">
        <v>46225</v>
      </c>
      <c r="C5166" s="1" t="n">
        <v>11</v>
      </c>
      <c r="D5166" s="1" t="s">
        <v>3074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3144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5" t="n">
        <v>46225</v>
      </c>
      <c r="C5167" s="1" t="n">
        <v>11</v>
      </c>
      <c r="D5167" s="1" t="s">
        <v>3074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3352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5" t="n">
        <v>46225</v>
      </c>
      <c r="C5168" s="1" t="n">
        <v>11</v>
      </c>
      <c r="D5168" s="1" t="s">
        <v>3074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3103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5" t="n">
        <v>46225</v>
      </c>
      <c r="C5169" s="1" t="n">
        <v>11</v>
      </c>
      <c r="D5169" s="1" t="s">
        <v>3074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3126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5" t="n">
        <v>46225</v>
      </c>
      <c r="C5170" s="1" t="n">
        <v>11</v>
      </c>
      <c r="D5170" s="1" t="s">
        <v>3074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3128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5" t="n">
        <v>46225</v>
      </c>
      <c r="C5171" s="1" t="n">
        <v>11</v>
      </c>
      <c r="D5171" s="1" t="s">
        <v>3074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3988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5" t="n">
        <v>46225</v>
      </c>
      <c r="C5172" s="1" t="n">
        <v>11</v>
      </c>
      <c r="D5172" s="1" t="s">
        <v>3074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4995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5" t="n">
        <v>46225</v>
      </c>
      <c r="C5173" s="1" t="n">
        <v>11</v>
      </c>
      <c r="D5173" s="1" t="s">
        <v>3074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3989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5" t="n">
        <v>46225</v>
      </c>
      <c r="C5174" s="1" t="n">
        <v>11</v>
      </c>
      <c r="D5174" s="1" t="s">
        <v>3074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3990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5" t="n">
        <v>46225</v>
      </c>
      <c r="C5175" s="1" t="n">
        <v>11</v>
      </c>
      <c r="D5175" s="1" t="s">
        <v>3074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3991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5" t="n">
        <v>46225</v>
      </c>
      <c r="C5176" s="1" t="n">
        <v>11</v>
      </c>
      <c r="D5176" s="1" t="s">
        <v>3074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3992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5" t="n">
        <v>46225</v>
      </c>
      <c r="C5177" s="1" t="n">
        <v>11</v>
      </c>
      <c r="D5177" s="1" t="s">
        <v>3074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3993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5" t="n">
        <v>46225</v>
      </c>
      <c r="C5178" s="1" t="n">
        <v>11</v>
      </c>
      <c r="D5178" s="1" t="s">
        <v>3074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4996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5" t="n">
        <v>46225</v>
      </c>
      <c r="C5179" s="1" t="n">
        <v>11</v>
      </c>
      <c r="D5179" s="1" t="s">
        <v>3074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3995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5" t="n">
        <v>46225</v>
      </c>
      <c r="C5180" s="1" t="n">
        <v>11</v>
      </c>
      <c r="D5180" s="1" t="s">
        <v>3074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3996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5" t="n">
        <v>46225</v>
      </c>
      <c r="C5181" s="1" t="n">
        <v>11</v>
      </c>
      <c r="D5181" s="1" t="s">
        <v>3074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4997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5" t="n">
        <v>46225</v>
      </c>
      <c r="C5182" s="1" t="n">
        <v>11</v>
      </c>
      <c r="D5182" s="1" t="s">
        <v>3074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3997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5" t="n">
        <v>46225</v>
      </c>
      <c r="C5183" s="1" t="n">
        <v>11</v>
      </c>
      <c r="D5183" s="1" t="s">
        <v>3074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3999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5" t="n">
        <v>46225</v>
      </c>
      <c r="C5184" s="1" t="n">
        <v>11</v>
      </c>
      <c r="D5184" s="1" t="s">
        <v>3074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4002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5" t="n">
        <v>46225</v>
      </c>
      <c r="C5185" s="1" t="n">
        <v>11</v>
      </c>
      <c r="D5185" s="1" t="s">
        <v>3074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4998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5" t="n">
        <v>46225</v>
      </c>
      <c r="C5186" s="1" t="n">
        <v>11</v>
      </c>
      <c r="D5186" s="1" t="s">
        <v>3074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4003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5" t="n">
        <v>46225</v>
      </c>
      <c r="C5187" s="1" t="n">
        <v>11</v>
      </c>
      <c r="D5187" s="1" t="s">
        <v>3074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4004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5" t="n">
        <v>46225</v>
      </c>
      <c r="C5188" s="1" t="n">
        <v>11</v>
      </c>
      <c r="D5188" s="1" t="s">
        <v>3074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4999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5" t="n">
        <v>46225</v>
      </c>
      <c r="C5189" s="1" t="n">
        <v>11</v>
      </c>
      <c r="D5189" s="1" t="s">
        <v>3074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4007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5" t="n">
        <v>46225</v>
      </c>
      <c r="C5190" s="1" t="n">
        <v>11</v>
      </c>
      <c r="D5190" s="1" t="s">
        <v>3074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4008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5" t="n">
        <v>46225</v>
      </c>
      <c r="C5191" s="1" t="n">
        <v>11</v>
      </c>
      <c r="D5191" s="1" t="s">
        <v>3074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5000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5" t="n">
        <v>46225</v>
      </c>
      <c r="C5192" s="1" t="n">
        <v>11</v>
      </c>
      <c r="D5192" s="1" t="s">
        <v>3074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4009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5" t="n">
        <v>46225</v>
      </c>
      <c r="C5193" s="1" t="n">
        <v>11</v>
      </c>
      <c r="D5193" s="1" t="s">
        <v>3074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5001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5" t="n">
        <v>46225</v>
      </c>
      <c r="C5194" s="1" t="n">
        <v>11</v>
      </c>
      <c r="D5194" s="1" t="s">
        <v>3074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5002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5" t="n">
        <v>46225</v>
      </c>
      <c r="C5195" s="1" t="n">
        <v>11</v>
      </c>
      <c r="D5195" s="1" t="s">
        <v>3074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3628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5" t="n">
        <v>46225</v>
      </c>
      <c r="C5196" s="1" t="n">
        <v>11</v>
      </c>
      <c r="D5196" s="1" t="s">
        <v>3074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4025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5" t="n">
        <v>46225</v>
      </c>
      <c r="C5197" s="1" t="n">
        <v>11</v>
      </c>
      <c r="D5197" s="1" t="s">
        <v>3074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3368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5" t="n">
        <v>46225</v>
      </c>
      <c r="C5198" s="1" t="n">
        <v>11</v>
      </c>
      <c r="D5198" s="1" t="s">
        <v>3074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5003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5" t="n">
        <v>46225</v>
      </c>
      <c r="C5199" s="1" t="n">
        <v>11</v>
      </c>
      <c r="D5199" s="1" t="s">
        <v>3074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3179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5" t="n">
        <v>46225</v>
      </c>
      <c r="C5200" s="1" t="n">
        <v>11</v>
      </c>
      <c r="D5200" s="1" t="s">
        <v>3074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5004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5" t="n">
        <v>46225</v>
      </c>
      <c r="C5201" s="1" t="n">
        <v>11</v>
      </c>
      <c r="D5201" s="1" t="s">
        <v>3074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4233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5" t="n">
        <v>46225</v>
      </c>
      <c r="C5202" s="1" t="n">
        <v>11</v>
      </c>
      <c r="D5202" s="1" t="s">
        <v>3074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3355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5" t="n">
        <v>46225</v>
      </c>
      <c r="C5203" s="1" t="n">
        <v>11</v>
      </c>
      <c r="D5203" s="1" t="s">
        <v>3074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3928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5" t="n">
        <v>46225</v>
      </c>
      <c r="C5204" s="1" t="n">
        <v>11</v>
      </c>
      <c r="D5204" s="1" t="s">
        <v>3074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3929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5" t="n">
        <v>46225</v>
      </c>
      <c r="C5205" s="1" t="n">
        <v>11</v>
      </c>
      <c r="D5205" s="1" t="s">
        <v>3074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3930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5" t="n">
        <v>46225</v>
      </c>
      <c r="C5206" s="1" t="n">
        <v>11</v>
      </c>
      <c r="D5206" s="1" t="s">
        <v>3074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3933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5" t="n">
        <v>46225</v>
      </c>
      <c r="C5207" s="1" t="n">
        <v>11</v>
      </c>
      <c r="D5207" s="1" t="s">
        <v>3074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5005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5" t="n">
        <v>46225</v>
      </c>
      <c r="C5208" s="1" t="n">
        <v>11</v>
      </c>
      <c r="D5208" s="1" t="s">
        <v>3074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3938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5" t="n">
        <v>46225</v>
      </c>
      <c r="C5209" s="1" t="n">
        <v>11</v>
      </c>
      <c r="D5209" s="1" t="s">
        <v>3074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3939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5" t="n">
        <v>46225</v>
      </c>
      <c r="C5210" s="1" t="n">
        <v>11</v>
      </c>
      <c r="D5210" s="1" t="s">
        <v>3074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3942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5" t="n">
        <v>46225</v>
      </c>
      <c r="C5211" s="1" t="n">
        <v>11</v>
      </c>
      <c r="D5211" s="1" t="s">
        <v>3074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3943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5" t="n">
        <v>46225</v>
      </c>
      <c r="C5212" s="1" t="n">
        <v>11</v>
      </c>
      <c r="D5212" s="1" t="s">
        <v>3074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5006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5" t="n">
        <v>46225</v>
      </c>
      <c r="C5213" s="1" t="n">
        <v>11</v>
      </c>
      <c r="D5213" s="1" t="s">
        <v>3074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5007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5" t="n">
        <v>46225</v>
      </c>
      <c r="C5214" s="1" t="n">
        <v>11</v>
      </c>
      <c r="D5214" s="1" t="s">
        <v>3074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3649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5" t="n">
        <v>46225</v>
      </c>
      <c r="C5215" s="1" t="n">
        <v>11</v>
      </c>
      <c r="D5215" s="1" t="s">
        <v>3074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4539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5" t="n">
        <v>46225</v>
      </c>
      <c r="C5216" s="1" t="n">
        <v>11</v>
      </c>
      <c r="D5216" s="1" t="s">
        <v>3074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4540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5" t="n">
        <v>46225</v>
      </c>
      <c r="C5217" s="1" t="n">
        <v>11</v>
      </c>
      <c r="D5217" s="1" t="s">
        <v>3074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3651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5" t="n">
        <v>46225</v>
      </c>
      <c r="C5218" s="1" t="n">
        <v>11</v>
      </c>
      <c r="D5218" s="1" t="s">
        <v>3074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5008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5" t="n">
        <v>46225</v>
      </c>
      <c r="C5219" s="1" t="n">
        <v>11</v>
      </c>
      <c r="D5219" s="1" t="s">
        <v>3074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4552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5" t="n">
        <v>46225</v>
      </c>
      <c r="C5220" s="1" t="n">
        <v>11</v>
      </c>
      <c r="D5220" s="1" t="s">
        <v>3074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5009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5" t="n">
        <v>46225</v>
      </c>
      <c r="C5221" s="1" t="n">
        <v>11</v>
      </c>
      <c r="D5221" s="1" t="s">
        <v>3074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5010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5" t="n">
        <v>46225</v>
      </c>
      <c r="C5222" s="1" t="n">
        <v>11</v>
      </c>
      <c r="D5222" s="1" t="s">
        <v>3074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4541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5" t="n">
        <v>46225</v>
      </c>
      <c r="C5223" s="1" t="n">
        <v>11</v>
      </c>
      <c r="D5223" s="1" t="s">
        <v>3074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4542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5" t="n">
        <v>46225</v>
      </c>
      <c r="C5224" s="1" t="n">
        <v>11</v>
      </c>
      <c r="D5224" s="1" t="s">
        <v>3074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5011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5" t="n">
        <v>46225</v>
      </c>
      <c r="C5225" s="1" t="n">
        <v>11</v>
      </c>
      <c r="D5225" s="1" t="s">
        <v>3074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5012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5" t="n">
        <v>46225</v>
      </c>
      <c r="C5226" s="1" t="n">
        <v>11</v>
      </c>
      <c r="D5226" s="1" t="s">
        <v>3074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5013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5" t="n">
        <v>46225</v>
      </c>
      <c r="C5227" s="1" t="n">
        <v>11</v>
      </c>
      <c r="D5227" s="1" t="s">
        <v>3074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4544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5" t="n">
        <v>46225</v>
      </c>
      <c r="C5228" s="1" t="n">
        <v>11</v>
      </c>
      <c r="D5228" s="1" t="s">
        <v>3074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5014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5" t="n">
        <v>46225</v>
      </c>
      <c r="C5229" s="1" t="n">
        <v>11</v>
      </c>
      <c r="D5229" s="1" t="s">
        <v>3074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5015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5" t="n">
        <v>46225</v>
      </c>
      <c r="C5230" s="1" t="n">
        <v>11</v>
      </c>
      <c r="D5230" s="1" t="s">
        <v>3074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5016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5" t="n">
        <v>46225</v>
      </c>
      <c r="C5231" s="1" t="n">
        <v>11</v>
      </c>
      <c r="D5231" s="1" t="s">
        <v>3074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5017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5" t="n">
        <v>46225</v>
      </c>
      <c r="C5232" s="1" t="n">
        <v>11</v>
      </c>
      <c r="D5232" s="1" t="s">
        <v>3074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4545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5" t="n">
        <v>46225</v>
      </c>
      <c r="C5233" s="1" t="n">
        <v>11</v>
      </c>
      <c r="D5233" s="1" t="s">
        <v>3074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5018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5" t="n">
        <v>46225</v>
      </c>
      <c r="C5234" s="1" t="n">
        <v>11</v>
      </c>
      <c r="D5234" s="1" t="s">
        <v>3074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4546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5" t="n">
        <v>46225</v>
      </c>
      <c r="C5235" s="1" t="n">
        <v>11</v>
      </c>
      <c r="D5235" s="1" t="s">
        <v>3074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3652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5" t="n">
        <v>46225</v>
      </c>
      <c r="C5236" s="1" t="n">
        <v>11</v>
      </c>
      <c r="D5236" s="1" t="s">
        <v>3074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5019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5" t="n">
        <v>46225</v>
      </c>
      <c r="C5237" s="1" t="n">
        <v>11</v>
      </c>
      <c r="D5237" s="1" t="s">
        <v>3074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5020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5" t="n">
        <v>46225</v>
      </c>
      <c r="C5238" s="1" t="n">
        <v>11</v>
      </c>
      <c r="D5238" s="1" t="s">
        <v>3074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4548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5" t="n">
        <v>46225</v>
      </c>
      <c r="C5239" s="1" t="n">
        <v>11</v>
      </c>
      <c r="D5239" s="1" t="s">
        <v>3074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4549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5" t="n">
        <v>46225</v>
      </c>
      <c r="C5240" s="1" t="n">
        <v>11</v>
      </c>
      <c r="D5240" s="1" t="s">
        <v>3074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3653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5" t="n">
        <v>46225</v>
      </c>
      <c r="C5241" s="1" t="n">
        <v>11</v>
      </c>
      <c r="D5241" s="1" t="s">
        <v>3074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3654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5" t="n">
        <v>46225</v>
      </c>
      <c r="C5242" s="1" t="n">
        <v>11</v>
      </c>
      <c r="D5242" s="1" t="s">
        <v>3074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3655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5" t="n">
        <v>46225</v>
      </c>
      <c r="C5243" s="1" t="n">
        <v>11</v>
      </c>
      <c r="D5243" s="1" t="s">
        <v>3074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3656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5" t="n">
        <v>46225</v>
      </c>
      <c r="C5244" s="1" t="n">
        <v>11</v>
      </c>
      <c r="D5244" s="1" t="s">
        <v>3074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3657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5" t="n">
        <v>46225</v>
      </c>
      <c r="C5245" s="1" t="n">
        <v>11</v>
      </c>
      <c r="D5245" s="1" t="s">
        <v>3074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3658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5" t="n">
        <v>46225</v>
      </c>
      <c r="C5246" s="1" t="n">
        <v>11</v>
      </c>
      <c r="D5246" s="1" t="s">
        <v>3074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3659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5" t="n">
        <v>46225</v>
      </c>
      <c r="C5247" s="1" t="n">
        <v>11</v>
      </c>
      <c r="D5247" s="1" t="s">
        <v>3074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5021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5" t="n">
        <v>46225</v>
      </c>
      <c r="C5248" s="1" t="n">
        <v>11</v>
      </c>
      <c r="D5248" s="1" t="s">
        <v>3074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5022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5" t="n">
        <v>46225</v>
      </c>
      <c r="C5249" s="1" t="n">
        <v>11</v>
      </c>
      <c r="D5249" s="1" t="s">
        <v>3074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4553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5" t="n">
        <v>46225</v>
      </c>
      <c r="C5250" s="1" t="n">
        <v>11</v>
      </c>
      <c r="D5250" s="1" t="s">
        <v>3074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4051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5" t="n">
        <v>46225</v>
      </c>
      <c r="C5251" s="1" t="n">
        <v>11</v>
      </c>
      <c r="D5251" s="1" t="s">
        <v>3074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4052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5" t="n">
        <v>46225</v>
      </c>
      <c r="C5252" s="1" t="n">
        <v>11</v>
      </c>
      <c r="D5252" s="1" t="s">
        <v>3074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3577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5" t="n">
        <v>46225</v>
      </c>
      <c r="C5253" s="1" t="n">
        <v>11</v>
      </c>
      <c r="D5253" s="1" t="s">
        <v>3074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3772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5" t="n">
        <v>46225</v>
      </c>
      <c r="C5254" s="1" t="n">
        <v>11</v>
      </c>
      <c r="D5254" s="1" t="s">
        <v>3074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3773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5" t="n">
        <v>46225</v>
      </c>
      <c r="C5255" s="1" t="n">
        <v>11</v>
      </c>
      <c r="D5255" s="1" t="s">
        <v>3074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5023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5" t="n">
        <v>46225</v>
      </c>
      <c r="C5256" s="1" t="n">
        <v>11</v>
      </c>
      <c r="D5256" s="1" t="s">
        <v>3074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3779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5" t="n">
        <v>46225</v>
      </c>
      <c r="C5257" s="1" t="n">
        <v>11</v>
      </c>
      <c r="D5257" s="1" t="s">
        <v>3074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4054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5" t="n">
        <v>46225</v>
      </c>
      <c r="C5258" s="1" t="n">
        <v>22</v>
      </c>
      <c r="D5258" s="1" t="s">
        <v>3220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3221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5" t="n">
        <v>46225</v>
      </c>
      <c r="C5259" s="1" t="n">
        <v>22</v>
      </c>
      <c r="D5259" s="1" t="s">
        <v>3220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3222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5" t="n">
        <v>46225</v>
      </c>
      <c r="C5260" s="1" t="n">
        <v>22</v>
      </c>
      <c r="D5260" s="1" t="s">
        <v>3220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3223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5" t="n">
        <v>46225</v>
      </c>
      <c r="C5261" s="1" t="n">
        <v>22</v>
      </c>
      <c r="D5261" s="1" t="s">
        <v>3220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3224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5" t="n">
        <v>46225</v>
      </c>
      <c r="C5262" s="1" t="n">
        <v>22</v>
      </c>
      <c r="D5262" s="1" t="s">
        <v>3220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3225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5" t="n">
        <v>46225</v>
      </c>
      <c r="C5263" s="1" t="n">
        <v>22</v>
      </c>
      <c r="D5263" s="1" t="s">
        <v>3220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3226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5" t="n">
        <v>46225</v>
      </c>
      <c r="C5264" s="1" t="n">
        <v>22</v>
      </c>
      <c r="D5264" s="1" t="s">
        <v>3220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3227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5" t="n">
        <v>46225</v>
      </c>
      <c r="C5265" s="1" t="n">
        <v>22</v>
      </c>
      <c r="D5265" s="1" t="s">
        <v>3220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3228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5" t="n">
        <v>46225</v>
      </c>
      <c r="C5266" s="1" t="n">
        <v>22</v>
      </c>
      <c r="D5266" s="1" t="s">
        <v>3220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3229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5" t="n">
        <v>46225</v>
      </c>
      <c r="C5267" s="1" t="n">
        <v>22</v>
      </c>
      <c r="D5267" s="1" t="s">
        <v>3220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3230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5" t="n">
        <v>46225</v>
      </c>
      <c r="C5268" s="1" t="n">
        <v>22</v>
      </c>
      <c r="D5268" s="1" t="s">
        <v>3220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4920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5" t="n">
        <v>46225</v>
      </c>
      <c r="C5269" s="1" t="n">
        <v>22</v>
      </c>
      <c r="D5269" s="1" t="s">
        <v>3220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3231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5" t="n">
        <v>46225</v>
      </c>
      <c r="C5270" s="1" t="n">
        <v>22</v>
      </c>
      <c r="D5270" s="1" t="s">
        <v>3220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3232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5" t="n">
        <v>46225</v>
      </c>
      <c r="C5271" s="1" t="n">
        <v>22</v>
      </c>
      <c r="D5271" s="1" t="s">
        <v>3220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3233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5" t="n">
        <v>46225</v>
      </c>
      <c r="C5272" s="1" t="n">
        <v>22</v>
      </c>
      <c r="D5272" s="1" t="s">
        <v>3220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3234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5" t="n">
        <v>46225</v>
      </c>
      <c r="C5273" s="1" t="n">
        <v>100</v>
      </c>
      <c r="D5273" s="1" t="s">
        <v>3241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3221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5" t="n">
        <v>46225</v>
      </c>
      <c r="C5274" s="1" t="n">
        <v>100</v>
      </c>
      <c r="D5274" s="1" t="s">
        <v>3241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3222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5" t="n">
        <v>46225</v>
      </c>
      <c r="C5275" s="1" t="n">
        <v>100</v>
      </c>
      <c r="D5275" s="1" t="s">
        <v>3241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3223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5" t="n">
        <v>46225</v>
      </c>
      <c r="C5276" s="1" t="n">
        <v>100</v>
      </c>
      <c r="D5276" s="1" t="s">
        <v>3241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3224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5" t="n">
        <v>46225</v>
      </c>
      <c r="C5277" s="1" t="n">
        <v>100</v>
      </c>
      <c r="D5277" s="1" t="s">
        <v>3241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3225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5" t="n">
        <v>46225</v>
      </c>
      <c r="C5278" s="1" t="n">
        <v>100</v>
      </c>
      <c r="D5278" s="1" t="s">
        <v>3241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3226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5" t="n">
        <v>46225</v>
      </c>
      <c r="C5279" s="1" t="n">
        <v>100</v>
      </c>
      <c r="D5279" s="1" t="s">
        <v>3241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3227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5" t="n">
        <v>46225</v>
      </c>
      <c r="C5280" s="1" t="n">
        <v>100</v>
      </c>
      <c r="D5280" s="1" t="s">
        <v>3241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3228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5" t="n">
        <v>46225</v>
      </c>
      <c r="C5281" s="1" t="n">
        <v>100</v>
      </c>
      <c r="D5281" s="1" t="s">
        <v>3241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3229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5" t="n">
        <v>46225</v>
      </c>
      <c r="C5282" s="1" t="n">
        <v>100</v>
      </c>
      <c r="D5282" s="1" t="s">
        <v>3241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3230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5" t="n">
        <v>46225</v>
      </c>
      <c r="C5283" s="1" t="n">
        <v>100</v>
      </c>
      <c r="D5283" s="1" t="s">
        <v>3241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4920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5" t="n">
        <v>46225</v>
      </c>
      <c r="C5284" s="1" t="n">
        <v>100</v>
      </c>
      <c r="D5284" s="1" t="s">
        <v>3241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3231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5" t="n">
        <v>46225</v>
      </c>
      <c r="C5285" s="1" t="n">
        <v>100</v>
      </c>
      <c r="D5285" s="1" t="s">
        <v>3241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3232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5" t="n">
        <v>46225</v>
      </c>
      <c r="C5286" s="1" t="n">
        <v>100</v>
      </c>
      <c r="D5286" s="1" t="s">
        <v>3241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3233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5" t="n">
        <v>46225</v>
      </c>
      <c r="C5287" s="1" t="n">
        <v>100</v>
      </c>
      <c r="D5287" s="1" t="s">
        <v>3241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3234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5" t="n">
        <v>46226</v>
      </c>
      <c r="C5288" s="1" t="n">
        <v>6</v>
      </c>
      <c r="D5288" s="1" t="s">
        <v>3073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3068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5" t="n">
        <v>46226</v>
      </c>
      <c r="C5289" s="1" t="n">
        <v>6</v>
      </c>
      <c r="D5289" s="1" t="s">
        <v>3073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3070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5" t="n">
        <v>46226</v>
      </c>
      <c r="C5290" s="1" t="n">
        <v>6</v>
      </c>
      <c r="D5290" s="1" t="s">
        <v>3073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3701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5" t="n">
        <v>46226</v>
      </c>
      <c r="C5291" s="1" t="n">
        <v>6</v>
      </c>
      <c r="D5291" s="1" t="s">
        <v>3073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3702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5" t="n">
        <v>46226</v>
      </c>
      <c r="C5292" s="1" t="n">
        <v>6</v>
      </c>
      <c r="D5292" s="1" t="s">
        <v>3073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3071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5" t="n">
        <v>46226</v>
      </c>
      <c r="C5293" s="1" t="n">
        <v>11</v>
      </c>
      <c r="D5293" s="1" t="s">
        <v>3074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3160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5" t="n">
        <v>46226</v>
      </c>
      <c r="C5294" s="1" t="n">
        <v>11</v>
      </c>
      <c r="D5294" s="1" t="s">
        <v>3074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3505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5" t="n">
        <v>46226</v>
      </c>
      <c r="C5295" s="1" t="n">
        <v>11</v>
      </c>
      <c r="D5295" s="1" t="s">
        <v>3074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4467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5" t="n">
        <v>46226</v>
      </c>
      <c r="C5296" s="1" t="n">
        <v>11</v>
      </c>
      <c r="D5296" s="1" t="s">
        <v>3074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3506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5" t="n">
        <v>46226</v>
      </c>
      <c r="C5297" s="1" t="n">
        <v>11</v>
      </c>
      <c r="D5297" s="1" t="s">
        <v>3074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3162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5" t="n">
        <v>46226</v>
      </c>
      <c r="C5298" s="1" t="n">
        <v>11</v>
      </c>
      <c r="D5298" s="1" t="s">
        <v>3074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3986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5" t="n">
        <v>46226</v>
      </c>
      <c r="C5299" s="1" t="n">
        <v>11</v>
      </c>
      <c r="D5299" s="1" t="s">
        <v>3074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3508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5" t="n">
        <v>46226</v>
      </c>
      <c r="C5300" s="1" t="n">
        <v>11</v>
      </c>
      <c r="D5300" s="1" t="s">
        <v>3074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3510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5" t="n">
        <v>46226</v>
      </c>
      <c r="C5301" s="1" t="n">
        <v>11</v>
      </c>
      <c r="D5301" s="1" t="s">
        <v>3074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4915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5" t="n">
        <v>46226</v>
      </c>
      <c r="C5302" s="1" t="n">
        <v>11</v>
      </c>
      <c r="D5302" s="1" t="s">
        <v>3074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4949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5" t="n">
        <v>46226</v>
      </c>
      <c r="C5303" s="1" t="n">
        <v>11</v>
      </c>
      <c r="D5303" s="1" t="s">
        <v>3074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5024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5" t="n">
        <v>46226</v>
      </c>
      <c r="C5304" s="1" t="n">
        <v>11</v>
      </c>
      <c r="D5304" s="1" t="s">
        <v>3074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3581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5" t="n">
        <v>46226</v>
      </c>
      <c r="C5305" s="1" t="n">
        <v>11</v>
      </c>
      <c r="D5305" s="1" t="s">
        <v>3074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3891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5" t="n">
        <v>46226</v>
      </c>
      <c r="C5306" s="1" t="n">
        <v>11</v>
      </c>
      <c r="D5306" s="1" t="s">
        <v>3074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4077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5" t="n">
        <v>46226</v>
      </c>
      <c r="C5307" s="1" t="n">
        <v>11</v>
      </c>
      <c r="D5307" s="1" t="s">
        <v>3074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3370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5" t="n">
        <v>46226</v>
      </c>
      <c r="C5308" s="1" t="n">
        <v>11</v>
      </c>
      <c r="D5308" s="1" t="s">
        <v>3074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3590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5" t="n">
        <v>46226</v>
      </c>
      <c r="C5309" s="1" t="n">
        <v>11</v>
      </c>
      <c r="D5309" s="1" t="s">
        <v>3074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3592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5" t="n">
        <v>46226</v>
      </c>
      <c r="C5310" s="1" t="n">
        <v>11</v>
      </c>
      <c r="D5310" s="1" t="s">
        <v>3074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3594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5" t="n">
        <v>46226</v>
      </c>
      <c r="C5311" s="1" t="n">
        <v>11</v>
      </c>
      <c r="D5311" s="1" t="s">
        <v>3074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5025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5" t="n">
        <v>46226</v>
      </c>
      <c r="C5312" s="1" t="n">
        <v>11</v>
      </c>
      <c r="D5312" s="1" t="s">
        <v>3074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3596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5" t="n">
        <v>46226</v>
      </c>
      <c r="C5313" s="1" t="n">
        <v>11</v>
      </c>
      <c r="D5313" s="1" t="s">
        <v>3074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4080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5" t="n">
        <v>46226</v>
      </c>
      <c r="C5314" s="1" t="n">
        <v>11</v>
      </c>
      <c r="D5314" s="1" t="s">
        <v>3074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4081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5" t="n">
        <v>46226</v>
      </c>
      <c r="C5315" s="1" t="n">
        <v>11</v>
      </c>
      <c r="D5315" s="1" t="s">
        <v>3074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5026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5" t="n">
        <v>46226</v>
      </c>
      <c r="C5316" s="1" t="n">
        <v>11</v>
      </c>
      <c r="D5316" s="1" t="s">
        <v>3074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5027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5" t="n">
        <v>46226</v>
      </c>
      <c r="C5317" s="1" t="n">
        <v>11</v>
      </c>
      <c r="D5317" s="1" t="s">
        <v>3074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5028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5" t="n">
        <v>46226</v>
      </c>
      <c r="C5318" s="1" t="n">
        <v>11</v>
      </c>
      <c r="D5318" s="1" t="s">
        <v>3074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4279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5" t="n">
        <v>46226</v>
      </c>
      <c r="C5319" s="1" t="n">
        <v>11</v>
      </c>
      <c r="D5319" s="1" t="s">
        <v>3074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3174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5" t="n">
        <v>46226</v>
      </c>
      <c r="C5320" s="1" t="n">
        <v>11</v>
      </c>
      <c r="D5320" s="1" t="s">
        <v>3074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4050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5" t="n">
        <v>46226</v>
      </c>
      <c r="C5321" s="1" t="n">
        <v>11</v>
      </c>
      <c r="D5321" s="1" t="s">
        <v>3074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3175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5" t="n">
        <v>46226</v>
      </c>
      <c r="C5322" s="1" t="n">
        <v>11</v>
      </c>
      <c r="D5322" s="1" t="s">
        <v>3074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3771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5" t="n">
        <v>46226</v>
      </c>
      <c r="C5323" s="1" t="n">
        <v>11</v>
      </c>
      <c r="D5323" s="1" t="s">
        <v>3074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3779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5" t="n">
        <v>46226</v>
      </c>
      <c r="C5324" s="1" t="n">
        <v>11</v>
      </c>
      <c r="D5324" s="1" t="s">
        <v>3074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3180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5" t="n">
        <v>46226</v>
      </c>
      <c r="C5325" s="1" t="n">
        <v>11</v>
      </c>
      <c r="D5325" s="1" t="s">
        <v>3074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3632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5" t="n">
        <v>46226</v>
      </c>
      <c r="C5326" s="1" t="n">
        <v>11</v>
      </c>
      <c r="D5326" s="1" t="s">
        <v>3074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3633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5" t="n">
        <v>46226</v>
      </c>
      <c r="C5327" s="1" t="n">
        <v>11</v>
      </c>
      <c r="D5327" s="1" t="s">
        <v>3074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3780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5" t="n">
        <v>46226</v>
      </c>
      <c r="C5328" s="1" t="n">
        <v>11</v>
      </c>
      <c r="D5328" s="1" t="s">
        <v>3074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4722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5" t="n">
        <v>46226</v>
      </c>
      <c r="C5329" s="1" t="n">
        <v>11</v>
      </c>
      <c r="D5329" s="1" t="s">
        <v>3074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5029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5" t="n">
        <v>46226</v>
      </c>
      <c r="C5330" s="1" t="n">
        <v>11</v>
      </c>
      <c r="D5330" s="1" t="s">
        <v>3074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5030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5" t="n">
        <v>46226</v>
      </c>
      <c r="C5331" s="1" t="n">
        <v>11</v>
      </c>
      <c r="D5331" s="1" t="s">
        <v>3074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5031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5" t="n">
        <v>46226</v>
      </c>
      <c r="C5332" s="1" t="n">
        <v>11</v>
      </c>
      <c r="D5332" s="1" t="s">
        <v>3074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3251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5" t="n">
        <v>46226</v>
      </c>
      <c r="C5333" s="1" t="n">
        <v>11</v>
      </c>
      <c r="D5333" s="1" t="s">
        <v>3074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3252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5" t="n">
        <v>46226</v>
      </c>
      <c r="C5334" s="1" t="n">
        <v>11</v>
      </c>
      <c r="D5334" s="1" t="s">
        <v>3074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3253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5" t="n">
        <v>46226</v>
      </c>
      <c r="C5335" s="1" t="n">
        <v>11</v>
      </c>
      <c r="D5335" s="1" t="s">
        <v>3074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3254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5" t="n">
        <v>46226</v>
      </c>
      <c r="C5336" s="1" t="n">
        <v>11</v>
      </c>
      <c r="D5336" s="1" t="s">
        <v>3074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3255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5" t="n">
        <v>46226</v>
      </c>
      <c r="C5337" s="1" t="n">
        <v>11</v>
      </c>
      <c r="D5337" s="1" t="s">
        <v>3074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3256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5" t="n">
        <v>46226</v>
      </c>
      <c r="C5338" s="1" t="n">
        <v>11</v>
      </c>
      <c r="D5338" s="1" t="s">
        <v>3074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4894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5" t="n">
        <v>46226</v>
      </c>
      <c r="C5339" s="1" t="n">
        <v>11</v>
      </c>
      <c r="D5339" s="1" t="s">
        <v>3074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3216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5" t="n">
        <v>46226</v>
      </c>
      <c r="C5340" s="1" t="n">
        <v>11</v>
      </c>
      <c r="D5340" s="1" t="s">
        <v>3074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5032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5" t="n">
        <v>46226</v>
      </c>
      <c r="C5341" s="1" t="n">
        <v>11</v>
      </c>
      <c r="D5341" s="1" t="s">
        <v>3074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4811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5" t="n">
        <v>46226</v>
      </c>
      <c r="C5342" s="1" t="n">
        <v>11</v>
      </c>
      <c r="D5342" s="1" t="s">
        <v>3074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5033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5" t="n">
        <v>46226</v>
      </c>
      <c r="C5343" s="1" t="n">
        <v>11</v>
      </c>
      <c r="D5343" s="1" t="s">
        <v>3074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4812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5" t="n">
        <v>46226</v>
      </c>
      <c r="C5344" s="1" t="n">
        <v>11</v>
      </c>
      <c r="D5344" s="1" t="s">
        <v>3074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3780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5" t="n">
        <v>46226</v>
      </c>
      <c r="C5345" s="1" t="n">
        <v>11</v>
      </c>
      <c r="D5345" s="1" t="s">
        <v>3074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3217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5" t="n">
        <v>46226</v>
      </c>
      <c r="C5346" s="1" t="n">
        <v>11</v>
      </c>
      <c r="D5346" s="1" t="s">
        <v>3074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3883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5" t="n">
        <v>46226</v>
      </c>
      <c r="C5347" s="1" t="n">
        <v>11</v>
      </c>
      <c r="D5347" s="1" t="s">
        <v>3074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4860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5" t="n">
        <v>46226</v>
      </c>
      <c r="C5348" s="1" t="n">
        <v>11</v>
      </c>
      <c r="D5348" s="1" t="s">
        <v>3074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3218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5" t="n">
        <v>46226</v>
      </c>
      <c r="C5349" s="1" t="n">
        <v>11</v>
      </c>
      <c r="D5349" s="1" t="s">
        <v>3074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3219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5" t="n">
        <v>46226</v>
      </c>
      <c r="C5350" s="1" t="n">
        <v>107</v>
      </c>
      <c r="D5350" s="1" t="s">
        <v>3519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3218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5" t="n">
        <v>46227</v>
      </c>
      <c r="C5351" s="1" t="n">
        <v>1</v>
      </c>
      <c r="D5351" s="1" t="s">
        <v>3101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3242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5" t="n">
        <v>46227</v>
      </c>
      <c r="C5352" s="1" t="n">
        <v>1</v>
      </c>
      <c r="D5352" s="1" t="s">
        <v>3101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3244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5" t="n">
        <v>46227</v>
      </c>
      <c r="C5353" s="1" t="n">
        <v>6</v>
      </c>
      <c r="D5353" s="1" t="s">
        <v>3073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3109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5" t="n">
        <v>46227</v>
      </c>
      <c r="C5354" s="1" t="n">
        <v>6</v>
      </c>
      <c r="D5354" s="1" t="s">
        <v>3073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4624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5" t="n">
        <v>46227</v>
      </c>
      <c r="C5355" s="1" t="n">
        <v>6</v>
      </c>
      <c r="D5355" s="1" t="s">
        <v>3073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3072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5" t="n">
        <v>46227</v>
      </c>
      <c r="C5356" s="1" t="n">
        <v>6</v>
      </c>
      <c r="D5356" s="1" t="s">
        <v>3073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3070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5" t="n">
        <v>46227</v>
      </c>
      <c r="C5357" s="1" t="n">
        <v>6</v>
      </c>
      <c r="D5357" s="1" t="s">
        <v>3073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3104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5" t="n">
        <v>46227</v>
      </c>
      <c r="C5358" s="1" t="n">
        <v>6</v>
      </c>
      <c r="D5358" s="1" t="s">
        <v>3073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3105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5" t="n">
        <v>46227</v>
      </c>
      <c r="C5359" s="1" t="n">
        <v>6</v>
      </c>
      <c r="D5359" s="1" t="s">
        <v>3073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3106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5" t="n">
        <v>46227</v>
      </c>
      <c r="C5360" s="1" t="n">
        <v>6</v>
      </c>
      <c r="D5360" s="1" t="s">
        <v>3073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3107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5" t="n">
        <v>46227</v>
      </c>
      <c r="C5361" s="1" t="n">
        <v>6</v>
      </c>
      <c r="D5361" s="1" t="s">
        <v>3073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3108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5" t="n">
        <v>46227</v>
      </c>
      <c r="C5362" s="1" t="n">
        <v>6</v>
      </c>
      <c r="D5362" s="1" t="s">
        <v>3073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3257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5" t="n">
        <v>46227</v>
      </c>
      <c r="C5363" s="1" t="n">
        <v>6</v>
      </c>
      <c r="D5363" s="1" t="s">
        <v>3073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3110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5" t="n">
        <v>46227</v>
      </c>
      <c r="C5364" s="1" t="n">
        <v>6</v>
      </c>
      <c r="D5364" s="1" t="s">
        <v>3073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3258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5" t="n">
        <v>46227</v>
      </c>
      <c r="C5365" s="1" t="n">
        <v>6</v>
      </c>
      <c r="D5365" s="1" t="s">
        <v>3073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3111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5" t="n">
        <v>46227</v>
      </c>
      <c r="C5366" s="1" t="n">
        <v>6</v>
      </c>
      <c r="D5366" s="1" t="s">
        <v>3073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3112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5" t="n">
        <v>46227</v>
      </c>
      <c r="C5367" s="1" t="n">
        <v>6</v>
      </c>
      <c r="D5367" s="1" t="s">
        <v>3073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3113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5" t="n">
        <v>46227</v>
      </c>
      <c r="C5368" s="1" t="n">
        <v>6</v>
      </c>
      <c r="D5368" s="1" t="s">
        <v>3073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3260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5" t="n">
        <v>46227</v>
      </c>
      <c r="C5369" s="1" t="n">
        <v>6</v>
      </c>
      <c r="D5369" s="1" t="s">
        <v>3073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3261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5" t="n">
        <v>46227</v>
      </c>
      <c r="C5370" s="1" t="n">
        <v>6</v>
      </c>
      <c r="D5370" s="1" t="s">
        <v>3073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3115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5" t="n">
        <v>46227</v>
      </c>
      <c r="C5371" s="1" t="n">
        <v>6</v>
      </c>
      <c r="D5371" s="1" t="s">
        <v>3073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3888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5" t="n">
        <v>46227</v>
      </c>
      <c r="C5372" s="1" t="n">
        <v>6</v>
      </c>
      <c r="D5372" s="1" t="s">
        <v>3073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3116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5" t="n">
        <v>46227</v>
      </c>
      <c r="C5373" s="1" t="n">
        <v>6</v>
      </c>
      <c r="D5373" s="1" t="s">
        <v>3073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3460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5" t="n">
        <v>46227</v>
      </c>
      <c r="C5374" s="1" t="n">
        <v>6</v>
      </c>
      <c r="D5374" s="1" t="s">
        <v>3073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3118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5" t="n">
        <v>46227</v>
      </c>
      <c r="C5375" s="1" t="n">
        <v>6</v>
      </c>
      <c r="D5375" s="1" t="s">
        <v>3073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3262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5" t="n">
        <v>46227</v>
      </c>
      <c r="C5376" s="1" t="n">
        <v>11</v>
      </c>
      <c r="D5376" s="1" t="s">
        <v>3074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3123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5" t="n">
        <v>46227</v>
      </c>
      <c r="C5377" s="1" t="n">
        <v>11</v>
      </c>
      <c r="D5377" s="1" t="s">
        <v>3074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4828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5" t="n">
        <v>46227</v>
      </c>
      <c r="C5378" s="1" t="n">
        <v>11</v>
      </c>
      <c r="D5378" s="1" t="s">
        <v>3074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5034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5" t="n">
        <v>46227</v>
      </c>
      <c r="C5379" s="1" t="n">
        <v>11</v>
      </c>
      <c r="D5379" s="1" t="s">
        <v>3074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3454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5" t="n">
        <v>46227</v>
      </c>
      <c r="C5380" s="1" t="n">
        <v>11</v>
      </c>
      <c r="D5380" s="1" t="s">
        <v>3074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3303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5" t="n">
        <v>46227</v>
      </c>
      <c r="C5381" s="1" t="n">
        <v>11</v>
      </c>
      <c r="D5381" s="1" t="s">
        <v>3074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3304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5" t="n">
        <v>46227</v>
      </c>
      <c r="C5382" s="1" t="n">
        <v>11</v>
      </c>
      <c r="D5382" s="1" t="s">
        <v>3074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3352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5" t="n">
        <v>46227</v>
      </c>
      <c r="C5383" s="1" t="n">
        <v>11</v>
      </c>
      <c r="D5383" s="1" t="s">
        <v>3074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3353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5" t="n">
        <v>46227</v>
      </c>
      <c r="C5384" s="1" t="n">
        <v>11</v>
      </c>
      <c r="D5384" s="1" t="s">
        <v>3074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4399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5" t="n">
        <v>46227</v>
      </c>
      <c r="C5385" s="1" t="n">
        <v>11</v>
      </c>
      <c r="D5385" s="1" t="s">
        <v>3074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4401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5" t="n">
        <v>46227</v>
      </c>
      <c r="C5386" s="1" t="n">
        <v>11</v>
      </c>
      <c r="D5386" s="1" t="s">
        <v>3074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5035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5" t="n">
        <v>46227</v>
      </c>
      <c r="C5387" s="1" t="n">
        <v>11</v>
      </c>
      <c r="D5387" s="1" t="s">
        <v>3074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5036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5" t="n">
        <v>46227</v>
      </c>
      <c r="C5388" s="1" t="n">
        <v>11</v>
      </c>
      <c r="D5388" s="1" t="s">
        <v>3074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4402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5" t="n">
        <v>46227</v>
      </c>
      <c r="C5389" s="1" t="n">
        <v>11</v>
      </c>
      <c r="D5389" s="1" t="s">
        <v>3074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4404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5" t="n">
        <v>46227</v>
      </c>
      <c r="C5390" s="1" t="n">
        <v>11</v>
      </c>
      <c r="D5390" s="1" t="s">
        <v>3074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5037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5" t="n">
        <v>46227</v>
      </c>
      <c r="C5391" s="1" t="n">
        <v>11</v>
      </c>
      <c r="D5391" s="1" t="s">
        <v>3074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4897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5" t="n">
        <v>46227</v>
      </c>
      <c r="C5392" s="1" t="n">
        <v>11</v>
      </c>
      <c r="D5392" s="1" t="s">
        <v>3074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4899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5" t="n">
        <v>46227</v>
      </c>
      <c r="C5393" s="1" t="n">
        <v>11</v>
      </c>
      <c r="D5393" s="1" t="s">
        <v>3074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5038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5" t="n">
        <v>46227</v>
      </c>
      <c r="C5394" s="1" t="n">
        <v>11</v>
      </c>
      <c r="D5394" s="1" t="s">
        <v>3074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4407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5" t="n">
        <v>46227</v>
      </c>
      <c r="C5395" s="1" t="n">
        <v>11</v>
      </c>
      <c r="D5395" s="1" t="s">
        <v>3074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4408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5" t="n">
        <v>46227</v>
      </c>
      <c r="C5396" s="1" t="n">
        <v>11</v>
      </c>
      <c r="D5396" s="1" t="s">
        <v>3074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5039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5" t="n">
        <v>46227</v>
      </c>
      <c r="C5397" s="1" t="n">
        <v>11</v>
      </c>
      <c r="D5397" s="1" t="s">
        <v>3074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5040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5" t="n">
        <v>46227</v>
      </c>
      <c r="C5398" s="1" t="n">
        <v>11</v>
      </c>
      <c r="D5398" s="1" t="s">
        <v>3074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5041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5" t="n">
        <v>46227</v>
      </c>
      <c r="C5399" s="1" t="n">
        <v>11</v>
      </c>
      <c r="D5399" s="1" t="s">
        <v>3074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5042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5" t="n">
        <v>46227</v>
      </c>
      <c r="C5400" s="1" t="n">
        <v>11</v>
      </c>
      <c r="D5400" s="1" t="s">
        <v>3074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5043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5" t="n">
        <v>46227</v>
      </c>
      <c r="C5401" s="1" t="n">
        <v>11</v>
      </c>
      <c r="D5401" s="1" t="s">
        <v>3074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5044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5" t="n">
        <v>46227</v>
      </c>
      <c r="C5402" s="1" t="n">
        <v>11</v>
      </c>
      <c r="D5402" s="1" t="s">
        <v>3074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5045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5" t="n">
        <v>46227</v>
      </c>
      <c r="C5403" s="1" t="n">
        <v>11</v>
      </c>
      <c r="D5403" s="1" t="s">
        <v>3074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5046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5" t="n">
        <v>46227</v>
      </c>
      <c r="C5404" s="1" t="n">
        <v>11</v>
      </c>
      <c r="D5404" s="1" t="s">
        <v>3074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5047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5" t="n">
        <v>46227</v>
      </c>
      <c r="C5405" s="1" t="n">
        <v>11</v>
      </c>
      <c r="D5405" s="1" t="s">
        <v>3074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5048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5" t="n">
        <v>46227</v>
      </c>
      <c r="C5406" s="1" t="n">
        <v>11</v>
      </c>
      <c r="D5406" s="1" t="s">
        <v>3074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5049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5" t="n">
        <v>46227</v>
      </c>
      <c r="C5407" s="1" t="n">
        <v>11</v>
      </c>
      <c r="D5407" s="1" t="s">
        <v>3074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5050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5" t="n">
        <v>46227</v>
      </c>
      <c r="C5408" s="1" t="n">
        <v>11</v>
      </c>
      <c r="D5408" s="1" t="s">
        <v>3074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5051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5" t="n">
        <v>46227</v>
      </c>
      <c r="C5409" s="1" t="n">
        <v>11</v>
      </c>
      <c r="D5409" s="1" t="s">
        <v>3074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5052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5" t="n">
        <v>46227</v>
      </c>
      <c r="C5410" s="1" t="n">
        <v>11</v>
      </c>
      <c r="D5410" s="1" t="s">
        <v>3074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4413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5" t="n">
        <v>46227</v>
      </c>
      <c r="C5411" s="1" t="n">
        <v>171</v>
      </c>
      <c r="D5411" s="1" t="s">
        <v>3301</v>
      </c>
      <c r="E5411" s="1" t="n">
        <v>1955</v>
      </c>
      <c r="F5411" s="1" t="s">
        <v>2996</v>
      </c>
      <c r="I5411" s="1" t="n">
        <v>47281</v>
      </c>
      <c r="J5411" s="1" t="n">
        <v>45153</v>
      </c>
      <c r="K5411" s="1" t="n">
        <v>7899403713715</v>
      </c>
      <c r="L5411" s="1" t="s">
        <v>4288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5" t="n">
        <v>46227</v>
      </c>
      <c r="C5412" s="1" t="n">
        <v>171</v>
      </c>
      <c r="D5412" s="1" t="s">
        <v>3301</v>
      </c>
      <c r="E5412" s="1" t="n">
        <v>1955</v>
      </c>
      <c r="F5412" s="1" t="s">
        <v>2996</v>
      </c>
      <c r="I5412" s="1" t="n">
        <v>47281</v>
      </c>
      <c r="J5412" s="1" t="n">
        <v>45154</v>
      </c>
      <c r="K5412" s="1" t="n">
        <v>2246390</v>
      </c>
      <c r="L5412" s="1" t="s">
        <v>4289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5" t="n">
        <v>46227</v>
      </c>
      <c r="C5413" s="1" t="n">
        <v>171</v>
      </c>
      <c r="D5413" s="1" t="s">
        <v>3301</v>
      </c>
      <c r="E5413" s="1" t="n">
        <v>1955</v>
      </c>
      <c r="F5413" s="1" t="s">
        <v>2996</v>
      </c>
      <c r="I5413" s="1" t="n">
        <v>47281</v>
      </c>
      <c r="J5413" s="1" t="n">
        <v>45155</v>
      </c>
      <c r="K5413" s="1" t="n">
        <v>2246406</v>
      </c>
      <c r="L5413" s="1" t="s">
        <v>4290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5" t="n">
        <v>46228</v>
      </c>
      <c r="C5414" s="1" t="n">
        <v>1</v>
      </c>
      <c r="D5414" s="1" t="s">
        <v>3101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3102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5" t="n">
        <v>46228</v>
      </c>
      <c r="C5415" s="1" t="n">
        <v>6</v>
      </c>
      <c r="D5415" s="1" t="s">
        <v>3073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3071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5" t="n">
        <v>46228</v>
      </c>
      <c r="C5416" s="1" t="n">
        <v>6</v>
      </c>
      <c r="D5416" s="1" t="s">
        <v>3073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3068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5" t="n">
        <v>46228</v>
      </c>
      <c r="C5417" s="1" t="n">
        <v>6</v>
      </c>
      <c r="D5417" s="1" t="s">
        <v>3073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3069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5" t="n">
        <v>46228</v>
      </c>
      <c r="C5418" s="1" t="n">
        <v>6</v>
      </c>
      <c r="D5418" s="1" t="s">
        <v>3073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3070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5" t="n">
        <v>46228</v>
      </c>
      <c r="C5419" s="1" t="n">
        <v>11</v>
      </c>
      <c r="D5419" s="1" t="s">
        <v>3074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3124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5" t="n">
        <v>46228</v>
      </c>
      <c r="C5420" s="1" t="n">
        <v>11</v>
      </c>
      <c r="D5420" s="1" t="s">
        <v>3074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3125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5" t="n">
        <v>46228</v>
      </c>
      <c r="C5421" s="1" t="n">
        <v>11</v>
      </c>
      <c r="D5421" s="1" t="s">
        <v>3074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3126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5" t="n">
        <v>46228</v>
      </c>
      <c r="C5422" s="1" t="n">
        <v>11</v>
      </c>
      <c r="D5422" s="1" t="s">
        <v>3074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3128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5" t="n">
        <v>46228</v>
      </c>
      <c r="C5423" s="1" t="n">
        <v>11</v>
      </c>
      <c r="D5423" s="1" t="s">
        <v>3074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3418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5" t="n">
        <v>46228</v>
      </c>
      <c r="C5424" s="1" t="n">
        <v>11</v>
      </c>
      <c r="D5424" s="1" t="s">
        <v>3074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3420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5" t="n">
        <v>46228</v>
      </c>
      <c r="C5425" s="1" t="n">
        <v>11</v>
      </c>
      <c r="D5425" s="1" t="s">
        <v>3074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3423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5" t="n">
        <v>46228</v>
      </c>
      <c r="C5426" s="1" t="n">
        <v>11</v>
      </c>
      <c r="D5426" s="1" t="s">
        <v>3074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3529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5" t="n">
        <v>46228</v>
      </c>
      <c r="C5427" s="1" t="n">
        <v>11</v>
      </c>
      <c r="D5427" s="1" t="s">
        <v>3074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4500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5" t="n">
        <v>46228</v>
      </c>
      <c r="C5428" s="1" t="n">
        <v>11</v>
      </c>
      <c r="D5428" s="1" t="s">
        <v>3074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4896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5" t="n">
        <v>46228</v>
      </c>
      <c r="C5429" s="1" t="n">
        <v>11</v>
      </c>
      <c r="D5429" s="1" t="s">
        <v>3074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3891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5" t="n">
        <v>46228</v>
      </c>
      <c r="C5430" s="1" t="n">
        <v>11</v>
      </c>
      <c r="D5430" s="1" t="s">
        <v>3074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5053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5" t="n">
        <v>46228</v>
      </c>
      <c r="C5431" s="1" t="n">
        <v>11</v>
      </c>
      <c r="D5431" s="1" t="s">
        <v>3074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4897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5" t="n">
        <v>46228</v>
      </c>
      <c r="C5432" s="1" t="n">
        <v>11</v>
      </c>
      <c r="D5432" s="1" t="s">
        <v>3074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4898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5" t="n">
        <v>46228</v>
      </c>
      <c r="C5433" s="1" t="n">
        <v>11</v>
      </c>
      <c r="D5433" s="1" t="s">
        <v>3074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4899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5" t="n">
        <v>46228</v>
      </c>
      <c r="C5434" s="1" t="n">
        <v>11</v>
      </c>
      <c r="D5434" s="1" t="s">
        <v>3074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3750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5" t="n">
        <v>46228</v>
      </c>
      <c r="C5435" s="1" t="n">
        <v>11</v>
      </c>
      <c r="D5435" s="1" t="s">
        <v>3074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3636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5" t="n">
        <v>46228</v>
      </c>
      <c r="C5436" s="1" t="n">
        <v>11</v>
      </c>
      <c r="D5436" s="1" t="s">
        <v>3074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5054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5" t="n">
        <v>46228</v>
      </c>
      <c r="C5437" s="1" t="n">
        <v>11</v>
      </c>
      <c r="D5437" s="1" t="s">
        <v>3074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4079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5" t="n">
        <v>46228</v>
      </c>
      <c r="C5438" s="1" t="n">
        <v>11</v>
      </c>
      <c r="D5438" s="1" t="s">
        <v>3074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4627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5" t="n">
        <v>46228</v>
      </c>
      <c r="C5439" s="1" t="n">
        <v>11</v>
      </c>
      <c r="D5439" s="1" t="s">
        <v>3074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3599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5" t="n">
        <v>46228</v>
      </c>
      <c r="C5440" s="1" t="n">
        <v>11</v>
      </c>
      <c r="D5440" s="1" t="s">
        <v>3074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3144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5" t="n">
        <v>46228</v>
      </c>
      <c r="C5441" s="1" t="n">
        <v>11</v>
      </c>
      <c r="D5441" s="1" t="s">
        <v>3074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3146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5" t="n">
        <v>46228</v>
      </c>
      <c r="C5442" s="1" t="n">
        <v>11</v>
      </c>
      <c r="D5442" s="1" t="s">
        <v>3074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3087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5" t="n">
        <v>46228</v>
      </c>
      <c r="C5443" s="1" t="n">
        <v>11</v>
      </c>
      <c r="D5443" s="1" t="s">
        <v>3074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3088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5" t="n">
        <v>46228</v>
      </c>
      <c r="C5444" s="1" t="n">
        <v>11</v>
      </c>
      <c r="D5444" s="1" t="s">
        <v>3074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4415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5" t="n">
        <v>46228</v>
      </c>
      <c r="C5445" s="1" t="n">
        <v>11</v>
      </c>
      <c r="D5445" s="1" t="s">
        <v>3074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3092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5" t="n">
        <v>46228</v>
      </c>
      <c r="C5446" s="1" t="n">
        <v>11</v>
      </c>
      <c r="D5446" s="1" t="s">
        <v>3074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3076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5" t="n">
        <v>46228</v>
      </c>
      <c r="C5447" s="1" t="n">
        <v>11</v>
      </c>
      <c r="D5447" s="1" t="s">
        <v>3074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3666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5" t="n">
        <v>46228</v>
      </c>
      <c r="C5448" s="1" t="n">
        <v>11</v>
      </c>
      <c r="D5448" s="1" t="s">
        <v>3074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3078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5" t="n">
        <v>46228</v>
      </c>
      <c r="C5449" s="1" t="n">
        <v>11</v>
      </c>
      <c r="D5449" s="1" t="s">
        <v>3074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4395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5" t="n">
        <v>46228</v>
      </c>
      <c r="C5450" s="1" t="n">
        <v>11</v>
      </c>
      <c r="D5450" s="1" t="s">
        <v>3074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4911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5" t="n">
        <v>46228</v>
      </c>
      <c r="C5451" s="1" t="n">
        <v>11</v>
      </c>
      <c r="D5451" s="1" t="s">
        <v>3074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4422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5" t="n">
        <v>46228</v>
      </c>
      <c r="C5452" s="1" t="n">
        <v>11</v>
      </c>
      <c r="D5452" s="1" t="s">
        <v>3074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3079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5" t="n">
        <v>46228</v>
      </c>
      <c r="C5453" s="1" t="n">
        <v>11</v>
      </c>
      <c r="D5453" s="1" t="s">
        <v>3074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3974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5" t="n">
        <v>46228</v>
      </c>
      <c r="C5454" s="1" t="n">
        <v>11</v>
      </c>
      <c r="D5454" s="1" t="s">
        <v>3074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4396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5" t="n">
        <v>46228</v>
      </c>
      <c r="C5455" s="1" t="n">
        <v>11</v>
      </c>
      <c r="D5455" s="1" t="s">
        <v>3074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3083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5" t="n">
        <v>46228</v>
      </c>
      <c r="C5456" s="1" t="n">
        <v>11</v>
      </c>
      <c r="D5456" s="1" t="s">
        <v>3074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5055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5" t="n">
        <v>46228</v>
      </c>
      <c r="C5457" s="1" t="n">
        <v>11</v>
      </c>
      <c r="D5457" s="1" t="s">
        <v>3074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3699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5" t="n">
        <v>46228</v>
      </c>
      <c r="C5458" s="1" t="n">
        <v>11</v>
      </c>
      <c r="D5458" s="1" t="s">
        <v>3074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3700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5" t="n">
        <v>46228</v>
      </c>
      <c r="C5459" s="1" t="n">
        <v>11</v>
      </c>
      <c r="D5459" s="1" t="s">
        <v>3074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5056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5" t="n">
        <v>46228</v>
      </c>
      <c r="C5460" s="1" t="n">
        <v>11</v>
      </c>
      <c r="D5460" s="1" t="s">
        <v>3074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5057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5" t="n">
        <v>46228</v>
      </c>
      <c r="C5461" s="1" t="n">
        <v>11</v>
      </c>
      <c r="D5461" s="1" t="s">
        <v>3074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4910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5" t="n">
        <v>46228</v>
      </c>
      <c r="C5462" s="1" t="n">
        <v>11</v>
      </c>
      <c r="D5462" s="1" t="s">
        <v>3074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3976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5" t="n">
        <v>46228</v>
      </c>
      <c r="C5463" s="1" t="n">
        <v>11</v>
      </c>
      <c r="D5463" s="1" t="s">
        <v>3074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5058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5" t="n">
        <v>46228</v>
      </c>
      <c r="C5464" s="1" t="n">
        <v>11</v>
      </c>
      <c r="D5464" s="1" t="s">
        <v>3074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3091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5" t="n">
        <v>46228</v>
      </c>
      <c r="C5465" s="1" t="n">
        <v>11</v>
      </c>
      <c r="D5465" s="1" t="s">
        <v>3074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3661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5" t="n">
        <v>46228</v>
      </c>
      <c r="C5466" s="1" t="n">
        <v>11</v>
      </c>
      <c r="D5466" s="1" t="s">
        <v>3074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3662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5" t="n">
        <v>46228</v>
      </c>
      <c r="C5467" s="1" t="n">
        <v>11</v>
      </c>
      <c r="D5467" s="1" t="s">
        <v>3074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3663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5" t="n">
        <v>46228</v>
      </c>
      <c r="C5468" s="1" t="n">
        <v>11</v>
      </c>
      <c r="D5468" s="1" t="s">
        <v>3074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3093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5" t="n">
        <v>46228</v>
      </c>
      <c r="C5469" s="1" t="n">
        <v>11</v>
      </c>
      <c r="D5469" s="1" t="s">
        <v>3074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3094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5" t="n">
        <v>46228</v>
      </c>
      <c r="C5470" s="1" t="n">
        <v>11</v>
      </c>
      <c r="D5470" s="1" t="s">
        <v>3074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4042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5" t="n">
        <v>46228</v>
      </c>
      <c r="C5471" s="1" t="n">
        <v>11</v>
      </c>
      <c r="D5471" s="1" t="s">
        <v>3074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3094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5" t="n">
        <v>46228</v>
      </c>
      <c r="C5472" s="1" t="n">
        <v>11</v>
      </c>
      <c r="D5472" s="1" t="s">
        <v>3074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4045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5" t="n">
        <v>46228</v>
      </c>
      <c r="C5473" s="1" t="n">
        <v>11</v>
      </c>
      <c r="D5473" s="1" t="s">
        <v>3074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3668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5" t="n">
        <v>46228</v>
      </c>
      <c r="C5474" s="1" t="n">
        <v>11</v>
      </c>
      <c r="D5474" s="1" t="s">
        <v>3074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3480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5" t="n">
        <v>46228</v>
      </c>
      <c r="C5475" s="1" t="n">
        <v>11</v>
      </c>
      <c r="D5475" s="1" t="s">
        <v>3074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5059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5" t="n">
        <v>46228</v>
      </c>
      <c r="C5476" s="1" t="n">
        <v>11</v>
      </c>
      <c r="D5476" s="1" t="s">
        <v>3074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5060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5" t="n">
        <v>46228</v>
      </c>
      <c r="C5477" s="1" t="n">
        <v>11</v>
      </c>
      <c r="D5477" s="1" t="s">
        <v>3074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4900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5" t="n">
        <v>46228</v>
      </c>
      <c r="C5478" s="1" t="n">
        <v>11</v>
      </c>
      <c r="D5478" s="1" t="s">
        <v>3074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5061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5" t="n">
        <v>46228</v>
      </c>
      <c r="C5479" s="1" t="n">
        <v>22</v>
      </c>
      <c r="D5479" s="1" t="s">
        <v>3220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3235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5" t="n">
        <v>46228</v>
      </c>
      <c r="C5480" s="1" t="n">
        <v>22</v>
      </c>
      <c r="D5480" s="1" t="s">
        <v>3220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3235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5" t="n">
        <v>46228</v>
      </c>
      <c r="C5481" s="1" t="n">
        <v>22</v>
      </c>
      <c r="D5481" s="1" t="s">
        <v>3220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3236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5" t="n">
        <v>46228</v>
      </c>
      <c r="C5482" s="1" t="n">
        <v>22</v>
      </c>
      <c r="D5482" s="1" t="s">
        <v>3220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3237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5" t="n">
        <v>46228</v>
      </c>
      <c r="C5483" s="1" t="n">
        <v>22</v>
      </c>
      <c r="D5483" s="1" t="s">
        <v>3220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3238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5" t="n">
        <v>46228</v>
      </c>
      <c r="C5484" s="1" t="n">
        <v>22</v>
      </c>
      <c r="D5484" s="1" t="s">
        <v>3220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3221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5" t="n">
        <v>46228</v>
      </c>
      <c r="C5485" s="1" t="n">
        <v>22</v>
      </c>
      <c r="D5485" s="1" t="s">
        <v>3220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3239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5" t="n">
        <v>46228</v>
      </c>
      <c r="C5486" s="1" t="n">
        <v>22</v>
      </c>
      <c r="D5486" s="1" t="s">
        <v>3220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3222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5" t="n">
        <v>46228</v>
      </c>
      <c r="C5487" s="1" t="n">
        <v>22</v>
      </c>
      <c r="D5487" s="1" t="s">
        <v>3220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3223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5" t="n">
        <v>46228</v>
      </c>
      <c r="C5488" s="1" t="n">
        <v>22</v>
      </c>
      <c r="D5488" s="1" t="s">
        <v>3220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3224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5" t="n">
        <v>46228</v>
      </c>
      <c r="C5489" s="1" t="n">
        <v>22</v>
      </c>
      <c r="D5489" s="1" t="s">
        <v>3220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3225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5" t="n">
        <v>46228</v>
      </c>
      <c r="C5490" s="1" t="n">
        <v>22</v>
      </c>
      <c r="D5490" s="1" t="s">
        <v>3220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3226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5" t="n">
        <v>46228</v>
      </c>
      <c r="C5491" s="1" t="n">
        <v>22</v>
      </c>
      <c r="D5491" s="1" t="s">
        <v>3220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3227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5" t="n">
        <v>46228</v>
      </c>
      <c r="C5492" s="1" t="n">
        <v>22</v>
      </c>
      <c r="D5492" s="1" t="s">
        <v>3220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3228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5" t="n">
        <v>46228</v>
      </c>
      <c r="C5493" s="1" t="n">
        <v>22</v>
      </c>
      <c r="D5493" s="1" t="s">
        <v>3220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3229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5" t="n">
        <v>46228</v>
      </c>
      <c r="C5494" s="1" t="n">
        <v>22</v>
      </c>
      <c r="D5494" s="1" t="s">
        <v>3220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3230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5" t="n">
        <v>46228</v>
      </c>
      <c r="C5495" s="1" t="n">
        <v>22</v>
      </c>
      <c r="D5495" s="1" t="s">
        <v>3220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3231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5" t="n">
        <v>46228</v>
      </c>
      <c r="C5496" s="1" t="n">
        <v>22</v>
      </c>
      <c r="D5496" s="1" t="s">
        <v>3220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3232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5" t="n">
        <v>46228</v>
      </c>
      <c r="C5497" s="1" t="n">
        <v>22</v>
      </c>
      <c r="D5497" s="1" t="s">
        <v>3220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3232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5" t="n">
        <v>46228</v>
      </c>
      <c r="C5498" s="1" t="n">
        <v>22</v>
      </c>
      <c r="D5498" s="1" t="s">
        <v>3220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3233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5" t="n">
        <v>46228</v>
      </c>
      <c r="C5499" s="1" t="n">
        <v>22</v>
      </c>
      <c r="D5499" s="1" t="s">
        <v>3220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3233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5" t="n">
        <v>46228</v>
      </c>
      <c r="C5500" s="1" t="n">
        <v>22</v>
      </c>
      <c r="D5500" s="1" t="s">
        <v>3220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3234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5" t="n">
        <v>46228</v>
      </c>
      <c r="C5501" s="1" t="n">
        <v>22</v>
      </c>
      <c r="D5501" s="1" t="s">
        <v>3220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3234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5" t="n">
        <v>46228</v>
      </c>
      <c r="C5502" s="1" t="n">
        <v>39</v>
      </c>
      <c r="D5502" s="1" t="s">
        <v>3299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5062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5" t="n">
        <v>46228</v>
      </c>
      <c r="C5503" s="1" t="n">
        <v>39</v>
      </c>
      <c r="D5503" s="1" t="s">
        <v>3299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5063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5" t="n">
        <v>46228</v>
      </c>
      <c r="C5504" s="1" t="n">
        <v>100</v>
      </c>
      <c r="D5504" s="1" t="s">
        <v>3241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3235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5" t="n">
        <v>46228</v>
      </c>
      <c r="C5505" s="1" t="n">
        <v>100</v>
      </c>
      <c r="D5505" s="1" t="s">
        <v>3241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3236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5" t="n">
        <v>46228</v>
      </c>
      <c r="C5506" s="1" t="n">
        <v>100</v>
      </c>
      <c r="D5506" s="1" t="s">
        <v>3241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3237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5" t="n">
        <v>46228</v>
      </c>
      <c r="C5507" s="1" t="n">
        <v>100</v>
      </c>
      <c r="D5507" s="1" t="s">
        <v>3241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3238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5" t="n">
        <v>46228</v>
      </c>
      <c r="C5508" s="1" t="n">
        <v>100</v>
      </c>
      <c r="D5508" s="1" t="s">
        <v>3241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3239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5" t="n">
        <v>46228</v>
      </c>
      <c r="C5509" s="1" t="n">
        <v>100</v>
      </c>
      <c r="D5509" s="1" t="s">
        <v>3241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3232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5" t="n">
        <v>46228</v>
      </c>
      <c r="C5510" s="1" t="n">
        <v>100</v>
      </c>
      <c r="D5510" s="1" t="s">
        <v>3241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3233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5" t="n">
        <v>46228</v>
      </c>
      <c r="C5511" s="1" t="n">
        <v>100</v>
      </c>
      <c r="D5511" s="1" t="s">
        <v>3241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3234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5" t="n">
        <v>46228</v>
      </c>
      <c r="C5512" s="1" t="n">
        <v>100</v>
      </c>
      <c r="D5512" s="1" t="s">
        <v>3241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3235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5" t="n">
        <v>46228</v>
      </c>
      <c r="C5513" s="1" t="n">
        <v>100</v>
      </c>
      <c r="D5513" s="1" t="s">
        <v>3241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3221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5" t="n">
        <v>46228</v>
      </c>
      <c r="C5514" s="1" t="n">
        <v>100</v>
      </c>
      <c r="D5514" s="1" t="s">
        <v>3241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3222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5" t="n">
        <v>46228</v>
      </c>
      <c r="C5515" s="1" t="n">
        <v>100</v>
      </c>
      <c r="D5515" s="1" t="s">
        <v>3241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3223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5" t="n">
        <v>46228</v>
      </c>
      <c r="C5516" s="1" t="n">
        <v>100</v>
      </c>
      <c r="D5516" s="1" t="s">
        <v>3241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3224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5" t="n">
        <v>46228</v>
      </c>
      <c r="C5517" s="1" t="n">
        <v>100</v>
      </c>
      <c r="D5517" s="1" t="s">
        <v>3241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3225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5" t="n">
        <v>46228</v>
      </c>
      <c r="C5518" s="1" t="n">
        <v>100</v>
      </c>
      <c r="D5518" s="1" t="s">
        <v>3241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3226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5" t="n">
        <v>46228</v>
      </c>
      <c r="C5519" s="1" t="n">
        <v>100</v>
      </c>
      <c r="D5519" s="1" t="s">
        <v>3241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3227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5" t="n">
        <v>46228</v>
      </c>
      <c r="C5520" s="1" t="n">
        <v>100</v>
      </c>
      <c r="D5520" s="1" t="s">
        <v>3241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3228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5" t="n">
        <v>46228</v>
      </c>
      <c r="C5521" s="1" t="n">
        <v>100</v>
      </c>
      <c r="D5521" s="1" t="s">
        <v>3241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3229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5" t="n">
        <v>46228</v>
      </c>
      <c r="C5522" s="1" t="n">
        <v>100</v>
      </c>
      <c r="D5522" s="1" t="s">
        <v>3241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3230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5" t="n">
        <v>46228</v>
      </c>
      <c r="C5523" s="1" t="n">
        <v>100</v>
      </c>
      <c r="D5523" s="1" t="s">
        <v>3241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3231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5" t="n">
        <v>46228</v>
      </c>
      <c r="C5524" s="1" t="n">
        <v>100</v>
      </c>
      <c r="D5524" s="1" t="s">
        <v>3241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3232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5" t="n">
        <v>46228</v>
      </c>
      <c r="C5525" s="1" t="n">
        <v>100</v>
      </c>
      <c r="D5525" s="1" t="s">
        <v>3241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3233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5" t="n">
        <v>46228</v>
      </c>
      <c r="C5526" s="1" t="n">
        <v>100</v>
      </c>
      <c r="D5526" s="1" t="s">
        <v>3241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3234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5" t="n">
        <v>46230</v>
      </c>
      <c r="C5527" s="1" t="n">
        <v>6</v>
      </c>
      <c r="D5527" s="1" t="s">
        <v>3073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3071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5" t="n">
        <v>46230</v>
      </c>
      <c r="C5528" s="1" t="n">
        <v>11</v>
      </c>
      <c r="D5528" s="1" t="s">
        <v>3074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3144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5" t="n">
        <v>46230</v>
      </c>
      <c r="C5529" s="1" t="n">
        <v>11</v>
      </c>
      <c r="D5529" s="1" t="s">
        <v>3074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3144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5" t="n">
        <v>46230</v>
      </c>
      <c r="C5530" s="1" t="n">
        <v>11</v>
      </c>
      <c r="D5530" s="1" t="s">
        <v>3074</v>
      </c>
      <c r="E5530" s="1" t="n">
        <v>1955</v>
      </c>
      <c r="F5530" s="1" t="s">
        <v>2996</v>
      </c>
      <c r="I5530" s="1" t="n">
        <v>47553</v>
      </c>
      <c r="J5530" s="1" t="n">
        <v>45153</v>
      </c>
      <c r="K5530" s="1" t="n">
        <v>7899403713715</v>
      </c>
      <c r="L5530" s="1" t="s">
        <v>4288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5" t="n">
        <v>46230</v>
      </c>
      <c r="C5531" s="1" t="n">
        <v>11</v>
      </c>
      <c r="D5531" s="1" t="s">
        <v>3074</v>
      </c>
      <c r="E5531" s="1" t="n">
        <v>1955</v>
      </c>
      <c r="F5531" s="1" t="s">
        <v>2996</v>
      </c>
      <c r="I5531" s="1" t="n">
        <v>47553</v>
      </c>
      <c r="J5531" s="1" t="n">
        <v>45154</v>
      </c>
      <c r="K5531" s="1" t="n">
        <v>2246390</v>
      </c>
      <c r="L5531" s="1" t="s">
        <v>4289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5" t="n">
        <v>46230</v>
      </c>
      <c r="C5532" s="1" t="n">
        <v>11</v>
      </c>
      <c r="D5532" s="1" t="s">
        <v>3074</v>
      </c>
      <c r="E5532" s="1" t="n">
        <v>1955</v>
      </c>
      <c r="F5532" s="1" t="s">
        <v>2996</v>
      </c>
      <c r="I5532" s="1" t="n">
        <v>47553</v>
      </c>
      <c r="J5532" s="1" t="n">
        <v>45155</v>
      </c>
      <c r="K5532" s="1" t="n">
        <v>2246406</v>
      </c>
      <c r="L5532" s="1" t="s">
        <v>4290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5" t="n">
        <v>46230</v>
      </c>
      <c r="C5533" s="1" t="n">
        <v>100</v>
      </c>
      <c r="D5533" s="1" t="s">
        <v>3241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3221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5" t="n">
        <v>46230</v>
      </c>
      <c r="C5534" s="1" t="n">
        <v>100</v>
      </c>
      <c r="D5534" s="1" t="s">
        <v>3241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3222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5" t="n">
        <v>46230</v>
      </c>
      <c r="C5535" s="1" t="n">
        <v>100</v>
      </c>
      <c r="D5535" s="1" t="s">
        <v>3241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3223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5" t="n">
        <v>46230</v>
      </c>
      <c r="C5536" s="1" t="n">
        <v>100</v>
      </c>
      <c r="D5536" s="1" t="s">
        <v>3241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3224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5" t="n">
        <v>46230</v>
      </c>
      <c r="C5537" s="1" t="n">
        <v>100</v>
      </c>
      <c r="D5537" s="1" t="s">
        <v>3241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3225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5" t="n">
        <v>46230</v>
      </c>
      <c r="C5538" s="1" t="n">
        <v>100</v>
      </c>
      <c r="D5538" s="1" t="s">
        <v>3241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3226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5" t="n">
        <v>46230</v>
      </c>
      <c r="C5539" s="1" t="n">
        <v>100</v>
      </c>
      <c r="D5539" s="1" t="s">
        <v>3241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3227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5" t="n">
        <v>46230</v>
      </c>
      <c r="C5540" s="1" t="n">
        <v>100</v>
      </c>
      <c r="D5540" s="1" t="s">
        <v>3241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3228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5" t="n">
        <v>46230</v>
      </c>
      <c r="C5541" s="1" t="n">
        <v>100</v>
      </c>
      <c r="D5541" s="1" t="s">
        <v>3241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3229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5" t="n">
        <v>46230</v>
      </c>
      <c r="C5542" s="1" t="n">
        <v>100</v>
      </c>
      <c r="D5542" s="1" t="s">
        <v>3241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3230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5" t="n">
        <v>46230</v>
      </c>
      <c r="C5543" s="1" t="n">
        <v>100</v>
      </c>
      <c r="D5543" s="1" t="s">
        <v>3241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3231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5" t="n">
        <v>46230</v>
      </c>
      <c r="C5544" s="1" t="n">
        <v>100</v>
      </c>
      <c r="D5544" s="1" t="s">
        <v>3241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3232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5" t="n">
        <v>46230</v>
      </c>
      <c r="C5545" s="1" t="n">
        <v>100</v>
      </c>
      <c r="D5545" s="1" t="s">
        <v>3241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3233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5" t="n">
        <v>46230</v>
      </c>
      <c r="C5546" s="1" t="n">
        <v>100</v>
      </c>
      <c r="D5546" s="1" t="s">
        <v>3241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3234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5" t="n">
        <v>46230</v>
      </c>
      <c r="C5547" s="1" t="n">
        <v>100</v>
      </c>
      <c r="D5547" s="1" t="s">
        <v>3241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3221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5" t="n">
        <v>46230</v>
      </c>
      <c r="C5548" s="1" t="n">
        <v>100</v>
      </c>
      <c r="D5548" s="1" t="s">
        <v>3241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3222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5" t="n">
        <v>46230</v>
      </c>
      <c r="C5549" s="1" t="n">
        <v>100</v>
      </c>
      <c r="D5549" s="1" t="s">
        <v>3241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3223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5" t="n">
        <v>46230</v>
      </c>
      <c r="C5550" s="1" t="n">
        <v>100</v>
      </c>
      <c r="D5550" s="1" t="s">
        <v>3241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3224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5" t="n">
        <v>46230</v>
      </c>
      <c r="C5551" s="1" t="n">
        <v>100</v>
      </c>
      <c r="D5551" s="1" t="s">
        <v>3241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3225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5" t="n">
        <v>46230</v>
      </c>
      <c r="C5552" s="1" t="n">
        <v>100</v>
      </c>
      <c r="D5552" s="1" t="s">
        <v>3241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3226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5" t="n">
        <v>46230</v>
      </c>
      <c r="C5553" s="1" t="n">
        <v>100</v>
      </c>
      <c r="D5553" s="1" t="s">
        <v>3241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3227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5" t="n">
        <v>46230</v>
      </c>
      <c r="C5554" s="1" t="n">
        <v>100</v>
      </c>
      <c r="D5554" s="1" t="s">
        <v>3241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3228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5" t="n">
        <v>46230</v>
      </c>
      <c r="C5555" s="1" t="n">
        <v>100</v>
      </c>
      <c r="D5555" s="1" t="s">
        <v>3241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3229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5" t="n">
        <v>46230</v>
      </c>
      <c r="C5556" s="1" t="n">
        <v>100</v>
      </c>
      <c r="D5556" s="1" t="s">
        <v>3241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3230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5" t="n">
        <v>46230</v>
      </c>
      <c r="C5557" s="1" t="n">
        <v>100</v>
      </c>
      <c r="D5557" s="1" t="s">
        <v>3241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3231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5" t="n">
        <v>46230</v>
      </c>
      <c r="C5558" s="1" t="n">
        <v>100</v>
      </c>
      <c r="D5558" s="1" t="s">
        <v>3241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3232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5" t="n">
        <v>46230</v>
      </c>
      <c r="C5559" s="1" t="n">
        <v>100</v>
      </c>
      <c r="D5559" s="1" t="s">
        <v>3241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3233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5" t="n">
        <v>46230</v>
      </c>
      <c r="C5560" s="1" t="n">
        <v>100</v>
      </c>
      <c r="D5560" s="1" t="s">
        <v>3241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3234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5" t="n">
        <v>46231</v>
      </c>
      <c r="C5561" s="1" t="n">
        <v>6</v>
      </c>
      <c r="D5561" s="1" t="s">
        <v>3073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3104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5" t="n">
        <v>46231</v>
      </c>
      <c r="C5562" s="1" t="n">
        <v>6</v>
      </c>
      <c r="D5562" s="1" t="s">
        <v>3073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3105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5" t="n">
        <v>46231</v>
      </c>
      <c r="C5563" s="1" t="n">
        <v>6</v>
      </c>
      <c r="D5563" s="1" t="s">
        <v>3073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3106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5" t="n">
        <v>46231</v>
      </c>
      <c r="C5564" s="1" t="n">
        <v>6</v>
      </c>
      <c r="D5564" s="1" t="s">
        <v>3073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3107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5" t="n">
        <v>46231</v>
      </c>
      <c r="C5565" s="1" t="n">
        <v>6</v>
      </c>
      <c r="D5565" s="1" t="s">
        <v>3073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3108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5" t="n">
        <v>46231</v>
      </c>
      <c r="C5566" s="1" t="n">
        <v>6</v>
      </c>
      <c r="D5566" s="1" t="s">
        <v>3073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3257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5" t="n">
        <v>46231</v>
      </c>
      <c r="C5567" s="1" t="n">
        <v>6</v>
      </c>
      <c r="D5567" s="1" t="s">
        <v>3073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3110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5" t="n">
        <v>46231</v>
      </c>
      <c r="C5568" s="1" t="n">
        <v>6</v>
      </c>
      <c r="D5568" s="1" t="s">
        <v>3073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3258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5" t="n">
        <v>46231</v>
      </c>
      <c r="C5569" s="1" t="n">
        <v>6</v>
      </c>
      <c r="D5569" s="1" t="s">
        <v>3073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3111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5" t="n">
        <v>46231</v>
      </c>
      <c r="C5570" s="1" t="n">
        <v>6</v>
      </c>
      <c r="D5570" s="1" t="s">
        <v>3073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3112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5" t="n">
        <v>46231</v>
      </c>
      <c r="C5571" s="1" t="n">
        <v>6</v>
      </c>
      <c r="D5571" s="1" t="s">
        <v>3073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3113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5" t="n">
        <v>46231</v>
      </c>
      <c r="C5572" s="1" t="n">
        <v>6</v>
      </c>
      <c r="D5572" s="1" t="s">
        <v>3073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3260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5" t="n">
        <v>46231</v>
      </c>
      <c r="C5573" s="1" t="n">
        <v>6</v>
      </c>
      <c r="D5573" s="1" t="s">
        <v>3073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3261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5" t="n">
        <v>46231</v>
      </c>
      <c r="C5574" s="1" t="n">
        <v>6</v>
      </c>
      <c r="D5574" s="1" t="s">
        <v>3073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3115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5" t="n">
        <v>46231</v>
      </c>
      <c r="C5575" s="1" t="n">
        <v>6</v>
      </c>
      <c r="D5575" s="1" t="s">
        <v>3073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3887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5" t="n">
        <v>46231</v>
      </c>
      <c r="C5576" s="1" t="n">
        <v>6</v>
      </c>
      <c r="D5576" s="1" t="s">
        <v>3073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3888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5" t="n">
        <v>46231</v>
      </c>
      <c r="C5577" s="1" t="n">
        <v>6</v>
      </c>
      <c r="D5577" s="1" t="s">
        <v>3073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3116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5" t="n">
        <v>46231</v>
      </c>
      <c r="C5578" s="1" t="n">
        <v>6</v>
      </c>
      <c r="D5578" s="1" t="s">
        <v>3073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3460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5" t="n">
        <v>46231</v>
      </c>
      <c r="C5579" s="1" t="n">
        <v>6</v>
      </c>
      <c r="D5579" s="1" t="s">
        <v>3073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3118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5" t="n">
        <v>46231</v>
      </c>
      <c r="C5580" s="1" t="n">
        <v>6</v>
      </c>
      <c r="D5580" s="1" t="s">
        <v>3073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5064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5" t="n">
        <v>46231</v>
      </c>
      <c r="C5581" s="1" t="n">
        <v>6</v>
      </c>
      <c r="D5581" s="1" t="s">
        <v>3073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3262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5" t="n">
        <v>46231</v>
      </c>
      <c r="C5582" s="1" t="n">
        <v>6</v>
      </c>
      <c r="D5582" s="1" t="s">
        <v>3073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3068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5" t="n">
        <v>46231</v>
      </c>
      <c r="C5583" s="1" t="n">
        <v>6</v>
      </c>
      <c r="D5583" s="1" t="s">
        <v>3073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3069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5" t="n">
        <v>46231</v>
      </c>
      <c r="C5584" s="1" t="n">
        <v>6</v>
      </c>
      <c r="D5584" s="1" t="s">
        <v>3073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3071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5" t="n">
        <v>46231</v>
      </c>
      <c r="C5585" s="1" t="n">
        <v>11</v>
      </c>
      <c r="D5585" s="1" t="s">
        <v>3074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3123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5" t="n">
        <v>46231</v>
      </c>
      <c r="C5586" s="1" t="n">
        <v>11</v>
      </c>
      <c r="D5586" s="1" t="s">
        <v>3074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3350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5" t="n">
        <v>46231</v>
      </c>
      <c r="C5587" s="1" t="n">
        <v>11</v>
      </c>
      <c r="D5587" s="1" t="s">
        <v>3074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3350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5" t="n">
        <v>46231</v>
      </c>
      <c r="C5588" s="1" t="n">
        <v>11</v>
      </c>
      <c r="D5588" s="1" t="s">
        <v>3074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3144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5" t="n">
        <v>46231</v>
      </c>
      <c r="C5589" s="1" t="n">
        <v>11</v>
      </c>
      <c r="D5589" s="1" t="s">
        <v>3074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5065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5" t="n">
        <v>46231</v>
      </c>
      <c r="C5590" s="1" t="n">
        <v>11</v>
      </c>
      <c r="D5590" s="1" t="s">
        <v>3074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5066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5" t="n">
        <v>46231</v>
      </c>
      <c r="C5591" s="1" t="n">
        <v>11</v>
      </c>
      <c r="D5591" s="1" t="s">
        <v>3074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5067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5" t="n">
        <v>46231</v>
      </c>
      <c r="C5592" s="1" t="n">
        <v>11</v>
      </c>
      <c r="D5592" s="1" t="s">
        <v>3074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3278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5" t="n">
        <v>46231</v>
      </c>
      <c r="C5593" s="1" t="n">
        <v>11</v>
      </c>
      <c r="D5593" s="1" t="s">
        <v>3074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5068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5" t="n">
        <v>46231</v>
      </c>
      <c r="C5594" s="1" t="n">
        <v>11</v>
      </c>
      <c r="D5594" s="1" t="s">
        <v>3074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5069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5" t="n">
        <v>46231</v>
      </c>
      <c r="C5595" s="1" t="n">
        <v>11</v>
      </c>
      <c r="D5595" s="1" t="s">
        <v>3074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5070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5" t="n">
        <v>46231</v>
      </c>
      <c r="C5596" s="1" t="n">
        <v>11</v>
      </c>
      <c r="D5596" s="1" t="s">
        <v>3074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3281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5" t="n">
        <v>46231</v>
      </c>
      <c r="C5597" s="1" t="n">
        <v>11</v>
      </c>
      <c r="D5597" s="1" t="s">
        <v>3074</v>
      </c>
      <c r="E5597" s="1" t="n">
        <v>1608</v>
      </c>
      <c r="F5597" s="1" t="s">
        <v>63</v>
      </c>
      <c r="I5597" s="1" t="n">
        <v>1699593</v>
      </c>
      <c r="J5597" s="1" t="n">
        <v>65383</v>
      </c>
      <c r="K5597" s="1" t="n">
        <v>7892840822859</v>
      </c>
      <c r="L5597" s="1" t="s">
        <v>3282</v>
      </c>
      <c r="N5597" s="1" t="n">
        <v>16</v>
      </c>
      <c r="O5597" s="1" t="n">
        <v>42.4</v>
      </c>
    </row>
    <row r="5598" customFormat="false" ht="15" hidden="false" customHeight="true" outlineLevel="0" collapsed="false">
      <c r="A5598" s="1" t="n">
        <v>3</v>
      </c>
      <c r="B5598" s="15" t="n">
        <v>46231</v>
      </c>
      <c r="C5598" s="1" t="n">
        <v>11</v>
      </c>
      <c r="D5598" s="1" t="s">
        <v>3074</v>
      </c>
      <c r="E5598" s="1" t="n">
        <v>1608</v>
      </c>
      <c r="F5598" s="1" t="s">
        <v>63</v>
      </c>
      <c r="I5598" s="1" t="n">
        <v>1699593</v>
      </c>
      <c r="J5598" s="1" t="n">
        <v>65341</v>
      </c>
      <c r="K5598" s="1" t="n">
        <v>7892840822309</v>
      </c>
      <c r="L5598" s="1" t="s">
        <v>3283</v>
      </c>
      <c r="N5598" s="1" t="n">
        <v>56</v>
      </c>
      <c r="O5598" s="1" t="n">
        <v>186.48</v>
      </c>
    </row>
    <row r="5599" customFormat="false" ht="15" hidden="false" customHeight="true" outlineLevel="0" collapsed="false">
      <c r="A5599" s="1" t="n">
        <v>3</v>
      </c>
      <c r="B5599" s="15" t="n">
        <v>46231</v>
      </c>
      <c r="C5599" s="1" t="n">
        <v>11</v>
      </c>
      <c r="D5599" s="1" t="s">
        <v>3074</v>
      </c>
      <c r="E5599" s="1" t="n">
        <v>1608</v>
      </c>
      <c r="F5599" s="1" t="s">
        <v>63</v>
      </c>
      <c r="I5599" s="1" t="n">
        <v>1699593</v>
      </c>
      <c r="J5599" s="1" t="n">
        <v>65342</v>
      </c>
      <c r="K5599" s="1" t="n">
        <v>7892840822446</v>
      </c>
      <c r="L5599" s="1" t="s">
        <v>3284</v>
      </c>
      <c r="N5599" s="1" t="n">
        <v>17</v>
      </c>
      <c r="O5599" s="1" t="n">
        <v>226.78</v>
      </c>
    </row>
    <row r="5600" customFormat="false" ht="15" hidden="false" customHeight="true" outlineLevel="0" collapsed="false">
      <c r="A5600" s="1" t="n">
        <v>3</v>
      </c>
      <c r="B5600" s="15" t="n">
        <v>46231</v>
      </c>
      <c r="C5600" s="1" t="n">
        <v>11</v>
      </c>
      <c r="D5600" s="1" t="s">
        <v>3074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5071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5" t="n">
        <v>46231</v>
      </c>
      <c r="C5601" s="1" t="n">
        <v>11</v>
      </c>
      <c r="D5601" s="1" t="s">
        <v>3074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3285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5" t="n">
        <v>46231</v>
      </c>
      <c r="C5602" s="1" t="n">
        <v>11</v>
      </c>
      <c r="D5602" s="1" t="s">
        <v>3074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3286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5" t="n">
        <v>46231</v>
      </c>
      <c r="C5603" s="1" t="n">
        <v>11</v>
      </c>
      <c r="D5603" s="1" t="s">
        <v>3074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5072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5" t="n">
        <v>46231</v>
      </c>
      <c r="C5604" s="1" t="n">
        <v>11</v>
      </c>
      <c r="D5604" s="1" t="s">
        <v>3074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3287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5" t="n">
        <v>46231</v>
      </c>
      <c r="C5605" s="1" t="n">
        <v>11</v>
      </c>
      <c r="D5605" s="1" t="s">
        <v>3074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3288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5" t="n">
        <v>46231</v>
      </c>
      <c r="C5606" s="1" t="n">
        <v>11</v>
      </c>
      <c r="D5606" s="1" t="s">
        <v>3074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3289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5" t="n">
        <v>46231</v>
      </c>
      <c r="C5607" s="1" t="n">
        <v>11</v>
      </c>
      <c r="D5607" s="1" t="s">
        <v>3074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5073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5" t="n">
        <v>46231</v>
      </c>
      <c r="C5608" s="1" t="n">
        <v>11</v>
      </c>
      <c r="D5608" s="1" t="s">
        <v>3074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5074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5" t="n">
        <v>46231</v>
      </c>
      <c r="C5609" s="1" t="n">
        <v>11</v>
      </c>
      <c r="D5609" s="1" t="s">
        <v>3074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3291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5" t="n">
        <v>46231</v>
      </c>
      <c r="C5610" s="1" t="n">
        <v>11</v>
      </c>
      <c r="D5610" s="1" t="s">
        <v>3074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3292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5" t="n">
        <v>46231</v>
      </c>
      <c r="C5611" s="1" t="n">
        <v>11</v>
      </c>
      <c r="D5611" s="1" t="s">
        <v>3074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5075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5" t="n">
        <v>46231</v>
      </c>
      <c r="C5612" s="1" t="n">
        <v>11</v>
      </c>
      <c r="D5612" s="1" t="s">
        <v>3074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3293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5" t="n">
        <v>46231</v>
      </c>
      <c r="C5613" s="1" t="n">
        <v>11</v>
      </c>
      <c r="D5613" s="1" t="s">
        <v>3074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3294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5" t="n">
        <v>46231</v>
      </c>
      <c r="C5614" s="1" t="n">
        <v>11</v>
      </c>
      <c r="D5614" s="1" t="s">
        <v>3074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3284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5" t="n">
        <v>46231</v>
      </c>
      <c r="C5615" s="1" t="n">
        <v>11</v>
      </c>
      <c r="D5615" s="1" t="s">
        <v>3074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3295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5" t="n">
        <v>46231</v>
      </c>
      <c r="C5616" s="1" t="n">
        <v>11</v>
      </c>
      <c r="D5616" s="1" t="s">
        <v>3074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5076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5" t="n">
        <v>46231</v>
      </c>
      <c r="C5617" s="1" t="n">
        <v>11</v>
      </c>
      <c r="D5617" s="1" t="s">
        <v>3074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5077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5" t="n">
        <v>46231</v>
      </c>
      <c r="C5618" s="1" t="n">
        <v>11</v>
      </c>
      <c r="D5618" s="1" t="s">
        <v>3074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5078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5" t="n">
        <v>46231</v>
      </c>
      <c r="C5619" s="1" t="n">
        <v>11</v>
      </c>
      <c r="D5619" s="1" t="s">
        <v>3074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5079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5" t="n">
        <v>46231</v>
      </c>
      <c r="C5620" s="1" t="n">
        <v>11</v>
      </c>
      <c r="D5620" s="1" t="s">
        <v>3074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3297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5" t="n">
        <v>46231</v>
      </c>
      <c r="C5621" s="1" t="n">
        <v>11</v>
      </c>
      <c r="D5621" s="1" t="s">
        <v>3074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3298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5" t="n">
        <v>46231</v>
      </c>
      <c r="C5622" s="1" t="n">
        <v>11</v>
      </c>
      <c r="D5622" s="1" t="s">
        <v>3074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5080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5" t="n">
        <v>46231</v>
      </c>
      <c r="C5623" s="1" t="n">
        <v>11</v>
      </c>
      <c r="D5623" s="1" t="s">
        <v>3074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3285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5" t="n">
        <v>46231</v>
      </c>
      <c r="C5624" s="1" t="n">
        <v>11</v>
      </c>
      <c r="D5624" s="1" t="s">
        <v>3074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3292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5" t="n">
        <v>46231</v>
      </c>
      <c r="C5625" s="1" t="n">
        <v>22</v>
      </c>
      <c r="D5625" s="1" t="s">
        <v>3220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3221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5" t="n">
        <v>46231</v>
      </c>
      <c r="C5626" s="1" t="n">
        <v>22</v>
      </c>
      <c r="D5626" s="1" t="s">
        <v>3220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3222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5" t="n">
        <v>46231</v>
      </c>
      <c r="C5627" s="1" t="n">
        <v>22</v>
      </c>
      <c r="D5627" s="1" t="s">
        <v>3220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3223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5" t="n">
        <v>46231</v>
      </c>
      <c r="C5628" s="1" t="n">
        <v>22</v>
      </c>
      <c r="D5628" s="1" t="s">
        <v>3220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3224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5" t="n">
        <v>46231</v>
      </c>
      <c r="C5629" s="1" t="n">
        <v>22</v>
      </c>
      <c r="D5629" s="1" t="s">
        <v>3220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3225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5" t="n">
        <v>46231</v>
      </c>
      <c r="C5630" s="1" t="n">
        <v>22</v>
      </c>
      <c r="D5630" s="1" t="s">
        <v>3220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3226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5" t="n">
        <v>46231</v>
      </c>
      <c r="C5631" s="1" t="n">
        <v>22</v>
      </c>
      <c r="D5631" s="1" t="s">
        <v>3220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3227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5" t="n">
        <v>46231</v>
      </c>
      <c r="C5632" s="1" t="n">
        <v>22</v>
      </c>
      <c r="D5632" s="1" t="s">
        <v>3220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3228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5" t="n">
        <v>46231</v>
      </c>
      <c r="C5633" s="1" t="n">
        <v>22</v>
      </c>
      <c r="D5633" s="1" t="s">
        <v>3220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3229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5" t="n">
        <v>46231</v>
      </c>
      <c r="C5634" s="1" t="n">
        <v>22</v>
      </c>
      <c r="D5634" s="1" t="s">
        <v>3220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3230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5" t="n">
        <v>46231</v>
      </c>
      <c r="C5635" s="1" t="n">
        <v>22</v>
      </c>
      <c r="D5635" s="1" t="s">
        <v>3220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3231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5" t="n">
        <v>46231</v>
      </c>
      <c r="C5636" s="1" t="n">
        <v>22</v>
      </c>
      <c r="D5636" s="1" t="s">
        <v>3220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3232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5" t="n">
        <v>46231</v>
      </c>
      <c r="C5637" s="1" t="n">
        <v>22</v>
      </c>
      <c r="D5637" s="1" t="s">
        <v>3220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3233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5" t="n">
        <v>46231</v>
      </c>
      <c r="C5638" s="1" t="n">
        <v>22</v>
      </c>
      <c r="D5638" s="1" t="s">
        <v>3220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3234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5" t="n">
        <v>46231</v>
      </c>
      <c r="C5639" s="1" t="n">
        <v>22</v>
      </c>
      <c r="D5639" s="1" t="s">
        <v>3220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3221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5" t="n">
        <v>46231</v>
      </c>
      <c r="C5640" s="1" t="n">
        <v>22</v>
      </c>
      <c r="D5640" s="1" t="s">
        <v>3220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3222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5" t="n">
        <v>46231</v>
      </c>
      <c r="C5641" s="1" t="n">
        <v>22</v>
      </c>
      <c r="D5641" s="1" t="s">
        <v>3220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3223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5" t="n">
        <v>46231</v>
      </c>
      <c r="C5642" s="1" t="n">
        <v>22</v>
      </c>
      <c r="D5642" s="1" t="s">
        <v>3220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3224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5" t="n">
        <v>46231</v>
      </c>
      <c r="C5643" s="1" t="n">
        <v>22</v>
      </c>
      <c r="D5643" s="1" t="s">
        <v>3220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3225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5" t="n">
        <v>46231</v>
      </c>
      <c r="C5644" s="1" t="n">
        <v>22</v>
      </c>
      <c r="D5644" s="1" t="s">
        <v>3220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3226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5" t="n">
        <v>46231</v>
      </c>
      <c r="C5645" s="1" t="n">
        <v>22</v>
      </c>
      <c r="D5645" s="1" t="s">
        <v>3220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3227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5" t="n">
        <v>46231</v>
      </c>
      <c r="C5646" s="1" t="n">
        <v>22</v>
      </c>
      <c r="D5646" s="1" t="s">
        <v>3220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3228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5" t="n">
        <v>46231</v>
      </c>
      <c r="C5647" s="1" t="n">
        <v>22</v>
      </c>
      <c r="D5647" s="1" t="s">
        <v>3220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3229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5" t="n">
        <v>46231</v>
      </c>
      <c r="C5648" s="1" t="n">
        <v>22</v>
      </c>
      <c r="D5648" s="1" t="s">
        <v>3220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3230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5" t="n">
        <v>46231</v>
      </c>
      <c r="C5649" s="1" t="n">
        <v>22</v>
      </c>
      <c r="D5649" s="1" t="s">
        <v>3220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3240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5" t="n">
        <v>46231</v>
      </c>
      <c r="C5650" s="1" t="n">
        <v>22</v>
      </c>
      <c r="D5650" s="1" t="s">
        <v>3220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3231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5" t="n">
        <v>46231</v>
      </c>
      <c r="C5651" s="1" t="n">
        <v>22</v>
      </c>
      <c r="D5651" s="1" t="s">
        <v>3220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3232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5" t="n">
        <v>46231</v>
      </c>
      <c r="C5652" s="1" t="n">
        <v>22</v>
      </c>
      <c r="D5652" s="1" t="s">
        <v>3220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3233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5" t="n">
        <v>46231</v>
      </c>
      <c r="C5653" s="1" t="n">
        <v>22</v>
      </c>
      <c r="D5653" s="1" t="s">
        <v>3220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3234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5" t="n">
        <v>46231</v>
      </c>
      <c r="C5654" s="1" t="n">
        <v>100</v>
      </c>
      <c r="D5654" s="1" t="s">
        <v>3241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3221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5" t="n">
        <v>46231</v>
      </c>
      <c r="C5655" s="1" t="n">
        <v>100</v>
      </c>
      <c r="D5655" s="1" t="s">
        <v>3241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3222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5" t="n">
        <v>46231</v>
      </c>
      <c r="C5656" s="1" t="n">
        <v>100</v>
      </c>
      <c r="D5656" s="1" t="s">
        <v>3241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3223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5" t="n">
        <v>46231</v>
      </c>
      <c r="C5657" s="1" t="n">
        <v>100</v>
      </c>
      <c r="D5657" s="1" t="s">
        <v>3241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3224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5" t="n">
        <v>46231</v>
      </c>
      <c r="C5658" s="1" t="n">
        <v>100</v>
      </c>
      <c r="D5658" s="1" t="s">
        <v>3241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3225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5" t="n">
        <v>46231</v>
      </c>
      <c r="C5659" s="1" t="n">
        <v>100</v>
      </c>
      <c r="D5659" s="1" t="s">
        <v>3241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3226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5" t="n">
        <v>46231</v>
      </c>
      <c r="C5660" s="1" t="n">
        <v>100</v>
      </c>
      <c r="D5660" s="1" t="s">
        <v>3241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3227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5" t="n">
        <v>46231</v>
      </c>
      <c r="C5661" s="1" t="n">
        <v>100</v>
      </c>
      <c r="D5661" s="1" t="s">
        <v>3241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3228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5" t="n">
        <v>46231</v>
      </c>
      <c r="C5662" s="1" t="n">
        <v>100</v>
      </c>
      <c r="D5662" s="1" t="s">
        <v>3241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3229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5" t="n">
        <v>46231</v>
      </c>
      <c r="C5663" s="1" t="n">
        <v>100</v>
      </c>
      <c r="D5663" s="1" t="s">
        <v>3241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3230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5" t="n">
        <v>46231</v>
      </c>
      <c r="C5664" s="1" t="n">
        <v>100</v>
      </c>
      <c r="D5664" s="1" t="s">
        <v>3241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3240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5" t="n">
        <v>46231</v>
      </c>
      <c r="C5665" s="1" t="n">
        <v>100</v>
      </c>
      <c r="D5665" s="1" t="s">
        <v>3241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3231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5" t="n">
        <v>46231</v>
      </c>
      <c r="C5666" s="1" t="n">
        <v>100</v>
      </c>
      <c r="D5666" s="1" t="s">
        <v>3241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3232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5" t="n">
        <v>46231</v>
      </c>
      <c r="C5667" s="1" t="n">
        <v>100</v>
      </c>
      <c r="D5667" s="1" t="s">
        <v>3241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3233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5" t="n">
        <v>46231</v>
      </c>
      <c r="C5668" s="1" t="n">
        <v>100</v>
      </c>
      <c r="D5668" s="1" t="s">
        <v>3241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3234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5" t="n">
        <v>46232</v>
      </c>
      <c r="C5669" s="1" t="n">
        <v>6</v>
      </c>
      <c r="D5669" s="1" t="s">
        <v>3073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3070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5" t="n">
        <v>46232</v>
      </c>
      <c r="C5670" s="1" t="n">
        <v>11</v>
      </c>
      <c r="D5670" s="1" t="s">
        <v>3074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5081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5" t="n">
        <v>46232</v>
      </c>
      <c r="C5671" s="1" t="n">
        <v>11</v>
      </c>
      <c r="D5671" s="1" t="s">
        <v>3074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5082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5" t="n">
        <v>46232</v>
      </c>
      <c r="C5672" s="1" t="n">
        <v>11</v>
      </c>
      <c r="D5672" s="1" t="s">
        <v>3074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5083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5" t="n">
        <v>46232</v>
      </c>
      <c r="C5673" s="1" t="n">
        <v>11</v>
      </c>
      <c r="D5673" s="1" t="s">
        <v>3074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5084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5" t="n">
        <v>46232</v>
      </c>
      <c r="C5674" s="1" t="n">
        <v>11</v>
      </c>
      <c r="D5674" s="1" t="s">
        <v>3074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5085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5" t="n">
        <v>46232</v>
      </c>
      <c r="C5675" s="1" t="n">
        <v>11</v>
      </c>
      <c r="D5675" s="1" t="s">
        <v>3074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5086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5" t="n">
        <v>46232</v>
      </c>
      <c r="C5676" s="1" t="n">
        <v>11</v>
      </c>
      <c r="D5676" s="1" t="s">
        <v>3074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5087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5" t="n">
        <v>46232</v>
      </c>
      <c r="C5677" s="1" t="n">
        <v>11</v>
      </c>
      <c r="D5677" s="1" t="s">
        <v>3074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5088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5" t="n">
        <v>46232</v>
      </c>
      <c r="C5678" s="1" t="n">
        <v>11</v>
      </c>
      <c r="D5678" s="1" t="s">
        <v>3074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5089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5" t="n">
        <v>46232</v>
      </c>
      <c r="C5679" s="1" t="n">
        <v>11</v>
      </c>
      <c r="D5679" s="1" t="s">
        <v>3074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3430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5" t="n">
        <v>46232</v>
      </c>
      <c r="C5680" s="1" t="n">
        <v>11</v>
      </c>
      <c r="D5680" s="1" t="s">
        <v>3074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3433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5" t="n">
        <v>46232</v>
      </c>
      <c r="C5681" s="1" t="n">
        <v>11</v>
      </c>
      <c r="D5681" s="1" t="s">
        <v>3074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5090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5" t="n">
        <v>46232</v>
      </c>
      <c r="C5682" s="1" t="n">
        <v>11</v>
      </c>
      <c r="D5682" s="1" t="s">
        <v>3074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4394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5" t="n">
        <v>46232</v>
      </c>
      <c r="C5683" s="1" t="n">
        <v>11</v>
      </c>
      <c r="D5683" s="1" t="s">
        <v>3074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5091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5" t="n">
        <v>46232</v>
      </c>
      <c r="C5684" s="1" t="n">
        <v>11</v>
      </c>
      <c r="D5684" s="1" t="s">
        <v>3074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3378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5" t="n">
        <v>46232</v>
      </c>
      <c r="C5685" s="1" t="n">
        <v>11</v>
      </c>
      <c r="D5685" s="1" t="s">
        <v>3074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5092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5" t="n">
        <v>46232</v>
      </c>
      <c r="C5686" s="1" t="n">
        <v>11</v>
      </c>
      <c r="D5686" s="1" t="s">
        <v>3074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5093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5" t="n">
        <v>46232</v>
      </c>
      <c r="C5687" s="1" t="n">
        <v>11</v>
      </c>
      <c r="D5687" s="1" t="s">
        <v>3074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4104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5" t="n">
        <v>46232</v>
      </c>
      <c r="C5688" s="1" t="n">
        <v>11</v>
      </c>
      <c r="D5688" s="1" t="s">
        <v>3074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4105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5" t="n">
        <v>46232</v>
      </c>
      <c r="C5689" s="1" t="n">
        <v>11</v>
      </c>
      <c r="D5689" s="1" t="s">
        <v>3074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5094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5" t="n">
        <v>46232</v>
      </c>
      <c r="C5690" s="1" t="n">
        <v>11</v>
      </c>
      <c r="D5690" s="1" t="s">
        <v>3074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3380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5" t="n">
        <v>46232</v>
      </c>
      <c r="C5691" s="1" t="n">
        <v>11</v>
      </c>
      <c r="D5691" s="1" t="s">
        <v>3074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5095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5" t="n">
        <v>46232</v>
      </c>
      <c r="C5692" s="1" t="n">
        <v>11</v>
      </c>
      <c r="D5692" s="1" t="s">
        <v>3074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3980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5" t="n">
        <v>46232</v>
      </c>
      <c r="C5693" s="1" t="n">
        <v>11</v>
      </c>
      <c r="D5693" s="1" t="s">
        <v>3074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3981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5" t="n">
        <v>46232</v>
      </c>
      <c r="C5694" s="1" t="n">
        <v>11</v>
      </c>
      <c r="D5694" s="1" t="s">
        <v>3074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3982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5" t="n">
        <v>46232</v>
      </c>
      <c r="C5695" s="1" t="n">
        <v>11</v>
      </c>
      <c r="D5695" s="1" t="s">
        <v>3074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5096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5" t="n">
        <v>46232</v>
      </c>
      <c r="C5696" s="1" t="n">
        <v>11</v>
      </c>
      <c r="D5696" s="1" t="s">
        <v>3074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3983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5" t="n">
        <v>46232</v>
      </c>
      <c r="C5697" s="1" t="n">
        <v>11</v>
      </c>
      <c r="D5697" s="1" t="s">
        <v>3074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5097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5" t="n">
        <v>46232</v>
      </c>
      <c r="C5698" s="1" t="n">
        <v>11</v>
      </c>
      <c r="D5698" s="1" t="s">
        <v>3074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3216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5" t="n">
        <v>46232</v>
      </c>
      <c r="C5699" s="1" t="n">
        <v>11</v>
      </c>
      <c r="D5699" s="1" t="s">
        <v>3074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4857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5" t="n">
        <v>46232</v>
      </c>
      <c r="C5700" s="1" t="n">
        <v>11</v>
      </c>
      <c r="D5700" s="1" t="s">
        <v>3074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3217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5" t="n">
        <v>46232</v>
      </c>
      <c r="C5701" s="1" t="n">
        <v>11</v>
      </c>
      <c r="D5701" s="1" t="s">
        <v>3074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3634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5" t="n">
        <v>46232</v>
      </c>
      <c r="C5702" s="1" t="n">
        <v>11</v>
      </c>
      <c r="D5702" s="1" t="s">
        <v>3074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3268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5" t="n">
        <v>46232</v>
      </c>
      <c r="C5703" s="1" t="n">
        <v>11</v>
      </c>
      <c r="D5703" s="1" t="s">
        <v>3074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3269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5" t="n">
        <v>46232</v>
      </c>
      <c r="C5704" s="1" t="n">
        <v>11</v>
      </c>
      <c r="D5704" s="1" t="s">
        <v>3074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3872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5" t="n">
        <v>46232</v>
      </c>
      <c r="C5705" s="1" t="n">
        <v>11</v>
      </c>
      <c r="D5705" s="1" t="s">
        <v>3074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3302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5" t="n">
        <v>46232</v>
      </c>
      <c r="C5706" s="1" t="n">
        <v>11</v>
      </c>
      <c r="D5706" s="1" t="s">
        <v>3074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3873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5" t="n">
        <v>46232</v>
      </c>
      <c r="C5707" s="1" t="n">
        <v>11</v>
      </c>
      <c r="D5707" s="1" t="s">
        <v>3074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3271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5" t="n">
        <v>46232</v>
      </c>
      <c r="C5708" s="1" t="n">
        <v>11</v>
      </c>
      <c r="D5708" s="1" t="s">
        <v>3074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3874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5" t="n">
        <v>46232</v>
      </c>
      <c r="C5709" s="1" t="n">
        <v>11</v>
      </c>
      <c r="D5709" s="1" t="s">
        <v>3074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3272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5" t="n">
        <v>46232</v>
      </c>
      <c r="C5710" s="1" t="n">
        <v>11</v>
      </c>
      <c r="D5710" s="1" t="s">
        <v>3074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3273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5" t="n">
        <v>46232</v>
      </c>
      <c r="C5711" s="1" t="n">
        <v>11</v>
      </c>
      <c r="D5711" s="1" t="s">
        <v>3074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3875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5" t="n">
        <v>46232</v>
      </c>
      <c r="C5712" s="1" t="n">
        <v>11</v>
      </c>
      <c r="D5712" s="1" t="s">
        <v>3074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3274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5" t="n">
        <v>46232</v>
      </c>
      <c r="C5713" s="1" t="n">
        <v>11</v>
      </c>
      <c r="D5713" s="1" t="s">
        <v>3074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4623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5" t="n">
        <v>46232</v>
      </c>
      <c r="C5714" s="1" t="n">
        <v>11</v>
      </c>
      <c r="D5714" s="1" t="s">
        <v>3074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3877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5" t="n">
        <v>46232</v>
      </c>
      <c r="C5715" s="1" t="n">
        <v>11</v>
      </c>
      <c r="D5715" s="1" t="s">
        <v>3074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3276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5" t="n">
        <v>46232</v>
      </c>
      <c r="C5716" s="1" t="n">
        <v>11</v>
      </c>
      <c r="D5716" s="1" t="s">
        <v>3074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3878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5" t="n">
        <v>46232</v>
      </c>
      <c r="C5717" s="1" t="n">
        <v>11</v>
      </c>
      <c r="D5717" s="1" t="s">
        <v>3074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3879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5" t="n">
        <v>46232</v>
      </c>
      <c r="C5718" s="1" t="n">
        <v>171</v>
      </c>
      <c r="D5718" s="1" t="s">
        <v>3301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3274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5" t="n">
        <v>46232</v>
      </c>
      <c r="C5719" s="1" t="n">
        <v>171</v>
      </c>
      <c r="D5719" s="1" t="s">
        <v>3301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3276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5" t="n">
        <v>46232</v>
      </c>
      <c r="C5720" s="1" t="n">
        <v>171</v>
      </c>
      <c r="D5720" s="1" t="s">
        <v>3301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3978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5" t="n">
        <v>46233</v>
      </c>
      <c r="C5721" s="1" t="n">
        <v>6</v>
      </c>
      <c r="D5721" s="1" t="s">
        <v>3073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3072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5" t="n">
        <v>46233</v>
      </c>
      <c r="C5722" s="1" t="n">
        <v>6</v>
      </c>
      <c r="D5722" s="1" t="s">
        <v>3073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3068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5" t="n">
        <v>46233</v>
      </c>
      <c r="C5723" s="1" t="n">
        <v>6</v>
      </c>
      <c r="D5723" s="1" t="s">
        <v>3073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3069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5" t="n">
        <v>46233</v>
      </c>
      <c r="C5724" s="1" t="n">
        <v>6</v>
      </c>
      <c r="D5724" s="1" t="s">
        <v>3073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3070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5" t="n">
        <v>46233</v>
      </c>
      <c r="C5725" s="1" t="n">
        <v>6</v>
      </c>
      <c r="D5725" s="1" t="s">
        <v>3073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3071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5" t="n">
        <v>46233</v>
      </c>
      <c r="C5726" s="1" t="n">
        <v>11</v>
      </c>
      <c r="D5726" s="1" t="s">
        <v>3074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5098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5" t="n">
        <v>46233</v>
      </c>
      <c r="C5727" s="1" t="n">
        <v>11</v>
      </c>
      <c r="D5727" s="1" t="s">
        <v>3074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5099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5" t="n">
        <v>46233</v>
      </c>
      <c r="C5728" s="1" t="n">
        <v>11</v>
      </c>
      <c r="D5728" s="1" t="s">
        <v>3074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5100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5" t="n">
        <v>46233</v>
      </c>
      <c r="C5729" s="1" t="n">
        <v>11</v>
      </c>
      <c r="D5729" s="1" t="s">
        <v>3074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5101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5" t="n">
        <v>46233</v>
      </c>
      <c r="C5730" s="1" t="n">
        <v>11</v>
      </c>
      <c r="D5730" s="1" t="s">
        <v>3074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5102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5" t="n">
        <v>46233</v>
      </c>
      <c r="C5731" s="1" t="n">
        <v>11</v>
      </c>
      <c r="D5731" s="1" t="s">
        <v>3074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5103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5" t="n">
        <v>46233</v>
      </c>
      <c r="C5732" s="1" t="n">
        <v>11</v>
      </c>
      <c r="D5732" s="1" t="s">
        <v>3074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5104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5" t="n">
        <v>46233</v>
      </c>
      <c r="C5733" s="1" t="n">
        <v>11</v>
      </c>
      <c r="D5733" s="1" t="s">
        <v>3074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3913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5" t="n">
        <v>46233</v>
      </c>
      <c r="C5734" s="1" t="n">
        <v>11</v>
      </c>
      <c r="D5734" s="1" t="s">
        <v>3074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5105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5" t="n">
        <v>46233</v>
      </c>
      <c r="C5735" s="1" t="n">
        <v>11</v>
      </c>
      <c r="D5735" s="1" t="s">
        <v>3074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5106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5" t="n">
        <v>46233</v>
      </c>
      <c r="C5736" s="1" t="n">
        <v>11</v>
      </c>
      <c r="D5736" s="1" t="s">
        <v>3074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5107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5" t="n">
        <v>46233</v>
      </c>
      <c r="C5737" s="1" t="n">
        <v>11</v>
      </c>
      <c r="D5737" s="1" t="s">
        <v>3074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3871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5" t="n">
        <v>46233</v>
      </c>
      <c r="C5738" s="1" t="n">
        <v>11</v>
      </c>
      <c r="D5738" s="1" t="s">
        <v>3074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4625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5" t="n">
        <v>46233</v>
      </c>
      <c r="C5739" s="1" t="n">
        <v>11</v>
      </c>
      <c r="D5739" s="1" t="s">
        <v>3074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4626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5" t="n">
        <v>46233</v>
      </c>
      <c r="C5740" s="1" t="n">
        <v>11</v>
      </c>
      <c r="D5740" s="1" t="s">
        <v>3074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4896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5" t="n">
        <v>46233</v>
      </c>
      <c r="C5741" s="1" t="n">
        <v>11</v>
      </c>
      <c r="D5741" s="1" t="s">
        <v>3074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3891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5" t="n">
        <v>46233</v>
      </c>
      <c r="C5742" s="1" t="n">
        <v>11</v>
      </c>
      <c r="D5742" s="1" t="s">
        <v>3074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5108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5" t="n">
        <v>46233</v>
      </c>
      <c r="C5743" s="1" t="n">
        <v>11</v>
      </c>
      <c r="D5743" s="1" t="s">
        <v>3074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4077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5" t="n">
        <v>46233</v>
      </c>
      <c r="C5744" s="1" t="n">
        <v>11</v>
      </c>
      <c r="D5744" s="1" t="s">
        <v>3074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3584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5" t="n">
        <v>46233</v>
      </c>
      <c r="C5745" s="1" t="n">
        <v>11</v>
      </c>
      <c r="D5745" s="1" t="s">
        <v>3074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4627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5" t="n">
        <v>46233</v>
      </c>
      <c r="C5746" s="1" t="n">
        <v>11</v>
      </c>
      <c r="D5746" s="1" t="s">
        <v>3074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4629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5" t="n">
        <v>46233</v>
      </c>
      <c r="C5747" s="1" t="n">
        <v>11</v>
      </c>
      <c r="D5747" s="1" t="s">
        <v>3074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5109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5" t="n">
        <v>46233</v>
      </c>
      <c r="C5748" s="1" t="n">
        <v>11</v>
      </c>
      <c r="D5748" s="1" t="s">
        <v>3074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3894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5" t="n">
        <v>46233</v>
      </c>
      <c r="C5749" s="1" t="n">
        <v>11</v>
      </c>
      <c r="D5749" s="1" t="s">
        <v>3074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3895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5" t="n">
        <v>46233</v>
      </c>
      <c r="C5750" s="1" t="n">
        <v>11</v>
      </c>
      <c r="D5750" s="1" t="s">
        <v>3074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3521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5" t="n">
        <v>46233</v>
      </c>
      <c r="C5751" s="1" t="n">
        <v>11</v>
      </c>
      <c r="D5751" s="1" t="s">
        <v>3074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3522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5" t="n">
        <v>46233</v>
      </c>
      <c r="C5752" s="1" t="n">
        <v>11</v>
      </c>
      <c r="D5752" s="1" t="s">
        <v>3074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5110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5" t="n">
        <v>46233</v>
      </c>
      <c r="C5753" s="1" t="n">
        <v>11</v>
      </c>
      <c r="D5753" s="1" t="s">
        <v>3074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4617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5" t="n">
        <v>46233</v>
      </c>
      <c r="C5754" s="1" t="n">
        <v>11</v>
      </c>
      <c r="D5754" s="1" t="s">
        <v>3074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3265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5" t="n">
        <v>46233</v>
      </c>
      <c r="C5755" s="1" t="n">
        <v>11</v>
      </c>
      <c r="D5755" s="1" t="s">
        <v>3074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3266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5" t="n">
        <v>46233</v>
      </c>
      <c r="C5756" s="1" t="n">
        <v>11</v>
      </c>
      <c r="D5756" s="1" t="s">
        <v>3074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5111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5" t="n">
        <v>46233</v>
      </c>
      <c r="C5757" s="1" t="n">
        <v>11</v>
      </c>
      <c r="D5757" s="1" t="s">
        <v>3074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5111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5" t="n">
        <v>46233</v>
      </c>
      <c r="C5758" s="1" t="n">
        <v>11</v>
      </c>
      <c r="D5758" s="1" t="s">
        <v>3074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4389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5" t="n">
        <v>46233</v>
      </c>
      <c r="C5759" s="1" t="n">
        <v>11</v>
      </c>
      <c r="D5759" s="1" t="s">
        <v>3074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3144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5" t="n">
        <v>46233</v>
      </c>
      <c r="C5760" s="1" t="n">
        <v>11</v>
      </c>
      <c r="D5760" s="1" t="s">
        <v>3074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3146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5" t="n">
        <v>46233</v>
      </c>
      <c r="C5761" s="1" t="n">
        <v>11</v>
      </c>
      <c r="D5761" s="1" t="s">
        <v>3074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3369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5" t="n">
        <v>46233</v>
      </c>
      <c r="C5762" s="1" t="n">
        <v>11</v>
      </c>
      <c r="D5762" s="1" t="s">
        <v>3074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3369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5" t="n">
        <v>46233</v>
      </c>
      <c r="C5763" s="1" t="n">
        <v>11</v>
      </c>
      <c r="D5763" s="1" t="s">
        <v>3074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3125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5" t="n">
        <v>46233</v>
      </c>
      <c r="C5764" s="1" t="n">
        <v>11</v>
      </c>
      <c r="D5764" s="1" t="s">
        <v>3074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3126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5" t="n">
        <v>46233</v>
      </c>
      <c r="C5765" s="1" t="n">
        <v>11</v>
      </c>
      <c r="D5765" s="1" t="s">
        <v>3074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3127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5" t="n">
        <v>46233</v>
      </c>
      <c r="C5766" s="1" t="n">
        <v>11</v>
      </c>
      <c r="D5766" s="1" t="s">
        <v>3074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3128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5" t="n">
        <v>46233</v>
      </c>
      <c r="C5767" s="1" t="n">
        <v>11</v>
      </c>
      <c r="D5767" s="1" t="s">
        <v>3074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3355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5" t="n">
        <v>46233</v>
      </c>
      <c r="C5768" s="1" t="n">
        <v>11</v>
      </c>
      <c r="D5768" s="1" t="s">
        <v>3074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4234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5" t="n">
        <v>46233</v>
      </c>
      <c r="C5769" s="1" t="n">
        <v>11</v>
      </c>
      <c r="D5769" s="1" t="s">
        <v>3074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4235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5" t="n">
        <v>46233</v>
      </c>
      <c r="C5770" s="1" t="n">
        <v>11</v>
      </c>
      <c r="D5770" s="1" t="s">
        <v>3074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4236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5" t="n">
        <v>46233</v>
      </c>
      <c r="C5771" s="1" t="n">
        <v>11</v>
      </c>
      <c r="D5771" s="1" t="s">
        <v>3074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3144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5" t="n">
        <v>46233</v>
      </c>
      <c r="C5772" s="1" t="n">
        <v>11</v>
      </c>
      <c r="D5772" s="1" t="s">
        <v>3074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3146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5" t="n">
        <v>46233</v>
      </c>
      <c r="C5773" s="1" t="n">
        <v>11</v>
      </c>
      <c r="D5773" s="1" t="s">
        <v>3074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3483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5" t="n">
        <v>46233</v>
      </c>
      <c r="C5774" s="1" t="n">
        <v>11</v>
      </c>
      <c r="D5774" s="1" t="s">
        <v>3074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3165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5" t="n">
        <v>46233</v>
      </c>
      <c r="C5775" s="1" t="n">
        <v>11</v>
      </c>
      <c r="D5775" s="1" t="s">
        <v>3074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3484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5" t="n">
        <v>46233</v>
      </c>
      <c r="C5776" s="1" t="n">
        <v>11</v>
      </c>
      <c r="D5776" s="1" t="s">
        <v>3074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3166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5" t="n">
        <v>46233</v>
      </c>
      <c r="C5777" s="1" t="n">
        <v>11</v>
      </c>
      <c r="D5777" s="1" t="s">
        <v>3074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3486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5" t="n">
        <v>46233</v>
      </c>
      <c r="C5778" s="1" t="n">
        <v>11</v>
      </c>
      <c r="D5778" s="1" t="s">
        <v>3074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3487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5" t="n">
        <v>46233</v>
      </c>
      <c r="C5779" s="1" t="n">
        <v>11</v>
      </c>
      <c r="D5779" s="1" t="s">
        <v>3074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4786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5" t="n">
        <v>46233</v>
      </c>
      <c r="C5780" s="1" t="n">
        <v>11</v>
      </c>
      <c r="D5780" s="1" t="s">
        <v>3074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3166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5" t="n">
        <v>46233</v>
      </c>
      <c r="C5781" s="1" t="n">
        <v>11</v>
      </c>
      <c r="D5781" s="1" t="s">
        <v>3074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3488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5" t="n">
        <v>46233</v>
      </c>
      <c r="C5782" s="1" t="n">
        <v>11</v>
      </c>
      <c r="D5782" s="1" t="s">
        <v>3074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3489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5" t="n">
        <v>46233</v>
      </c>
      <c r="C5783" s="1" t="n">
        <v>11</v>
      </c>
      <c r="D5783" s="1" t="s">
        <v>3074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4017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5" t="n">
        <v>46233</v>
      </c>
      <c r="C5784" s="1" t="n">
        <v>11</v>
      </c>
      <c r="D5784" s="1" t="s">
        <v>3074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3491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5" t="n">
        <v>46233</v>
      </c>
      <c r="C5785" s="1" t="n">
        <v>11</v>
      </c>
      <c r="D5785" s="1" t="s">
        <v>3074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4019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5" t="n">
        <v>46233</v>
      </c>
      <c r="C5786" s="1" t="n">
        <v>11</v>
      </c>
      <c r="D5786" s="1" t="s">
        <v>3074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3171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5" t="n">
        <v>46233</v>
      </c>
      <c r="C5787" s="1" t="n">
        <v>11</v>
      </c>
      <c r="D5787" s="1" t="s">
        <v>3074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3172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5" t="n">
        <v>46233</v>
      </c>
      <c r="C5788" s="1" t="n">
        <v>11</v>
      </c>
      <c r="D5788" s="1" t="s">
        <v>3074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3173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5" t="n">
        <v>46233</v>
      </c>
      <c r="C5789" s="1" t="n">
        <v>11</v>
      </c>
      <c r="D5789" s="1" t="s">
        <v>3074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5112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5" t="n">
        <v>46233</v>
      </c>
      <c r="C5790" s="1" t="n">
        <v>11</v>
      </c>
      <c r="D5790" s="1" t="s">
        <v>3074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5113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15" t="n">
        <v>46233</v>
      </c>
      <c r="C5791" s="1" t="n">
        <v>11</v>
      </c>
      <c r="D5791" s="1" t="s">
        <v>3074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5114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15" t="n">
        <v>46233</v>
      </c>
      <c r="C5792" s="1" t="n">
        <v>11</v>
      </c>
      <c r="D5792" s="1" t="s">
        <v>3074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5115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5" t="n">
        <v>46233</v>
      </c>
      <c r="C5793" s="1" t="n">
        <v>11</v>
      </c>
      <c r="D5793" s="1" t="s">
        <v>3074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5116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15" t="n">
        <v>46233</v>
      </c>
      <c r="C5794" s="1" t="n">
        <v>11</v>
      </c>
      <c r="D5794" s="1" t="s">
        <v>3074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3183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15" t="n">
        <v>46233</v>
      </c>
      <c r="C5795" s="1" t="n">
        <v>11</v>
      </c>
      <c r="D5795" s="1" t="s">
        <v>3074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5117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15" t="n">
        <v>46233</v>
      </c>
      <c r="C5796" s="1" t="n">
        <v>11</v>
      </c>
      <c r="D5796" s="1" t="s">
        <v>3074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3184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15" t="n">
        <v>46233</v>
      </c>
      <c r="C5797" s="1" t="n">
        <v>11</v>
      </c>
      <c r="D5797" s="1" t="s">
        <v>3074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3185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15" t="n">
        <v>46233</v>
      </c>
      <c r="C5798" s="1" t="n">
        <v>11</v>
      </c>
      <c r="D5798" s="1" t="s">
        <v>3074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3186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15" t="n">
        <v>46233</v>
      </c>
      <c r="C5799" s="1" t="n">
        <v>11</v>
      </c>
      <c r="D5799" s="1" t="s">
        <v>3074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3187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15" t="n">
        <v>46233</v>
      </c>
      <c r="C5800" s="1" t="n">
        <v>11</v>
      </c>
      <c r="D5800" s="1" t="s">
        <v>3074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3186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15" t="n">
        <v>46233</v>
      </c>
      <c r="C5801" s="1" t="n">
        <v>11</v>
      </c>
      <c r="D5801" s="1" t="s">
        <v>3074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5118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5" t="n">
        <v>46233</v>
      </c>
      <c r="C5802" s="1" t="n">
        <v>11</v>
      </c>
      <c r="D5802" s="1" t="s">
        <v>3074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3188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5" t="n">
        <v>46233</v>
      </c>
      <c r="C5803" s="1" t="n">
        <v>11</v>
      </c>
      <c r="D5803" s="1" t="s">
        <v>3074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3189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15" t="n">
        <v>46233</v>
      </c>
      <c r="C5804" s="1" t="n">
        <v>11</v>
      </c>
      <c r="D5804" s="1" t="s">
        <v>3074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3190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15" t="n">
        <v>46233</v>
      </c>
      <c r="C5805" s="1" t="n">
        <v>11</v>
      </c>
      <c r="D5805" s="1" t="s">
        <v>3074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3191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5" t="n">
        <v>46233</v>
      </c>
      <c r="C5806" s="1" t="n">
        <v>11</v>
      </c>
      <c r="D5806" s="1" t="s">
        <v>3074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3192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5" t="n">
        <v>46233</v>
      </c>
      <c r="C5807" s="1" t="n">
        <v>11</v>
      </c>
      <c r="D5807" s="1" t="s">
        <v>3074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3330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5" t="n">
        <v>46233</v>
      </c>
      <c r="C5808" s="1" t="n">
        <v>11</v>
      </c>
      <c r="D5808" s="1" t="s">
        <v>3074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5119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5" t="n">
        <v>46233</v>
      </c>
      <c r="C5809" s="1" t="n">
        <v>11</v>
      </c>
      <c r="D5809" s="1" t="s">
        <v>3074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5120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5" t="n">
        <v>46233</v>
      </c>
      <c r="C5810" s="1" t="n">
        <v>11</v>
      </c>
      <c r="D5810" s="1" t="s">
        <v>3074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5121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5" t="n">
        <v>46233</v>
      </c>
      <c r="C5811" s="1" t="n">
        <v>11</v>
      </c>
      <c r="D5811" s="1" t="s">
        <v>3074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3193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5" t="n">
        <v>46233</v>
      </c>
      <c r="C5812" s="1" t="n">
        <v>11</v>
      </c>
      <c r="D5812" s="1" t="s">
        <v>3074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3194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5" t="n">
        <v>46233</v>
      </c>
      <c r="C5813" s="1" t="n">
        <v>11</v>
      </c>
      <c r="D5813" s="1" t="s">
        <v>3074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5122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5" t="n">
        <v>46233</v>
      </c>
      <c r="C5814" s="1" t="n">
        <v>11</v>
      </c>
      <c r="D5814" s="1" t="s">
        <v>3074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3195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5" t="n">
        <v>46233</v>
      </c>
      <c r="C5815" s="1" t="n">
        <v>11</v>
      </c>
      <c r="D5815" s="1" t="s">
        <v>3074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3197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5" t="n">
        <v>46233</v>
      </c>
      <c r="C5816" s="1" t="n">
        <v>11</v>
      </c>
      <c r="D5816" s="1" t="s">
        <v>3074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3198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5" t="n">
        <v>46233</v>
      </c>
      <c r="C5817" s="1" t="n">
        <v>11</v>
      </c>
      <c r="D5817" s="1" t="s">
        <v>3074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3199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5" t="n">
        <v>46233</v>
      </c>
      <c r="C5818" s="1" t="n">
        <v>11</v>
      </c>
      <c r="D5818" s="1" t="s">
        <v>3074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3200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5" t="n">
        <v>46233</v>
      </c>
      <c r="C5819" s="1" t="n">
        <v>11</v>
      </c>
      <c r="D5819" s="1" t="s">
        <v>3074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5123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5" t="n">
        <v>46233</v>
      </c>
      <c r="C5820" s="1" t="n">
        <v>11</v>
      </c>
      <c r="D5820" s="1" t="s">
        <v>3074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3201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5" t="n">
        <v>46233</v>
      </c>
      <c r="C5821" s="1" t="n">
        <v>11</v>
      </c>
      <c r="D5821" s="1" t="s">
        <v>3074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5124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5" t="n">
        <v>46233</v>
      </c>
      <c r="C5822" s="1" t="n">
        <v>11</v>
      </c>
      <c r="D5822" s="1" t="s">
        <v>3074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5125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5" t="n">
        <v>46233</v>
      </c>
      <c r="C5823" s="1" t="n">
        <v>11</v>
      </c>
      <c r="D5823" s="1" t="s">
        <v>3074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3202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5" t="n">
        <v>46233</v>
      </c>
      <c r="C5824" s="1" t="n">
        <v>11</v>
      </c>
      <c r="D5824" s="1" t="s">
        <v>3074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3203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5" t="n">
        <v>46233</v>
      </c>
      <c r="C5825" s="1" t="n">
        <v>11</v>
      </c>
      <c r="D5825" s="1" t="s">
        <v>3074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3204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5" t="n">
        <v>46233</v>
      </c>
      <c r="C5826" s="1" t="n">
        <v>11</v>
      </c>
      <c r="D5826" s="1" t="s">
        <v>3074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3251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5" t="n">
        <v>46233</v>
      </c>
      <c r="C5827" s="1" t="n">
        <v>11</v>
      </c>
      <c r="D5827" s="1" t="s">
        <v>3074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3252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5" t="n">
        <v>46233</v>
      </c>
      <c r="C5828" s="1" t="n">
        <v>11</v>
      </c>
      <c r="D5828" s="1" t="s">
        <v>3074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3253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5" t="n">
        <v>46233</v>
      </c>
      <c r="C5829" s="1" t="n">
        <v>11</v>
      </c>
      <c r="D5829" s="1" t="s">
        <v>3074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3254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5" t="n">
        <v>46233</v>
      </c>
      <c r="C5830" s="1" t="n">
        <v>11</v>
      </c>
      <c r="D5830" s="1" t="s">
        <v>3074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3255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5" t="n">
        <v>46233</v>
      </c>
      <c r="C5831" s="1" t="n">
        <v>11</v>
      </c>
      <c r="D5831" s="1" t="s">
        <v>3074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3256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5" t="n">
        <v>46233</v>
      </c>
      <c r="C5832" s="1" t="n">
        <v>11</v>
      </c>
      <c r="D5832" s="1" t="s">
        <v>3074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3218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5" t="n">
        <v>46233</v>
      </c>
      <c r="C5833" s="1" t="n">
        <v>11</v>
      </c>
      <c r="D5833" s="1" t="s">
        <v>3074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3219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5" t="n">
        <v>46233</v>
      </c>
      <c r="C5834" s="1" t="n">
        <v>22</v>
      </c>
      <c r="D5834" s="1" t="s">
        <v>3220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3235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5" t="n">
        <v>46233</v>
      </c>
      <c r="C5835" s="1" t="n">
        <v>22</v>
      </c>
      <c r="D5835" s="1" t="s">
        <v>3220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3236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5" t="n">
        <v>46233</v>
      </c>
      <c r="C5836" s="1" t="n">
        <v>22</v>
      </c>
      <c r="D5836" s="1" t="s">
        <v>3220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3237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5" t="n">
        <v>46233</v>
      </c>
      <c r="C5837" s="1" t="n">
        <v>22</v>
      </c>
      <c r="D5837" s="1" t="s">
        <v>3220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3238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5" t="n">
        <v>46233</v>
      </c>
      <c r="C5838" s="1" t="n">
        <v>22</v>
      </c>
      <c r="D5838" s="1" t="s">
        <v>3220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3221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5" t="n">
        <v>46233</v>
      </c>
      <c r="C5839" s="1" t="n">
        <v>22</v>
      </c>
      <c r="D5839" s="1" t="s">
        <v>3220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3239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5" t="n">
        <v>46233</v>
      </c>
      <c r="C5840" s="1" t="n">
        <v>22</v>
      </c>
      <c r="D5840" s="1" t="s">
        <v>3220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3222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5" t="n">
        <v>46233</v>
      </c>
      <c r="C5841" s="1" t="n">
        <v>22</v>
      </c>
      <c r="D5841" s="1" t="s">
        <v>3220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3223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5" t="n">
        <v>46233</v>
      </c>
      <c r="C5842" s="1" t="n">
        <v>22</v>
      </c>
      <c r="D5842" s="1" t="s">
        <v>3220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3224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5" t="n">
        <v>46233</v>
      </c>
      <c r="C5843" s="1" t="n">
        <v>22</v>
      </c>
      <c r="D5843" s="1" t="s">
        <v>3220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3225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5" t="n">
        <v>46233</v>
      </c>
      <c r="C5844" s="1" t="n">
        <v>22</v>
      </c>
      <c r="D5844" s="1" t="s">
        <v>3220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3226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5" t="n">
        <v>46233</v>
      </c>
      <c r="C5845" s="1" t="n">
        <v>22</v>
      </c>
      <c r="D5845" s="1" t="s">
        <v>3220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3227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5" t="n">
        <v>46233</v>
      </c>
      <c r="C5846" s="1" t="n">
        <v>22</v>
      </c>
      <c r="D5846" s="1" t="s">
        <v>3220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3228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5" t="n">
        <v>46233</v>
      </c>
      <c r="C5847" s="1" t="n">
        <v>22</v>
      </c>
      <c r="D5847" s="1" t="s">
        <v>3220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3229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5" t="n">
        <v>46233</v>
      </c>
      <c r="C5848" s="1" t="n">
        <v>22</v>
      </c>
      <c r="D5848" s="1" t="s">
        <v>3220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3230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5" t="n">
        <v>46233</v>
      </c>
      <c r="C5849" s="1" t="n">
        <v>22</v>
      </c>
      <c r="D5849" s="1" t="s">
        <v>3220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3231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5" t="n">
        <v>46233</v>
      </c>
      <c r="C5850" s="1" t="n">
        <v>22</v>
      </c>
      <c r="D5850" s="1" t="s">
        <v>3220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3232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5" t="n">
        <v>46233</v>
      </c>
      <c r="C5851" s="1" t="n">
        <v>22</v>
      </c>
      <c r="D5851" s="1" t="s">
        <v>3220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3232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5" t="n">
        <v>46233</v>
      </c>
      <c r="C5852" s="1" t="n">
        <v>22</v>
      </c>
      <c r="D5852" s="1" t="s">
        <v>3220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3233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5" t="n">
        <v>46233</v>
      </c>
      <c r="C5853" s="1" t="n">
        <v>22</v>
      </c>
      <c r="D5853" s="1" t="s">
        <v>3220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3233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5" t="n">
        <v>46233</v>
      </c>
      <c r="C5854" s="1" t="n">
        <v>22</v>
      </c>
      <c r="D5854" s="1" t="s">
        <v>3220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3234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5" t="n">
        <v>46233</v>
      </c>
      <c r="C5855" s="1" t="n">
        <v>22</v>
      </c>
      <c r="D5855" s="1" t="s">
        <v>3220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3234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5" t="n">
        <v>46233</v>
      </c>
      <c r="C5856" s="1" t="n">
        <v>22</v>
      </c>
      <c r="D5856" s="1" t="s">
        <v>3220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3235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5" t="n">
        <v>46233</v>
      </c>
      <c r="C5857" s="1" t="n">
        <v>22</v>
      </c>
      <c r="D5857" s="1" t="s">
        <v>3220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3235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5" t="n">
        <v>46233</v>
      </c>
      <c r="C5858" s="1" t="n">
        <v>22</v>
      </c>
      <c r="D5858" s="1" t="s">
        <v>3220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3236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5" t="n">
        <v>46233</v>
      </c>
      <c r="C5859" s="1" t="n">
        <v>22</v>
      </c>
      <c r="D5859" s="1" t="s">
        <v>3220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3237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5" t="n">
        <v>46233</v>
      </c>
      <c r="C5860" s="1" t="n">
        <v>22</v>
      </c>
      <c r="D5860" s="1" t="s">
        <v>3220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3238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5" t="n">
        <v>46233</v>
      </c>
      <c r="C5861" s="1" t="n">
        <v>22</v>
      </c>
      <c r="D5861" s="1" t="s">
        <v>3220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3451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5" t="n">
        <v>46233</v>
      </c>
      <c r="C5862" s="1" t="n">
        <v>22</v>
      </c>
      <c r="D5862" s="1" t="s">
        <v>3220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3221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5" t="n">
        <v>46233</v>
      </c>
      <c r="C5863" s="1" t="n">
        <v>22</v>
      </c>
      <c r="D5863" s="1" t="s">
        <v>3220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3239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5" t="n">
        <v>46233</v>
      </c>
      <c r="C5864" s="1" t="n">
        <v>22</v>
      </c>
      <c r="D5864" s="1" t="s">
        <v>3220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3222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5" t="n">
        <v>46233</v>
      </c>
      <c r="C5865" s="1" t="n">
        <v>22</v>
      </c>
      <c r="D5865" s="1" t="s">
        <v>3220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3223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5" t="n">
        <v>46233</v>
      </c>
      <c r="C5866" s="1" t="n">
        <v>22</v>
      </c>
      <c r="D5866" s="1" t="s">
        <v>3220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3224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5" t="n">
        <v>46233</v>
      </c>
      <c r="C5867" s="1" t="n">
        <v>22</v>
      </c>
      <c r="D5867" s="1" t="s">
        <v>3220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3225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5" t="n">
        <v>46233</v>
      </c>
      <c r="C5868" s="1" t="n">
        <v>22</v>
      </c>
      <c r="D5868" s="1" t="s">
        <v>3220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3226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5" t="n">
        <v>46233</v>
      </c>
      <c r="C5869" s="1" t="n">
        <v>22</v>
      </c>
      <c r="D5869" s="1" t="s">
        <v>3220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3227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5" t="n">
        <v>46233</v>
      </c>
      <c r="C5870" s="1" t="n">
        <v>22</v>
      </c>
      <c r="D5870" s="1" t="s">
        <v>3220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3228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5" t="n">
        <v>46233</v>
      </c>
      <c r="C5871" s="1" t="n">
        <v>22</v>
      </c>
      <c r="D5871" s="1" t="s">
        <v>3220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3229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5" t="n">
        <v>46233</v>
      </c>
      <c r="C5872" s="1" t="n">
        <v>22</v>
      </c>
      <c r="D5872" s="1" t="s">
        <v>3220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3230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5" t="n">
        <v>46233</v>
      </c>
      <c r="C5873" s="1" t="n">
        <v>22</v>
      </c>
      <c r="D5873" s="1" t="s">
        <v>3220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4920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5" t="n">
        <v>46233</v>
      </c>
      <c r="C5874" s="1" t="n">
        <v>22</v>
      </c>
      <c r="D5874" s="1" t="s">
        <v>3220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3240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5" t="n">
        <v>46233</v>
      </c>
      <c r="C5875" s="1" t="n">
        <v>22</v>
      </c>
      <c r="D5875" s="1" t="s">
        <v>3220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3231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5" t="n">
        <v>46233</v>
      </c>
      <c r="C5876" s="1" t="n">
        <v>22</v>
      </c>
      <c r="D5876" s="1" t="s">
        <v>3220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3232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5" t="n">
        <v>46233</v>
      </c>
      <c r="C5877" s="1" t="n">
        <v>22</v>
      </c>
      <c r="D5877" s="1" t="s">
        <v>3220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3232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5" t="n">
        <v>46233</v>
      </c>
      <c r="C5878" s="1" t="n">
        <v>22</v>
      </c>
      <c r="D5878" s="1" t="s">
        <v>3220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3232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5" t="n">
        <v>46233</v>
      </c>
      <c r="C5879" s="1" t="n">
        <v>22</v>
      </c>
      <c r="D5879" s="1" t="s">
        <v>3220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3233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5" t="n">
        <v>46233</v>
      </c>
      <c r="C5880" s="1" t="n">
        <v>22</v>
      </c>
      <c r="D5880" s="1" t="s">
        <v>3220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3233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5" t="n">
        <v>46233</v>
      </c>
      <c r="C5881" s="1" t="n">
        <v>22</v>
      </c>
      <c r="D5881" s="1" t="s">
        <v>3220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3234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5" t="n">
        <v>46233</v>
      </c>
      <c r="C5882" s="1" t="n">
        <v>22</v>
      </c>
      <c r="D5882" s="1" t="s">
        <v>3220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3234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5" t="n">
        <v>46233</v>
      </c>
      <c r="C5883" s="1" t="n">
        <v>22</v>
      </c>
      <c r="D5883" s="1" t="s">
        <v>3220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3234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5" t="n">
        <v>46233</v>
      </c>
      <c r="C5884" s="1" t="n">
        <v>39</v>
      </c>
      <c r="D5884" s="1" t="s">
        <v>3299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5126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5" t="n">
        <v>46233</v>
      </c>
      <c r="C5885" s="1" t="n">
        <v>39</v>
      </c>
      <c r="D5885" s="1" t="s">
        <v>3299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5127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5" t="n">
        <v>46233</v>
      </c>
      <c r="C5886" s="1" t="n">
        <v>39</v>
      </c>
      <c r="D5886" s="1" t="s">
        <v>3299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5128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5" t="n">
        <v>46233</v>
      </c>
      <c r="C5887" s="1" t="n">
        <v>39</v>
      </c>
      <c r="D5887" s="1" t="s">
        <v>3299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5129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5" t="n">
        <v>46233</v>
      </c>
      <c r="C5888" s="1" t="n">
        <v>39</v>
      </c>
      <c r="D5888" s="1" t="s">
        <v>3299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5130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5" t="n">
        <v>46233</v>
      </c>
      <c r="C5889" s="1" t="n">
        <v>39</v>
      </c>
      <c r="D5889" s="1" t="s">
        <v>3299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4645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5" t="n">
        <v>46233</v>
      </c>
      <c r="C5890" s="1" t="n">
        <v>39</v>
      </c>
      <c r="D5890" s="1" t="s">
        <v>3299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4646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5" t="n">
        <v>46233</v>
      </c>
      <c r="C5891" s="1" t="n">
        <v>39</v>
      </c>
      <c r="D5891" s="1" t="s">
        <v>3299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3543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5" t="n">
        <v>46233</v>
      </c>
      <c r="C5892" s="1" t="n">
        <v>100</v>
      </c>
      <c r="D5892" s="1" t="s">
        <v>3241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3235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5" t="n">
        <v>46233</v>
      </c>
      <c r="C5893" s="1" t="n">
        <v>100</v>
      </c>
      <c r="D5893" s="1" t="s">
        <v>3241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3236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5" t="n">
        <v>46233</v>
      </c>
      <c r="C5894" s="1" t="n">
        <v>100</v>
      </c>
      <c r="D5894" s="1" t="s">
        <v>3241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3237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5" t="n">
        <v>46233</v>
      </c>
      <c r="C5895" s="1" t="n">
        <v>100</v>
      </c>
      <c r="D5895" s="1" t="s">
        <v>3241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3238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5" t="n">
        <v>46233</v>
      </c>
      <c r="C5896" s="1" t="n">
        <v>100</v>
      </c>
      <c r="D5896" s="1" t="s">
        <v>3241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3239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5" t="n">
        <v>46233</v>
      </c>
      <c r="C5897" s="1" t="n">
        <v>100</v>
      </c>
      <c r="D5897" s="1" t="s">
        <v>3241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3232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5" t="n">
        <v>46233</v>
      </c>
      <c r="C5898" s="1" t="n">
        <v>100</v>
      </c>
      <c r="D5898" s="1" t="s">
        <v>3241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3233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5" t="n">
        <v>46233</v>
      </c>
      <c r="C5899" s="1" t="n">
        <v>100</v>
      </c>
      <c r="D5899" s="1" t="s">
        <v>3241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3234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5" t="n">
        <v>46233</v>
      </c>
      <c r="C5900" s="1" t="n">
        <v>100</v>
      </c>
      <c r="D5900" s="1" t="s">
        <v>3241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3221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5" t="n">
        <v>46233</v>
      </c>
      <c r="C5901" s="1" t="n">
        <v>100</v>
      </c>
      <c r="D5901" s="1" t="s">
        <v>3241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3222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5" t="n">
        <v>46233</v>
      </c>
      <c r="C5902" s="1" t="n">
        <v>100</v>
      </c>
      <c r="D5902" s="1" t="s">
        <v>3241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3223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5" t="n">
        <v>46233</v>
      </c>
      <c r="C5903" s="1" t="n">
        <v>100</v>
      </c>
      <c r="D5903" s="1" t="s">
        <v>3241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3224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5" t="n">
        <v>46233</v>
      </c>
      <c r="C5904" s="1" t="n">
        <v>100</v>
      </c>
      <c r="D5904" s="1" t="s">
        <v>3241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3225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5" t="n">
        <v>46233</v>
      </c>
      <c r="C5905" s="1" t="n">
        <v>100</v>
      </c>
      <c r="D5905" s="1" t="s">
        <v>3241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3226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5" t="n">
        <v>46233</v>
      </c>
      <c r="C5906" s="1" t="n">
        <v>100</v>
      </c>
      <c r="D5906" s="1" t="s">
        <v>3241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3227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5" t="n">
        <v>46233</v>
      </c>
      <c r="C5907" s="1" t="n">
        <v>100</v>
      </c>
      <c r="D5907" s="1" t="s">
        <v>3241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3228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5" t="n">
        <v>46233</v>
      </c>
      <c r="C5908" s="1" t="n">
        <v>100</v>
      </c>
      <c r="D5908" s="1" t="s">
        <v>3241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3229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5" t="n">
        <v>46233</v>
      </c>
      <c r="C5909" s="1" t="n">
        <v>100</v>
      </c>
      <c r="D5909" s="1" t="s">
        <v>3241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3230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5" t="n">
        <v>46233</v>
      </c>
      <c r="C5910" s="1" t="n">
        <v>100</v>
      </c>
      <c r="D5910" s="1" t="s">
        <v>3241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3231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5" t="n">
        <v>46233</v>
      </c>
      <c r="C5911" s="1" t="n">
        <v>100</v>
      </c>
      <c r="D5911" s="1" t="s">
        <v>3241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3232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5" t="n">
        <v>46233</v>
      </c>
      <c r="C5912" s="1" t="n">
        <v>100</v>
      </c>
      <c r="D5912" s="1" t="s">
        <v>3241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3233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5" t="n">
        <v>46233</v>
      </c>
      <c r="C5913" s="1" t="n">
        <v>100</v>
      </c>
      <c r="D5913" s="1" t="s">
        <v>3241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3234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5" t="n">
        <v>46233</v>
      </c>
      <c r="C5914" s="1" t="n">
        <v>100</v>
      </c>
      <c r="D5914" s="1" t="s">
        <v>3241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3235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5" t="n">
        <v>46233</v>
      </c>
      <c r="C5915" s="1" t="n">
        <v>100</v>
      </c>
      <c r="D5915" s="1" t="s">
        <v>3241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3221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5" t="n">
        <v>46233</v>
      </c>
      <c r="C5916" s="1" t="n">
        <v>100</v>
      </c>
      <c r="D5916" s="1" t="s">
        <v>3241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3222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5" t="n">
        <v>46233</v>
      </c>
      <c r="C5917" s="1" t="n">
        <v>100</v>
      </c>
      <c r="D5917" s="1" t="s">
        <v>3241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3223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5" t="n">
        <v>46233</v>
      </c>
      <c r="C5918" s="1" t="n">
        <v>100</v>
      </c>
      <c r="D5918" s="1" t="s">
        <v>3241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3224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5" t="n">
        <v>46233</v>
      </c>
      <c r="C5919" s="1" t="n">
        <v>100</v>
      </c>
      <c r="D5919" s="1" t="s">
        <v>3241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3225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5" t="n">
        <v>46233</v>
      </c>
      <c r="C5920" s="1" t="n">
        <v>100</v>
      </c>
      <c r="D5920" s="1" t="s">
        <v>3241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3226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5" t="n">
        <v>46233</v>
      </c>
      <c r="C5921" s="1" t="n">
        <v>100</v>
      </c>
      <c r="D5921" s="1" t="s">
        <v>3241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3227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5" t="n">
        <v>46233</v>
      </c>
      <c r="C5922" s="1" t="n">
        <v>100</v>
      </c>
      <c r="D5922" s="1" t="s">
        <v>3241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3228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5" t="n">
        <v>46233</v>
      </c>
      <c r="C5923" s="1" t="n">
        <v>100</v>
      </c>
      <c r="D5923" s="1" t="s">
        <v>3241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3229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5" t="n">
        <v>46233</v>
      </c>
      <c r="C5924" s="1" t="n">
        <v>100</v>
      </c>
      <c r="D5924" s="1" t="s">
        <v>3241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3230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5" t="n">
        <v>46233</v>
      </c>
      <c r="C5925" s="1" t="n">
        <v>100</v>
      </c>
      <c r="D5925" s="1" t="s">
        <v>3241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4920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5" t="n">
        <v>46233</v>
      </c>
      <c r="C5926" s="1" t="n">
        <v>100</v>
      </c>
      <c r="D5926" s="1" t="s">
        <v>3241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3231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5" t="n">
        <v>46233</v>
      </c>
      <c r="C5927" s="1" t="n">
        <v>100</v>
      </c>
      <c r="D5927" s="1" t="s">
        <v>3241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3232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5" t="n">
        <v>46233</v>
      </c>
      <c r="C5928" s="1" t="n">
        <v>100</v>
      </c>
      <c r="D5928" s="1" t="s">
        <v>3241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3233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5" t="n">
        <v>46233</v>
      </c>
      <c r="C5929" s="1" t="n">
        <v>100</v>
      </c>
      <c r="D5929" s="1" t="s">
        <v>3241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3234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5" t="n">
        <v>46233</v>
      </c>
      <c r="C5930" s="1" t="n">
        <v>100</v>
      </c>
      <c r="D5930" s="1" t="s">
        <v>3241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3235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5" t="n">
        <v>46233</v>
      </c>
      <c r="C5931" s="1" t="n">
        <v>100</v>
      </c>
      <c r="D5931" s="1" t="s">
        <v>3241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3236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5" t="n">
        <v>46233</v>
      </c>
      <c r="C5932" s="1" t="n">
        <v>100</v>
      </c>
      <c r="D5932" s="1" t="s">
        <v>3241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3237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5" t="n">
        <v>46233</v>
      </c>
      <c r="C5933" s="1" t="n">
        <v>100</v>
      </c>
      <c r="D5933" s="1" t="s">
        <v>3241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3238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5" t="n">
        <v>46233</v>
      </c>
      <c r="C5934" s="1" t="n">
        <v>100</v>
      </c>
      <c r="D5934" s="1" t="s">
        <v>3241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3239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5" t="n">
        <v>46233</v>
      </c>
      <c r="C5935" s="1" t="n">
        <v>100</v>
      </c>
      <c r="D5935" s="1" t="s">
        <v>3241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3232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5" t="n">
        <v>46233</v>
      </c>
      <c r="C5936" s="1" t="n">
        <v>100</v>
      </c>
      <c r="D5936" s="1" t="s">
        <v>3241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3233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5" t="n">
        <v>46233</v>
      </c>
      <c r="C5937" s="1" t="n">
        <v>100</v>
      </c>
      <c r="D5937" s="1" t="s">
        <v>3241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3234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5" t="n">
        <v>46233</v>
      </c>
      <c r="C5938" s="1" t="n">
        <v>100</v>
      </c>
      <c r="D5938" s="1" t="s">
        <v>3241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3451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5" t="n">
        <v>46233</v>
      </c>
      <c r="C5939" s="1" t="n">
        <v>100</v>
      </c>
      <c r="D5939" s="1" t="s">
        <v>3241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3240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5" t="n">
        <v>46233</v>
      </c>
      <c r="C5940" s="1" t="n">
        <v>100</v>
      </c>
      <c r="D5940" s="1" t="s">
        <v>3241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3232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5" t="n">
        <v>46233</v>
      </c>
      <c r="C5941" s="1" t="n">
        <v>100</v>
      </c>
      <c r="D5941" s="1" t="s">
        <v>3241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3234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5" t="n">
        <v>46233</v>
      </c>
      <c r="C5942" s="1" t="n">
        <v>100</v>
      </c>
      <c r="D5942" s="1" t="s">
        <v>3241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3451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5" t="n">
        <v>46233</v>
      </c>
      <c r="C5943" s="1" t="n">
        <v>100</v>
      </c>
      <c r="D5943" s="1" t="s">
        <v>3241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3240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5" t="n">
        <v>46233</v>
      </c>
      <c r="C5944" s="1" t="n">
        <v>100</v>
      </c>
      <c r="D5944" s="1" t="s">
        <v>3241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3232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5" t="n">
        <v>46233</v>
      </c>
      <c r="C5945" s="1" t="n">
        <v>100</v>
      </c>
      <c r="D5945" s="1" t="s">
        <v>3241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3234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5" t="n">
        <v>46234</v>
      </c>
      <c r="C5946" s="1" t="n">
        <v>1</v>
      </c>
      <c r="D5946" s="1" t="s">
        <v>3101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3242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5" t="n">
        <v>46234</v>
      </c>
      <c r="C5947" s="1" t="n">
        <v>1</v>
      </c>
      <c r="D5947" s="1" t="s">
        <v>3101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3243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5" t="n">
        <v>46234</v>
      </c>
      <c r="C5948" s="1" t="n">
        <v>1</v>
      </c>
      <c r="D5948" s="1" t="s">
        <v>3101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3244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5" t="n">
        <v>46234</v>
      </c>
      <c r="C5949" s="1" t="n">
        <v>6</v>
      </c>
      <c r="D5949" s="1" t="s">
        <v>3073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3703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5" t="n">
        <v>46234</v>
      </c>
      <c r="C5950" s="1" t="n">
        <v>6</v>
      </c>
      <c r="D5950" s="1" t="s">
        <v>3073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3068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5" t="n">
        <v>46234</v>
      </c>
      <c r="C5951" s="1" t="n">
        <v>6</v>
      </c>
      <c r="D5951" s="1" t="s">
        <v>3073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3069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5" t="n">
        <v>46234</v>
      </c>
      <c r="C5952" s="1" t="n">
        <v>6</v>
      </c>
      <c r="D5952" s="1" t="s">
        <v>3073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3070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5" t="n">
        <v>46234</v>
      </c>
      <c r="C5953" s="1" t="n">
        <v>6</v>
      </c>
      <c r="D5953" s="1" t="s">
        <v>3073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3104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5" t="n">
        <v>46234</v>
      </c>
      <c r="C5954" s="1" t="n">
        <v>6</v>
      </c>
      <c r="D5954" s="1" t="s">
        <v>3073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3105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5" t="n">
        <v>46234</v>
      </c>
      <c r="C5955" s="1" t="n">
        <v>6</v>
      </c>
      <c r="D5955" s="1" t="s">
        <v>3073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3108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5" t="n">
        <v>46234</v>
      </c>
      <c r="C5956" s="1" t="n">
        <v>6</v>
      </c>
      <c r="D5956" s="1" t="s">
        <v>3073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3110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5" t="n">
        <v>46234</v>
      </c>
      <c r="C5957" s="1" t="n">
        <v>6</v>
      </c>
      <c r="D5957" s="1" t="s">
        <v>3073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3258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5" t="n">
        <v>46234</v>
      </c>
      <c r="C5958" s="1" t="n">
        <v>6</v>
      </c>
      <c r="D5958" s="1" t="s">
        <v>3073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3111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5" t="n">
        <v>46234</v>
      </c>
      <c r="C5959" s="1" t="n">
        <v>6</v>
      </c>
      <c r="D5959" s="1" t="s">
        <v>3073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3112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5" t="n">
        <v>46234</v>
      </c>
      <c r="C5960" s="1" t="n">
        <v>6</v>
      </c>
      <c r="D5960" s="1" t="s">
        <v>3073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3113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5" t="n">
        <v>46234</v>
      </c>
      <c r="C5961" s="1" t="n">
        <v>6</v>
      </c>
      <c r="D5961" s="1" t="s">
        <v>3073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3114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5" t="n">
        <v>46234</v>
      </c>
      <c r="C5962" s="1" t="n">
        <v>6</v>
      </c>
      <c r="D5962" s="1" t="s">
        <v>3073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3259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5" t="n">
        <v>46234</v>
      </c>
      <c r="C5963" s="1" t="n">
        <v>6</v>
      </c>
      <c r="D5963" s="1" t="s">
        <v>3073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3260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5" t="n">
        <v>46234</v>
      </c>
      <c r="C5964" s="1" t="n">
        <v>6</v>
      </c>
      <c r="D5964" s="1" t="s">
        <v>3073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3261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5" t="n">
        <v>46234</v>
      </c>
      <c r="C5965" s="1" t="n">
        <v>6</v>
      </c>
      <c r="D5965" s="1" t="s">
        <v>3073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3888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5" t="n">
        <v>46234</v>
      </c>
      <c r="C5966" s="1" t="n">
        <v>6</v>
      </c>
      <c r="D5966" s="1" t="s">
        <v>3073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3116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5" t="n">
        <v>46234</v>
      </c>
      <c r="C5967" s="1" t="n">
        <v>6</v>
      </c>
      <c r="D5967" s="1" t="s">
        <v>3073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3460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5" t="n">
        <v>46234</v>
      </c>
      <c r="C5968" s="1" t="n">
        <v>6</v>
      </c>
      <c r="D5968" s="1" t="s">
        <v>3073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3118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5" t="n">
        <v>46234</v>
      </c>
      <c r="C5969" s="1" t="n">
        <v>6</v>
      </c>
      <c r="D5969" s="1" t="s">
        <v>3073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3262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5" t="n">
        <v>46234</v>
      </c>
      <c r="C5970" s="1" t="n">
        <v>11</v>
      </c>
      <c r="D5970" s="1" t="s">
        <v>3074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5131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5" t="n">
        <v>46234</v>
      </c>
      <c r="C5971" s="1" t="n">
        <v>11</v>
      </c>
      <c r="D5971" s="1" t="s">
        <v>3074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5132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5" t="n">
        <v>46234</v>
      </c>
      <c r="C5972" s="1" t="n">
        <v>11</v>
      </c>
      <c r="D5972" s="1" t="s">
        <v>3074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5133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5" t="n">
        <v>46234</v>
      </c>
      <c r="C5973" s="1" t="n">
        <v>11</v>
      </c>
      <c r="D5973" s="1" t="s">
        <v>3074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5134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5" t="n">
        <v>46234</v>
      </c>
      <c r="C5974" s="1" t="n">
        <v>11</v>
      </c>
      <c r="D5974" s="1" t="s">
        <v>3074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5135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5" t="n">
        <v>46234</v>
      </c>
      <c r="C5975" s="1" t="n">
        <v>11</v>
      </c>
      <c r="D5975" s="1" t="s">
        <v>3074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5136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5" t="n">
        <v>46234</v>
      </c>
      <c r="C5976" s="1" t="n">
        <v>11</v>
      </c>
      <c r="D5976" s="1" t="s">
        <v>3074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5137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5" t="n">
        <v>46234</v>
      </c>
      <c r="C5977" s="1" t="n">
        <v>11</v>
      </c>
      <c r="D5977" s="1" t="s">
        <v>3074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5138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15" t="n">
        <v>46234</v>
      </c>
      <c r="C5978" s="1" t="n">
        <v>11</v>
      </c>
      <c r="D5978" s="1" t="s">
        <v>3074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5139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15" t="n">
        <v>46234</v>
      </c>
      <c r="C5979" s="1" t="n">
        <v>11</v>
      </c>
      <c r="D5979" s="1" t="s">
        <v>3074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5140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15" t="n">
        <v>46234</v>
      </c>
      <c r="C5980" s="1" t="n">
        <v>11</v>
      </c>
      <c r="D5980" s="1" t="s">
        <v>3074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5141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15" t="n">
        <v>46234</v>
      </c>
      <c r="C5981" s="1" t="n">
        <v>11</v>
      </c>
      <c r="D5981" s="1" t="s">
        <v>3074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5142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15" t="n">
        <v>46234</v>
      </c>
      <c r="C5982" s="1" t="n">
        <v>11</v>
      </c>
      <c r="D5982" s="1" t="s">
        <v>3074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5143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15" t="n">
        <v>46234</v>
      </c>
      <c r="C5983" s="1" t="n">
        <v>11</v>
      </c>
      <c r="D5983" s="1" t="s">
        <v>3074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5144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15" t="n">
        <v>46234</v>
      </c>
      <c r="C5984" s="1" t="n">
        <v>11</v>
      </c>
      <c r="D5984" s="1" t="s">
        <v>3074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5145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15" t="n">
        <v>46234</v>
      </c>
      <c r="C5985" s="1" t="n">
        <v>11</v>
      </c>
      <c r="D5985" s="1" t="s">
        <v>3074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5146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15" t="n">
        <v>46234</v>
      </c>
      <c r="C5986" s="1" t="n">
        <v>11</v>
      </c>
      <c r="D5986" s="1" t="s">
        <v>3074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5147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5" t="n">
        <v>46234</v>
      </c>
      <c r="C5987" s="1" t="n">
        <v>11</v>
      </c>
      <c r="D5987" s="1" t="s">
        <v>3074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5148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15" t="n">
        <v>46234</v>
      </c>
      <c r="C5988" s="1" t="n">
        <v>11</v>
      </c>
      <c r="D5988" s="1" t="s">
        <v>3074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5149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15" t="n">
        <v>46234</v>
      </c>
      <c r="C5989" s="1" t="n">
        <v>11</v>
      </c>
      <c r="D5989" s="1" t="s">
        <v>3074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5150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15" t="n">
        <v>46234</v>
      </c>
      <c r="C5990" s="1" t="n">
        <v>11</v>
      </c>
      <c r="D5990" s="1" t="s">
        <v>3074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5151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15" t="n">
        <v>46234</v>
      </c>
      <c r="C5991" s="1" t="n">
        <v>11</v>
      </c>
      <c r="D5991" s="1" t="s">
        <v>3074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5152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15" t="n">
        <v>46234</v>
      </c>
      <c r="C5992" s="1" t="n">
        <v>11</v>
      </c>
      <c r="D5992" s="1" t="s">
        <v>3074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5153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5" t="n">
        <v>46234</v>
      </c>
      <c r="C5993" s="1" t="n">
        <v>11</v>
      </c>
      <c r="D5993" s="1" t="s">
        <v>3074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5154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15" t="n">
        <v>46234</v>
      </c>
      <c r="C5994" s="1" t="n">
        <v>11</v>
      </c>
      <c r="D5994" s="1" t="s">
        <v>3074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5155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15" t="n">
        <v>46234</v>
      </c>
      <c r="C5995" s="1" t="n">
        <v>11</v>
      </c>
      <c r="D5995" s="1" t="s">
        <v>3074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5156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15" t="n">
        <v>46234</v>
      </c>
      <c r="C5996" s="1" t="n">
        <v>11</v>
      </c>
      <c r="D5996" s="1" t="s">
        <v>3074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5157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15" t="n">
        <v>46234</v>
      </c>
      <c r="C5997" s="1" t="n">
        <v>11</v>
      </c>
      <c r="D5997" s="1" t="s">
        <v>3074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5158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15" t="n">
        <v>46234</v>
      </c>
      <c r="C5998" s="1" t="n">
        <v>11</v>
      </c>
      <c r="D5998" s="1" t="s">
        <v>3074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5159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15" t="n">
        <v>46234</v>
      </c>
      <c r="C5999" s="1" t="n">
        <v>11</v>
      </c>
      <c r="D5999" s="1" t="s">
        <v>3074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5160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15" t="n">
        <v>46234</v>
      </c>
      <c r="C6000" s="1" t="n">
        <v>11</v>
      </c>
      <c r="D6000" s="1" t="s">
        <v>3074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5161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15" t="n">
        <v>46234</v>
      </c>
      <c r="C6001" s="1" t="n">
        <v>11</v>
      </c>
      <c r="D6001" s="1" t="s">
        <v>3074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5162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15" t="n">
        <v>46234</v>
      </c>
      <c r="C6002" s="1" t="n">
        <v>11</v>
      </c>
      <c r="D6002" s="1" t="s">
        <v>3074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5163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15" t="n">
        <v>46234</v>
      </c>
      <c r="C6003" s="1" t="n">
        <v>11</v>
      </c>
      <c r="D6003" s="1" t="s">
        <v>3074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5164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15" t="n">
        <v>46234</v>
      </c>
      <c r="C6004" s="1" t="n">
        <v>11</v>
      </c>
      <c r="D6004" s="1" t="s">
        <v>3074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5165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15" t="n">
        <v>46234</v>
      </c>
      <c r="C6005" s="1" t="n">
        <v>11</v>
      </c>
      <c r="D6005" s="1" t="s">
        <v>3074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5166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15" t="n">
        <v>46234</v>
      </c>
      <c r="C6006" s="1" t="n">
        <v>11</v>
      </c>
      <c r="D6006" s="1" t="s">
        <v>3074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5167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5" t="n">
        <v>46234</v>
      </c>
      <c r="C6007" s="1" t="n">
        <v>11</v>
      </c>
      <c r="D6007" s="1" t="s">
        <v>3074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5168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5" t="n">
        <v>46234</v>
      </c>
      <c r="C6008" s="1" t="n">
        <v>11</v>
      </c>
      <c r="D6008" s="1" t="s">
        <v>3074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5169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5" t="n">
        <v>46234</v>
      </c>
      <c r="C6009" s="1" t="n">
        <v>11</v>
      </c>
      <c r="D6009" s="1" t="s">
        <v>3074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5170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5" t="n">
        <v>46234</v>
      </c>
      <c r="C6010" s="1" t="n">
        <v>11</v>
      </c>
      <c r="D6010" s="1" t="s">
        <v>3074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5171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5" t="n">
        <v>46234</v>
      </c>
      <c r="C6011" s="1" t="n">
        <v>11</v>
      </c>
      <c r="D6011" s="1" t="s">
        <v>3074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5172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5" t="n">
        <v>46234</v>
      </c>
      <c r="C6012" s="1" t="n">
        <v>11</v>
      </c>
      <c r="D6012" s="1" t="s">
        <v>3074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5173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5" t="n">
        <v>46234</v>
      </c>
      <c r="C6013" s="1" t="n">
        <v>11</v>
      </c>
      <c r="D6013" s="1" t="s">
        <v>3074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5174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5" t="n">
        <v>46234</v>
      </c>
      <c r="C6014" s="1" t="n">
        <v>11</v>
      </c>
      <c r="D6014" s="1" t="s">
        <v>3074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5175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5" t="n">
        <v>46234</v>
      </c>
      <c r="C6015" s="1" t="n">
        <v>11</v>
      </c>
      <c r="D6015" s="1" t="s">
        <v>3074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5176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5" t="n">
        <v>46234</v>
      </c>
      <c r="C6016" s="1" t="n">
        <v>11</v>
      </c>
      <c r="D6016" s="1" t="s">
        <v>3074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5177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5" t="n">
        <v>46234</v>
      </c>
      <c r="C6017" s="1" t="n">
        <v>11</v>
      </c>
      <c r="D6017" s="1" t="s">
        <v>3074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5178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5" t="n">
        <v>46234</v>
      </c>
      <c r="C6018" s="1" t="n">
        <v>11</v>
      </c>
      <c r="D6018" s="1" t="s">
        <v>3074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5179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5" t="n">
        <v>46234</v>
      </c>
      <c r="C6019" s="1" t="n">
        <v>11</v>
      </c>
      <c r="D6019" s="1" t="s">
        <v>3074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5180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5" t="n">
        <v>46234</v>
      </c>
      <c r="C6020" s="1" t="n">
        <v>11</v>
      </c>
      <c r="D6020" s="1" t="s">
        <v>3074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3303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5" t="n">
        <v>46234</v>
      </c>
      <c r="C6021" s="1" t="n">
        <v>11</v>
      </c>
      <c r="D6021" s="1" t="s">
        <v>3074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3304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5" t="n">
        <v>46234</v>
      </c>
      <c r="C6022" s="1" t="n">
        <v>11</v>
      </c>
      <c r="D6022" s="1" t="s">
        <v>3074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3306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5" t="n">
        <v>46234</v>
      </c>
      <c r="C6023" s="1" t="n">
        <v>11</v>
      </c>
      <c r="D6023" s="1" t="s">
        <v>3074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3307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5" t="n">
        <v>46234</v>
      </c>
      <c r="C6024" s="1" t="n">
        <v>11</v>
      </c>
      <c r="D6024" s="1" t="s">
        <v>3074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4986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5" t="n">
        <v>46234</v>
      </c>
      <c r="C6025" s="1" t="n">
        <v>11</v>
      </c>
      <c r="D6025" s="1" t="s">
        <v>3074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3310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5" t="n">
        <v>46234</v>
      </c>
      <c r="C6026" s="1" t="n">
        <v>11</v>
      </c>
      <c r="D6026" s="1" t="s">
        <v>3074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3311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5" t="n">
        <v>46234</v>
      </c>
      <c r="C6027" s="1" t="n">
        <v>11</v>
      </c>
      <c r="D6027" s="1" t="s">
        <v>3074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3312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5" t="n">
        <v>46234</v>
      </c>
      <c r="C6028" s="1" t="n">
        <v>11</v>
      </c>
      <c r="D6028" s="1" t="s">
        <v>3074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4987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5" t="n">
        <v>46234</v>
      </c>
      <c r="C6029" s="1" t="n">
        <v>11</v>
      </c>
      <c r="D6029" s="1" t="s">
        <v>3074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3313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5" t="n">
        <v>46234</v>
      </c>
      <c r="C6030" s="1" t="n">
        <v>11</v>
      </c>
      <c r="D6030" s="1" t="s">
        <v>3074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4988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5" t="n">
        <v>46234</v>
      </c>
      <c r="C6031" s="1" t="n">
        <v>11</v>
      </c>
      <c r="D6031" s="1" t="s">
        <v>3074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4989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5" t="n">
        <v>46234</v>
      </c>
      <c r="C6032" s="1" t="n">
        <v>11</v>
      </c>
      <c r="D6032" s="1" t="s">
        <v>3074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4990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5" t="n">
        <v>46234</v>
      </c>
      <c r="C6033" s="1" t="n">
        <v>11</v>
      </c>
      <c r="D6033" s="1" t="s">
        <v>3074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4991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5" t="n">
        <v>46234</v>
      </c>
      <c r="C6034" s="1" t="n">
        <v>11</v>
      </c>
      <c r="D6034" s="1" t="s">
        <v>3074</v>
      </c>
      <c r="E6034" s="1" t="n">
        <v>1609</v>
      </c>
      <c r="F6034" s="1" t="s">
        <v>521</v>
      </c>
      <c r="I6034" s="1" t="n">
        <v>5900</v>
      </c>
      <c r="J6034" s="1" t="n">
        <v>32861</v>
      </c>
      <c r="K6034" s="1" t="n">
        <v>7896878801145</v>
      </c>
      <c r="L6034" s="1" t="s">
        <v>4992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15" t="n">
        <v>46234</v>
      </c>
      <c r="C6035" s="1" t="n">
        <v>11</v>
      </c>
      <c r="D6035" s="1" t="s">
        <v>3074</v>
      </c>
      <c r="E6035" s="1" t="n">
        <v>1609</v>
      </c>
      <c r="F6035" s="1" t="s">
        <v>521</v>
      </c>
      <c r="I6035" s="1" t="n">
        <v>5900</v>
      </c>
      <c r="J6035" s="1" t="n">
        <v>41614</v>
      </c>
      <c r="K6035" s="1" t="n">
        <v>7896878801213</v>
      </c>
      <c r="L6035" s="1" t="s">
        <v>3314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15" t="n">
        <v>46234</v>
      </c>
      <c r="C6036" s="1" t="n">
        <v>11</v>
      </c>
      <c r="D6036" s="1" t="s">
        <v>3074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4994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5" t="n">
        <v>46234</v>
      </c>
      <c r="C6037" s="1" t="n">
        <v>11</v>
      </c>
      <c r="D6037" s="1" t="s">
        <v>3074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4028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5" t="n">
        <v>46234</v>
      </c>
      <c r="C6038" s="1" t="n">
        <v>11</v>
      </c>
      <c r="D6038" s="1" t="s">
        <v>3074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4080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5" t="n">
        <v>46234</v>
      </c>
      <c r="C6039" s="1" t="n">
        <v>11</v>
      </c>
      <c r="D6039" s="1" t="s">
        <v>3074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4457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5" t="n">
        <v>46234</v>
      </c>
      <c r="C6040" s="1" t="n">
        <v>11</v>
      </c>
      <c r="D6040" s="1" t="s">
        <v>3074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4459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5" t="n">
        <v>46234</v>
      </c>
      <c r="C6041" s="1" t="n">
        <v>11</v>
      </c>
      <c r="D6041" s="1" t="s">
        <v>3074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5181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5" t="n">
        <v>46234</v>
      </c>
      <c r="C6042" s="1" t="n">
        <v>11</v>
      </c>
      <c r="D6042" s="1" t="s">
        <v>3074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5182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5" t="n">
        <v>46234</v>
      </c>
      <c r="C6043" s="1" t="n">
        <v>11</v>
      </c>
      <c r="D6043" s="1" t="s">
        <v>3074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3455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5" t="n">
        <v>46234</v>
      </c>
      <c r="C6044" s="1" t="n">
        <v>11</v>
      </c>
      <c r="D6044" s="1" t="s">
        <v>3074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3352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5" t="n">
        <v>46234</v>
      </c>
      <c r="C6045" s="1" t="n">
        <v>11</v>
      </c>
      <c r="D6045" s="1" t="s">
        <v>3074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3124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5" t="n">
        <v>46234</v>
      </c>
      <c r="C6046" s="1" t="n">
        <v>11</v>
      </c>
      <c r="D6046" s="1" t="s">
        <v>3074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3125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5" t="n">
        <v>46234</v>
      </c>
      <c r="C6047" s="1" t="n">
        <v>11</v>
      </c>
      <c r="D6047" s="1" t="s">
        <v>3074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3126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5" t="n">
        <v>46234</v>
      </c>
      <c r="C6048" s="1" t="n">
        <v>11</v>
      </c>
      <c r="D6048" s="1" t="s">
        <v>3074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3128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5" t="n">
        <v>46234</v>
      </c>
      <c r="C6049" s="1" t="n">
        <v>11</v>
      </c>
      <c r="D6049" s="1" t="s">
        <v>3074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3129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5" t="n">
        <v>46234</v>
      </c>
      <c r="C6050" s="1" t="n">
        <v>11</v>
      </c>
      <c r="D6050" s="1" t="s">
        <v>3074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3130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5" t="n">
        <v>46234</v>
      </c>
      <c r="C6051" s="1" t="n">
        <v>11</v>
      </c>
      <c r="D6051" s="1" t="s">
        <v>3074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4014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5" t="n">
        <v>46234</v>
      </c>
      <c r="C6052" s="1" t="n">
        <v>11</v>
      </c>
      <c r="D6052" s="1" t="s">
        <v>3074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3131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5" t="n">
        <v>46234</v>
      </c>
      <c r="C6053" s="1" t="n">
        <v>11</v>
      </c>
      <c r="D6053" s="1" t="s">
        <v>3074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3132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5" t="n">
        <v>46234</v>
      </c>
      <c r="C6054" s="1" t="n">
        <v>11</v>
      </c>
      <c r="D6054" s="1" t="s">
        <v>3074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4015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5" t="n">
        <v>46234</v>
      </c>
      <c r="C6055" s="1" t="n">
        <v>11</v>
      </c>
      <c r="D6055" s="1" t="s">
        <v>3074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3133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5" t="n">
        <v>46234</v>
      </c>
      <c r="C6056" s="1" t="n">
        <v>11</v>
      </c>
      <c r="D6056" s="1" t="s">
        <v>3074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3134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5" t="n">
        <v>46234</v>
      </c>
      <c r="C6057" s="1" t="n">
        <v>11</v>
      </c>
      <c r="D6057" s="1" t="s">
        <v>3074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3135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5" t="n">
        <v>46234</v>
      </c>
      <c r="C6058" s="1" t="n">
        <v>11</v>
      </c>
      <c r="D6058" s="1" t="s">
        <v>3074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4902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5" t="n">
        <v>46234</v>
      </c>
      <c r="C6059" s="1" t="n">
        <v>11</v>
      </c>
      <c r="D6059" s="1" t="s">
        <v>3074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3136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5" t="n">
        <v>46234</v>
      </c>
      <c r="C6060" s="1" t="n">
        <v>11</v>
      </c>
      <c r="D6060" s="1" t="s">
        <v>3074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3137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5" t="n">
        <v>46234</v>
      </c>
      <c r="C6061" s="1" t="n">
        <v>11</v>
      </c>
      <c r="D6061" s="1" t="s">
        <v>3074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3138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5" t="n">
        <v>46234</v>
      </c>
      <c r="C6062" s="1" t="n">
        <v>11</v>
      </c>
      <c r="D6062" s="1" t="s">
        <v>3074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3139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5" t="n">
        <v>46234</v>
      </c>
      <c r="C6063" s="1" t="n">
        <v>11</v>
      </c>
      <c r="D6063" s="1" t="s">
        <v>3074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5183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5" t="n">
        <v>46234</v>
      </c>
      <c r="C6064" s="1" t="n">
        <v>11</v>
      </c>
      <c r="D6064" s="1" t="s">
        <v>3074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3140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5" t="n">
        <v>46234</v>
      </c>
      <c r="C6065" s="1" t="n">
        <v>11</v>
      </c>
      <c r="D6065" s="1" t="s">
        <v>3074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3141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5" t="n">
        <v>46234</v>
      </c>
      <c r="C6066" s="1" t="n">
        <v>11</v>
      </c>
      <c r="D6066" s="1" t="s">
        <v>3074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3142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5" t="n">
        <v>46234</v>
      </c>
      <c r="C6067" s="1" t="n">
        <v>11</v>
      </c>
      <c r="D6067" s="1" t="s">
        <v>3074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3143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5" t="n">
        <v>46234</v>
      </c>
      <c r="C6068" s="1" t="n">
        <v>11</v>
      </c>
      <c r="D6068" s="1" t="s">
        <v>3074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4016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5" t="n">
        <v>46234</v>
      </c>
      <c r="C6069" s="1" t="n">
        <v>11</v>
      </c>
      <c r="D6069" s="1" t="s">
        <v>3074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5184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5" t="n">
        <v>46234</v>
      </c>
      <c r="C6070" s="1" t="n">
        <v>11</v>
      </c>
      <c r="D6070" s="1" t="s">
        <v>3074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4354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5" t="n">
        <v>46234</v>
      </c>
      <c r="C6071" s="1" t="n">
        <v>11</v>
      </c>
      <c r="D6071" s="1" t="s">
        <v>3074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3152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5" t="n">
        <v>46234</v>
      </c>
      <c r="C6072" s="1" t="n">
        <v>11</v>
      </c>
      <c r="D6072" s="1" t="s">
        <v>3074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4359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5" t="n">
        <v>46234</v>
      </c>
      <c r="C6073" s="1" t="n">
        <v>11</v>
      </c>
      <c r="D6073" s="1" t="s">
        <v>3074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5185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5" t="n">
        <v>46234</v>
      </c>
      <c r="C6074" s="1" t="n">
        <v>11</v>
      </c>
      <c r="D6074" s="1" t="s">
        <v>3074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5186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5" t="n">
        <v>46234</v>
      </c>
      <c r="C6075" s="1" t="n">
        <v>11</v>
      </c>
      <c r="D6075" s="1" t="s">
        <v>3074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5187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5" t="n">
        <v>46234</v>
      </c>
      <c r="C6076" s="1" t="n">
        <v>11</v>
      </c>
      <c r="D6076" s="1" t="s">
        <v>3074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4780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5" t="n">
        <v>46234</v>
      </c>
      <c r="C6077" s="1" t="n">
        <v>11</v>
      </c>
      <c r="D6077" s="1" t="s">
        <v>3074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4709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5" t="n">
        <v>46234</v>
      </c>
      <c r="C6078" s="1" t="n">
        <v>11</v>
      </c>
      <c r="D6078" s="1" t="s">
        <v>3074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5188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5" t="n">
        <v>46234</v>
      </c>
      <c r="C6079" s="1" t="n">
        <v>11</v>
      </c>
      <c r="D6079" s="1" t="s">
        <v>3074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5189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5" t="n">
        <v>46234</v>
      </c>
      <c r="C6080" s="1" t="n">
        <v>11</v>
      </c>
      <c r="D6080" s="1" t="s">
        <v>3074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4079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5" t="n">
        <v>46234</v>
      </c>
      <c r="C6081" s="1" t="n">
        <v>11</v>
      </c>
      <c r="D6081" s="1" t="s">
        <v>3074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5190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5" t="n">
        <v>46234</v>
      </c>
      <c r="C6082" s="1" t="n">
        <v>11</v>
      </c>
      <c r="D6082" s="1" t="s">
        <v>3074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5191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5" t="n">
        <v>46234</v>
      </c>
      <c r="C6083" s="1" t="n">
        <v>11</v>
      </c>
      <c r="D6083" s="1" t="s">
        <v>3074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5192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5" t="n">
        <v>46234</v>
      </c>
      <c r="C6084" s="1" t="n">
        <v>11</v>
      </c>
      <c r="D6084" s="1" t="s">
        <v>3074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5193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5" t="n">
        <v>46234</v>
      </c>
      <c r="C6085" s="1" t="n">
        <v>11</v>
      </c>
      <c r="D6085" s="1" t="s">
        <v>3074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5194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5" t="n">
        <v>46234</v>
      </c>
      <c r="C6086" s="1" t="n">
        <v>11</v>
      </c>
      <c r="D6086" s="1" t="s">
        <v>3074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3559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5" t="n">
        <v>46234</v>
      </c>
      <c r="C6087" s="1" t="n">
        <v>11</v>
      </c>
      <c r="D6087" s="1" t="s">
        <v>3074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4302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5" t="n">
        <v>46234</v>
      </c>
      <c r="C6088" s="1" t="n">
        <v>11</v>
      </c>
      <c r="D6088" s="1" t="s">
        <v>3074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4304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5" t="n">
        <v>46234</v>
      </c>
      <c r="C6089" s="1" t="n">
        <v>11</v>
      </c>
      <c r="D6089" s="1" t="s">
        <v>3074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4305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5" t="n">
        <v>46234</v>
      </c>
      <c r="C6090" s="1" t="n">
        <v>11</v>
      </c>
      <c r="D6090" s="1" t="s">
        <v>3074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5195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5" t="n">
        <v>46234</v>
      </c>
      <c r="C6091" s="1" t="n">
        <v>11</v>
      </c>
      <c r="D6091" s="1" t="s">
        <v>3074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4308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5" t="n">
        <v>46234</v>
      </c>
      <c r="C6092" s="1" t="n">
        <v>11</v>
      </c>
      <c r="D6092" s="1" t="s">
        <v>3074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5196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5" t="n">
        <v>46234</v>
      </c>
      <c r="C6093" s="1" t="n">
        <v>11</v>
      </c>
      <c r="D6093" s="1" t="s">
        <v>3074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3580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5" t="n">
        <v>46234</v>
      </c>
      <c r="C6094" s="1" t="n">
        <v>11</v>
      </c>
      <c r="D6094" s="1" t="s">
        <v>3074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4310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5" t="n">
        <v>46234</v>
      </c>
      <c r="C6095" s="1" t="n">
        <v>11</v>
      </c>
      <c r="D6095" s="1" t="s">
        <v>3074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5197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5" t="n">
        <v>46234</v>
      </c>
      <c r="C6096" s="1" t="n">
        <v>11</v>
      </c>
      <c r="D6096" s="1" t="s">
        <v>3074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5198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5" t="n">
        <v>46234</v>
      </c>
      <c r="C6097" s="1" t="n">
        <v>11</v>
      </c>
      <c r="D6097" s="1" t="s">
        <v>3074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5199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5" t="n">
        <v>46234</v>
      </c>
      <c r="C6098" s="1" t="n">
        <v>11</v>
      </c>
      <c r="D6098" s="1" t="s">
        <v>3074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5200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5" t="n">
        <v>46234</v>
      </c>
      <c r="C6099" s="1" t="n">
        <v>11</v>
      </c>
      <c r="D6099" s="1" t="s">
        <v>3074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5201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5" t="n">
        <v>46234</v>
      </c>
      <c r="C6100" s="1" t="n">
        <v>11</v>
      </c>
      <c r="D6100" s="1" t="s">
        <v>3074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5202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5" t="n">
        <v>46234</v>
      </c>
      <c r="C6101" s="1" t="n">
        <v>11</v>
      </c>
      <c r="D6101" s="1" t="s">
        <v>3074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5203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5" t="n">
        <v>46234</v>
      </c>
      <c r="C6102" s="1" t="n">
        <v>11</v>
      </c>
      <c r="D6102" s="1" t="s">
        <v>3074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5204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5" t="n">
        <v>46234</v>
      </c>
      <c r="C6103" s="1" t="n">
        <v>11</v>
      </c>
      <c r="D6103" s="1" t="s">
        <v>3074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5205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5" t="n">
        <v>46234</v>
      </c>
      <c r="C6104" s="1" t="n">
        <v>11</v>
      </c>
      <c r="D6104" s="1" t="s">
        <v>3074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3581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5" t="n">
        <v>46234</v>
      </c>
      <c r="C6105" s="1" t="n">
        <v>11</v>
      </c>
      <c r="D6105" s="1" t="s">
        <v>3074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3582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5" t="n">
        <v>46234</v>
      </c>
      <c r="C6106" s="1" t="n">
        <v>11</v>
      </c>
      <c r="D6106" s="1" t="s">
        <v>3074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4078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5" t="n">
        <v>46234</v>
      </c>
      <c r="C6107" s="1" t="n">
        <v>11</v>
      </c>
      <c r="D6107" s="1" t="s">
        <v>3074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3586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5" t="n">
        <v>46234</v>
      </c>
      <c r="C6108" s="1" t="n">
        <v>11</v>
      </c>
      <c r="D6108" s="1" t="s">
        <v>3074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5206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5" t="n">
        <v>46234</v>
      </c>
      <c r="C6109" s="1" t="n">
        <v>11</v>
      </c>
      <c r="D6109" s="1" t="s">
        <v>3074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3370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5" t="n">
        <v>46234</v>
      </c>
      <c r="C6110" s="1" t="n">
        <v>11</v>
      </c>
      <c r="D6110" s="1" t="s">
        <v>3074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5207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5" t="n">
        <v>46234</v>
      </c>
      <c r="C6111" s="1" t="n">
        <v>11</v>
      </c>
      <c r="D6111" s="1" t="s">
        <v>3074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3590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5" t="n">
        <v>46234</v>
      </c>
      <c r="C6112" s="1" t="n">
        <v>11</v>
      </c>
      <c r="D6112" s="1" t="s">
        <v>3074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4081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5" t="n">
        <v>46234</v>
      </c>
      <c r="C6113" s="1" t="n">
        <v>11</v>
      </c>
      <c r="D6113" s="1" t="s">
        <v>3074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5208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5" t="n">
        <v>46234</v>
      </c>
      <c r="C6114" s="1" t="n">
        <v>11</v>
      </c>
      <c r="D6114" s="1" t="s">
        <v>3074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5209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5" t="n">
        <v>46234</v>
      </c>
      <c r="C6115" s="1" t="n">
        <v>11</v>
      </c>
      <c r="D6115" s="1" t="s">
        <v>3074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5210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5" t="n">
        <v>46234</v>
      </c>
      <c r="C6116" s="1" t="n">
        <v>11</v>
      </c>
      <c r="D6116" s="1" t="s">
        <v>3074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5211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5" t="n">
        <v>46234</v>
      </c>
      <c r="C6117" s="1" t="n">
        <v>11</v>
      </c>
      <c r="D6117" s="1" t="s">
        <v>3074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5212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5" t="n">
        <v>46234</v>
      </c>
      <c r="C6118" s="1" t="n">
        <v>11</v>
      </c>
      <c r="D6118" s="1" t="s">
        <v>3074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5213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5" t="n">
        <v>46234</v>
      </c>
      <c r="C6119" s="1" t="n">
        <v>11</v>
      </c>
      <c r="D6119" s="1" t="s">
        <v>3074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5214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5" t="n">
        <v>46234</v>
      </c>
      <c r="C6120" s="1" t="n">
        <v>11</v>
      </c>
      <c r="D6120" s="1" t="s">
        <v>3074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5215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5" t="n">
        <v>46234</v>
      </c>
      <c r="C6121" s="1" t="n">
        <v>11</v>
      </c>
      <c r="D6121" s="1" t="s">
        <v>3074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3373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5" t="n">
        <v>46234</v>
      </c>
      <c r="C6122" s="1" t="n">
        <v>11</v>
      </c>
      <c r="D6122" s="1" t="s">
        <v>3074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3376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5" t="n">
        <v>46234</v>
      </c>
      <c r="C6123" s="1" t="n">
        <v>11</v>
      </c>
      <c r="D6123" s="1" t="s">
        <v>3074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3377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5" t="n">
        <v>46234</v>
      </c>
      <c r="C6124" s="1" t="n">
        <v>11</v>
      </c>
      <c r="D6124" s="1" t="s">
        <v>3074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3378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5" t="n">
        <v>46234</v>
      </c>
      <c r="C6125" s="1" t="n">
        <v>11</v>
      </c>
      <c r="D6125" s="1" t="s">
        <v>3074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3379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5" t="n">
        <v>46234</v>
      </c>
      <c r="C6126" s="1" t="n">
        <v>11</v>
      </c>
      <c r="D6126" s="1" t="s">
        <v>3074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3382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5" t="n">
        <v>46234</v>
      </c>
      <c r="C6127" s="1" t="n">
        <v>11</v>
      </c>
      <c r="D6127" s="1" t="s">
        <v>3074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4083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5" t="n">
        <v>46234</v>
      </c>
      <c r="C6128" s="1" t="n">
        <v>11</v>
      </c>
      <c r="D6128" s="1" t="s">
        <v>3074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3383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5" t="n">
        <v>46234</v>
      </c>
      <c r="C6129" s="1" t="n">
        <v>11</v>
      </c>
      <c r="D6129" s="1" t="s">
        <v>3074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4084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5" t="n">
        <v>46234</v>
      </c>
      <c r="C6130" s="1" t="n">
        <v>11</v>
      </c>
      <c r="D6130" s="1" t="s">
        <v>3074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4824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5" t="n">
        <v>46234</v>
      </c>
      <c r="C6131" s="1" t="n">
        <v>11</v>
      </c>
      <c r="D6131" s="1" t="s">
        <v>3074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3087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5" t="n">
        <v>46234</v>
      </c>
      <c r="C6132" s="1" t="n">
        <v>11</v>
      </c>
      <c r="D6132" s="1" t="s">
        <v>3074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3088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5" t="n">
        <v>46234</v>
      </c>
      <c r="C6133" s="1" t="n">
        <v>11</v>
      </c>
      <c r="D6133" s="1" t="s">
        <v>3074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3076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5" t="n">
        <v>46234</v>
      </c>
      <c r="C6134" s="1" t="n">
        <v>11</v>
      </c>
      <c r="D6134" s="1" t="s">
        <v>3074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3357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5" t="n">
        <v>46234</v>
      </c>
      <c r="C6135" s="1" t="n">
        <v>11</v>
      </c>
      <c r="D6135" s="1" t="s">
        <v>3074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4423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5" t="n">
        <v>46234</v>
      </c>
      <c r="C6136" s="1" t="n">
        <v>11</v>
      </c>
      <c r="D6136" s="1" t="s">
        <v>3074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4396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5" t="n">
        <v>46234</v>
      </c>
      <c r="C6137" s="1" t="n">
        <v>11</v>
      </c>
      <c r="D6137" s="1" t="s">
        <v>3074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5055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5" t="n">
        <v>46234</v>
      </c>
      <c r="C6138" s="1" t="n">
        <v>11</v>
      </c>
      <c r="D6138" s="1" t="s">
        <v>3074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3699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5" t="n">
        <v>46234</v>
      </c>
      <c r="C6139" s="1" t="n">
        <v>11</v>
      </c>
      <c r="D6139" s="1" t="s">
        <v>3074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3700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5" t="n">
        <v>46234</v>
      </c>
      <c r="C6140" s="1" t="n">
        <v>11</v>
      </c>
      <c r="D6140" s="1" t="s">
        <v>3074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5056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5" t="n">
        <v>46234</v>
      </c>
      <c r="C6141" s="1" t="n">
        <v>11</v>
      </c>
      <c r="D6141" s="1" t="s">
        <v>3074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5216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5" t="n">
        <v>46234</v>
      </c>
      <c r="C6142" s="1" t="n">
        <v>11</v>
      </c>
      <c r="D6142" s="1" t="s">
        <v>3074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5217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5" t="n">
        <v>46234</v>
      </c>
      <c r="C6143" s="1" t="n">
        <v>11</v>
      </c>
      <c r="D6143" s="1" t="s">
        <v>3074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4675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5" t="n">
        <v>46234</v>
      </c>
      <c r="C6144" s="1" t="n">
        <v>11</v>
      </c>
      <c r="D6144" s="1" t="s">
        <v>3074</v>
      </c>
      <c r="E6144" s="1" t="n">
        <v>10009</v>
      </c>
      <c r="F6144" s="1" t="s">
        <v>481</v>
      </c>
      <c r="I6144" s="1" t="n">
        <v>1432680</v>
      </c>
      <c r="J6144" s="1" t="n">
        <v>12588</v>
      </c>
      <c r="K6144" s="1" t="n">
        <v>7891000067048</v>
      </c>
      <c r="L6144" s="1" t="s">
        <v>3411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15" t="n">
        <v>46234</v>
      </c>
      <c r="C6145" s="1" t="n">
        <v>11</v>
      </c>
      <c r="D6145" s="1" t="s">
        <v>3074</v>
      </c>
      <c r="E6145" s="1" t="n">
        <v>10009</v>
      </c>
      <c r="F6145" s="1" t="s">
        <v>481</v>
      </c>
      <c r="I6145" s="1" t="n">
        <v>1432680</v>
      </c>
      <c r="J6145" s="1" t="n">
        <v>13038</v>
      </c>
      <c r="K6145" s="1" t="n">
        <v>7891000077962</v>
      </c>
      <c r="L6145" s="1" t="s">
        <v>3396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15" t="n">
        <v>46234</v>
      </c>
      <c r="C6146" s="1" t="n">
        <v>11</v>
      </c>
      <c r="D6146" s="1" t="s">
        <v>3074</v>
      </c>
      <c r="E6146" s="1" t="n">
        <v>10009</v>
      </c>
      <c r="F6146" s="1" t="s">
        <v>481</v>
      </c>
      <c r="I6146" s="1" t="n">
        <v>1432680</v>
      </c>
      <c r="J6146" s="1" t="n">
        <v>13105</v>
      </c>
      <c r="K6146" s="1" t="n">
        <v>7891000077924</v>
      </c>
      <c r="L6146" s="1" t="s">
        <v>3387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5" t="n">
        <v>46234</v>
      </c>
      <c r="C6147" s="1" t="n">
        <v>11</v>
      </c>
      <c r="D6147" s="1" t="s">
        <v>3074</v>
      </c>
      <c r="E6147" s="1" t="n">
        <v>10009</v>
      </c>
      <c r="F6147" s="1" t="s">
        <v>481</v>
      </c>
      <c r="I6147" s="1" t="n">
        <v>1432680</v>
      </c>
      <c r="J6147" s="1" t="n">
        <v>13212</v>
      </c>
      <c r="K6147" s="1" t="n">
        <v>7891000077948</v>
      </c>
      <c r="L6147" s="1" t="s">
        <v>5218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5" t="n">
        <v>46234</v>
      </c>
      <c r="C6148" s="1" t="n">
        <v>11</v>
      </c>
      <c r="D6148" s="1" t="s">
        <v>3074</v>
      </c>
      <c r="E6148" s="1" t="n">
        <v>10009</v>
      </c>
      <c r="F6148" s="1" t="s">
        <v>481</v>
      </c>
      <c r="I6148" s="1" t="n">
        <v>1432680</v>
      </c>
      <c r="J6148" s="1" t="n">
        <v>14234</v>
      </c>
      <c r="K6148" s="1" t="n">
        <v>7891000081501</v>
      </c>
      <c r="L6148" s="1" t="s">
        <v>3412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15" t="n">
        <v>46234</v>
      </c>
      <c r="C6149" s="1" t="n">
        <v>11</v>
      </c>
      <c r="D6149" s="1" t="s">
        <v>3074</v>
      </c>
      <c r="E6149" s="1" t="n">
        <v>10009</v>
      </c>
      <c r="F6149" s="1" t="s">
        <v>481</v>
      </c>
      <c r="I6149" s="1" t="n">
        <v>1432680</v>
      </c>
      <c r="J6149" s="1" t="n">
        <v>15717</v>
      </c>
      <c r="K6149" s="1" t="n">
        <v>7891000089255</v>
      </c>
      <c r="L6149" s="1" t="s">
        <v>3388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15" t="n">
        <v>46234</v>
      </c>
      <c r="C6150" s="1" t="n">
        <v>11</v>
      </c>
      <c r="D6150" s="1" t="s">
        <v>3074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3402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5" t="n">
        <v>46234</v>
      </c>
      <c r="C6151" s="1" t="n">
        <v>11</v>
      </c>
      <c r="D6151" s="1" t="s">
        <v>3074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4681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5" t="n">
        <v>46234</v>
      </c>
      <c r="C6152" s="1" t="n">
        <v>11</v>
      </c>
      <c r="D6152" s="1" t="s">
        <v>3074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4683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5" t="n">
        <v>46234</v>
      </c>
      <c r="C6153" s="1" t="n">
        <v>11</v>
      </c>
      <c r="D6153" s="1" t="s">
        <v>3074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3406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5" t="n">
        <v>46234</v>
      </c>
      <c r="C6154" s="1" t="n">
        <v>11</v>
      </c>
      <c r="D6154" s="1" t="s">
        <v>3074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3391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5" t="n">
        <v>46234</v>
      </c>
      <c r="C6155" s="1" t="n">
        <v>11</v>
      </c>
      <c r="D6155" s="1" t="s">
        <v>3074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5219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5" t="n">
        <v>46234</v>
      </c>
      <c r="C6156" s="1" t="n">
        <v>11</v>
      </c>
      <c r="D6156" s="1" t="s">
        <v>3074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5220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5" t="n">
        <v>46234</v>
      </c>
      <c r="C6157" s="1" t="n">
        <v>11</v>
      </c>
      <c r="D6157" s="1" t="s">
        <v>3074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3417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5" t="n">
        <v>46234</v>
      </c>
      <c r="C6158" s="1" t="n">
        <v>11</v>
      </c>
      <c r="D6158" s="1" t="s">
        <v>3074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5221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5" t="n">
        <v>46234</v>
      </c>
      <c r="C6159" s="1" t="n">
        <v>11</v>
      </c>
      <c r="D6159" s="1" t="s">
        <v>3074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5222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5" t="n">
        <v>46234</v>
      </c>
      <c r="C6160" s="1" t="n">
        <v>11</v>
      </c>
      <c r="D6160" s="1" t="s">
        <v>3074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3898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5" t="n">
        <v>46234</v>
      </c>
      <c r="C6161" s="1" t="n">
        <v>11</v>
      </c>
      <c r="D6161" s="1" t="s">
        <v>3074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5223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5" t="n">
        <v>46234</v>
      </c>
      <c r="C6162" s="1" t="n">
        <v>11</v>
      </c>
      <c r="D6162" s="1" t="s">
        <v>3074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4861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5" t="n">
        <v>46234</v>
      </c>
      <c r="C6163" s="1" t="n">
        <v>11</v>
      </c>
      <c r="D6163" s="1" t="s">
        <v>3074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4862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5" t="n">
        <v>46234</v>
      </c>
      <c r="C6164" s="1" t="n">
        <v>11</v>
      </c>
      <c r="D6164" s="1" t="s">
        <v>3074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4863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5" t="n">
        <v>46234</v>
      </c>
      <c r="C6165" s="1" t="n">
        <v>11</v>
      </c>
      <c r="D6165" s="1" t="s">
        <v>3074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5224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5" t="n">
        <v>46234</v>
      </c>
      <c r="C6166" s="1" t="n">
        <v>11</v>
      </c>
      <c r="D6166" s="1" t="s">
        <v>3074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5225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5" t="n">
        <v>46234</v>
      </c>
      <c r="C6167" s="1" t="n">
        <v>11</v>
      </c>
      <c r="D6167" s="1" t="s">
        <v>3074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4865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5" t="n">
        <v>46234</v>
      </c>
      <c r="C6168" s="1" t="n">
        <v>11</v>
      </c>
      <c r="D6168" s="1" t="s">
        <v>3074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4680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5" t="n">
        <v>46234</v>
      </c>
      <c r="C6169" s="1" t="n">
        <v>11</v>
      </c>
      <c r="D6169" s="1" t="s">
        <v>3074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3405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5" t="n">
        <v>46234</v>
      </c>
      <c r="C6170" s="1" t="n">
        <v>11</v>
      </c>
      <c r="D6170" s="1" t="s">
        <v>3074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4870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5" t="n">
        <v>46234</v>
      </c>
      <c r="C6171" s="1" t="n">
        <v>11</v>
      </c>
      <c r="D6171" s="1" t="s">
        <v>3074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4871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5" t="n">
        <v>46234</v>
      </c>
      <c r="C6172" s="1" t="n">
        <v>11</v>
      </c>
      <c r="D6172" s="1" t="s">
        <v>3074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4872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5" t="n">
        <v>46234</v>
      </c>
      <c r="C6173" s="1" t="n">
        <v>11</v>
      </c>
      <c r="D6173" s="1" t="s">
        <v>3074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4873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5" t="n">
        <v>46234</v>
      </c>
      <c r="C6174" s="1" t="n">
        <v>11</v>
      </c>
      <c r="D6174" s="1" t="s">
        <v>3074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3392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5" t="n">
        <v>46234</v>
      </c>
      <c r="C6175" s="1" t="n">
        <v>11</v>
      </c>
      <c r="D6175" s="1" t="s">
        <v>3074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3408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5" t="n">
        <v>46234</v>
      </c>
      <c r="C6176" s="1" t="n">
        <v>11</v>
      </c>
      <c r="D6176" s="1" t="s">
        <v>3074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5226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5" t="n">
        <v>46234</v>
      </c>
      <c r="C6177" s="1" t="n">
        <v>11</v>
      </c>
      <c r="D6177" s="1" t="s">
        <v>3074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4875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5" t="n">
        <v>46234</v>
      </c>
      <c r="C6178" s="1" t="n">
        <v>11</v>
      </c>
      <c r="D6178" s="1" t="s">
        <v>3074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4050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5" t="n">
        <v>46234</v>
      </c>
      <c r="C6179" s="1" t="n">
        <v>11</v>
      </c>
      <c r="D6179" s="1" t="s">
        <v>3074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3770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5" t="n">
        <v>46234</v>
      </c>
      <c r="C6180" s="1" t="n">
        <v>11</v>
      </c>
      <c r="D6180" s="1" t="s">
        <v>3074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5227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5" t="n">
        <v>46234</v>
      </c>
      <c r="C6181" s="1" t="n">
        <v>11</v>
      </c>
      <c r="D6181" s="1" t="s">
        <v>3074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3577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5" t="n">
        <v>46234</v>
      </c>
      <c r="C6182" s="1" t="n">
        <v>11</v>
      </c>
      <c r="D6182" s="1" t="s">
        <v>3074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3771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5" t="n">
        <v>46234</v>
      </c>
      <c r="C6183" s="1" t="n">
        <v>11</v>
      </c>
      <c r="D6183" s="1" t="s">
        <v>3074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3776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5" t="n">
        <v>46234</v>
      </c>
      <c r="C6184" s="1" t="n">
        <v>11</v>
      </c>
      <c r="D6184" s="1" t="s">
        <v>3074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3779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5" t="n">
        <v>46234</v>
      </c>
      <c r="C6185" s="1" t="n">
        <v>11</v>
      </c>
      <c r="D6185" s="1" t="s">
        <v>3074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4054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5" t="n">
        <v>46234</v>
      </c>
      <c r="C6186" s="1" t="n">
        <v>11</v>
      </c>
      <c r="D6186" s="1" t="s">
        <v>3074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3783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5" t="n">
        <v>46234</v>
      </c>
      <c r="C6187" s="1" t="n">
        <v>11</v>
      </c>
      <c r="D6187" s="1" t="s">
        <v>3074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3418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5" t="n">
        <v>46234</v>
      </c>
      <c r="C6188" s="1" t="n">
        <v>11</v>
      </c>
      <c r="D6188" s="1" t="s">
        <v>3074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3419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5" t="n">
        <v>46234</v>
      </c>
      <c r="C6189" s="1" t="n">
        <v>11</v>
      </c>
      <c r="D6189" s="1" t="s">
        <v>3074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3421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5" t="n">
        <v>46234</v>
      </c>
      <c r="C6190" s="1" t="n">
        <v>11</v>
      </c>
      <c r="D6190" s="1" t="s">
        <v>3074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3422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5" t="n">
        <v>46234</v>
      </c>
      <c r="C6191" s="1" t="n">
        <v>11</v>
      </c>
      <c r="D6191" s="1" t="s">
        <v>3074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5228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5" t="n">
        <v>46234</v>
      </c>
      <c r="C6192" s="1" t="n">
        <v>11</v>
      </c>
      <c r="D6192" s="1" t="s">
        <v>3074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5229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5" t="n">
        <v>46234</v>
      </c>
      <c r="C6193" s="1" t="n">
        <v>11</v>
      </c>
      <c r="D6193" s="1" t="s">
        <v>3074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3427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5" t="n">
        <v>46234</v>
      </c>
      <c r="C6194" s="1" t="n">
        <v>11</v>
      </c>
      <c r="D6194" s="1" t="s">
        <v>3074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3428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5" t="n">
        <v>46234</v>
      </c>
      <c r="C6195" s="1" t="n">
        <v>11</v>
      </c>
      <c r="D6195" s="1" t="s">
        <v>3074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3432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5" t="n">
        <v>46234</v>
      </c>
      <c r="C6196" s="1" t="n">
        <v>11</v>
      </c>
      <c r="D6196" s="1" t="s">
        <v>3074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5230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5" t="n">
        <v>46234</v>
      </c>
      <c r="C6197" s="1" t="n">
        <v>11</v>
      </c>
      <c r="D6197" s="1" t="s">
        <v>3074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5231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5" t="n">
        <v>46234</v>
      </c>
      <c r="C6198" s="1" t="n">
        <v>11</v>
      </c>
      <c r="D6198" s="1" t="s">
        <v>3074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5057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5" t="n">
        <v>46234</v>
      </c>
      <c r="C6199" s="1" t="n">
        <v>11</v>
      </c>
      <c r="D6199" s="1" t="s">
        <v>3074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3089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5" t="n">
        <v>46234</v>
      </c>
      <c r="C6200" s="1" t="n">
        <v>11</v>
      </c>
      <c r="D6200" s="1" t="s">
        <v>3074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3660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5" t="n">
        <v>46234</v>
      </c>
      <c r="C6201" s="1" t="n">
        <v>11</v>
      </c>
      <c r="D6201" s="1" t="s">
        <v>3074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4910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5" t="n">
        <v>46234</v>
      </c>
      <c r="C6202" s="1" t="n">
        <v>11</v>
      </c>
      <c r="D6202" s="1" t="s">
        <v>3074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4416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5" t="n">
        <v>46234</v>
      </c>
      <c r="C6203" s="1" t="n">
        <v>11</v>
      </c>
      <c r="D6203" s="1" t="s">
        <v>3074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3976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5" t="n">
        <v>46234</v>
      </c>
      <c r="C6204" s="1" t="n">
        <v>11</v>
      </c>
      <c r="D6204" s="1" t="s">
        <v>3074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4041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5" t="n">
        <v>46234</v>
      </c>
      <c r="C6205" s="1" t="n">
        <v>11</v>
      </c>
      <c r="D6205" s="1" t="s">
        <v>3074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3091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5" t="n">
        <v>46234</v>
      </c>
      <c r="C6206" s="1" t="n">
        <v>11</v>
      </c>
      <c r="D6206" s="1" t="s">
        <v>3074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3663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5" t="n">
        <v>46234</v>
      </c>
      <c r="C6207" s="1" t="n">
        <v>11</v>
      </c>
      <c r="D6207" s="1" t="s">
        <v>3074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4419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5" t="n">
        <v>46234</v>
      </c>
      <c r="C6208" s="1" t="n">
        <v>11</v>
      </c>
      <c r="D6208" s="1" t="s">
        <v>3074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3094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5" t="n">
        <v>46234</v>
      </c>
      <c r="C6209" s="1" t="n">
        <v>11</v>
      </c>
      <c r="D6209" s="1" t="s">
        <v>3074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4042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5" t="n">
        <v>46234</v>
      </c>
      <c r="C6210" s="1" t="n">
        <v>11</v>
      </c>
      <c r="D6210" s="1" t="s">
        <v>3074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4608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5" t="n">
        <v>46234</v>
      </c>
      <c r="C6211" s="1" t="n">
        <v>11</v>
      </c>
      <c r="D6211" s="1" t="s">
        <v>3074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3097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5" t="n">
        <v>46234</v>
      </c>
      <c r="C6212" s="1" t="n">
        <v>11</v>
      </c>
      <c r="D6212" s="1" t="s">
        <v>3074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3089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5" t="n">
        <v>46234</v>
      </c>
      <c r="C6213" s="1" t="n">
        <v>39</v>
      </c>
      <c r="D6213" s="1" t="s">
        <v>3299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3349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5" t="n">
        <v>46234</v>
      </c>
      <c r="C6214" s="1" t="n">
        <v>39</v>
      </c>
      <c r="D6214" s="1" t="s">
        <v>3299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4611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5" t="n">
        <v>46234</v>
      </c>
      <c r="C6215" s="1" t="n">
        <v>39</v>
      </c>
      <c r="D6215" s="1" t="s">
        <v>3299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5232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5" t="n">
        <v>46234</v>
      </c>
      <c r="C6216" s="1" t="n">
        <v>171</v>
      </c>
      <c r="D6216" s="1" t="s">
        <v>3301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5233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5" t="n">
        <v>46235</v>
      </c>
      <c r="C6217" s="1" t="n">
        <v>1</v>
      </c>
      <c r="D6217" s="1" t="s">
        <v>3101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3102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5" t="n">
        <v>46235</v>
      </c>
      <c r="C6218" s="1" t="n">
        <v>6</v>
      </c>
      <c r="D6218" s="1" t="s">
        <v>3073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3068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5" t="n">
        <v>46235</v>
      </c>
      <c r="C6219" s="1" t="n">
        <v>6</v>
      </c>
      <c r="D6219" s="1" t="s">
        <v>3073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3069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5" t="n">
        <v>46235</v>
      </c>
      <c r="C6220" s="1" t="n">
        <v>6</v>
      </c>
      <c r="D6220" s="1" t="s">
        <v>3073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3070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5" t="n">
        <v>46235</v>
      </c>
      <c r="C6221" s="1" t="n">
        <v>6</v>
      </c>
      <c r="D6221" s="1" t="s">
        <v>3073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3071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5" t="n">
        <v>46235</v>
      </c>
      <c r="C6222" s="1" t="n">
        <v>6</v>
      </c>
      <c r="D6222" s="1" t="s">
        <v>3073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3109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5" t="n">
        <v>46235</v>
      </c>
      <c r="C6223" s="1" t="n">
        <v>6</v>
      </c>
      <c r="D6223" s="1" t="s">
        <v>3073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4624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5" t="n">
        <v>46236</v>
      </c>
      <c r="C6224" s="1" t="n">
        <v>1</v>
      </c>
      <c r="D6224" s="1" t="s">
        <v>3101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3119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5" t="n">
        <v>46236</v>
      </c>
      <c r="C6225" s="1" t="n">
        <v>1</v>
      </c>
      <c r="D6225" s="1" t="s">
        <v>3101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3120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5" t="n">
        <v>46236</v>
      </c>
      <c r="C6226" s="1" t="n">
        <v>1</v>
      </c>
      <c r="D6226" s="1" t="s">
        <v>3101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3121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5" t="n">
        <v>46236</v>
      </c>
      <c r="C6227" s="1" t="n">
        <v>1</v>
      </c>
      <c r="D6227" s="1" t="s">
        <v>3101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3122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5" t="n">
        <v>46237</v>
      </c>
      <c r="C6228" s="1" t="n">
        <v>6</v>
      </c>
      <c r="D6228" s="1" t="s">
        <v>3073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3072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5" t="n">
        <v>46237</v>
      </c>
      <c r="C6229" s="1" t="n">
        <v>6</v>
      </c>
      <c r="D6229" s="1" t="s">
        <v>3073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3070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5" t="n">
        <v>46237</v>
      </c>
      <c r="C6230" s="1" t="n">
        <v>6</v>
      </c>
      <c r="D6230" s="1" t="s">
        <v>3073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3071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5" t="n">
        <v>46237</v>
      </c>
      <c r="C6231" s="1" t="n">
        <v>11</v>
      </c>
      <c r="D6231" s="1" t="s">
        <v>3074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3123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5" t="n">
        <v>46237</v>
      </c>
      <c r="C6232" s="1" t="n">
        <v>11</v>
      </c>
      <c r="D6232" s="1" t="s">
        <v>3074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3530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5" t="n">
        <v>46237</v>
      </c>
      <c r="C6233" s="1" t="n">
        <v>11</v>
      </c>
      <c r="D6233" s="1" t="s">
        <v>3074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3531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5" t="n">
        <v>46237</v>
      </c>
      <c r="C6234" s="1" t="n">
        <v>11</v>
      </c>
      <c r="D6234" s="1" t="s">
        <v>3074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3532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5" t="n">
        <v>46237</v>
      </c>
      <c r="C6235" s="1" t="n">
        <v>11</v>
      </c>
      <c r="D6235" s="1" t="s">
        <v>3074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3533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5" t="n">
        <v>46237</v>
      </c>
      <c r="C6236" s="1" t="n">
        <v>11</v>
      </c>
      <c r="D6236" s="1" t="s">
        <v>3074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3534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5" t="n">
        <v>46237</v>
      </c>
      <c r="C6237" s="1" t="n">
        <v>11</v>
      </c>
      <c r="D6237" s="1" t="s">
        <v>3074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3144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5" t="n">
        <v>46237</v>
      </c>
      <c r="C6238" s="1" t="n">
        <v>11</v>
      </c>
      <c r="D6238" s="1" t="s">
        <v>3074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3144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5" t="n">
        <v>46237</v>
      </c>
      <c r="C6239" s="1" t="n">
        <v>11</v>
      </c>
      <c r="D6239" s="1" t="s">
        <v>3074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3144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5" t="n">
        <v>46237</v>
      </c>
      <c r="C6240" s="1" t="n">
        <v>11</v>
      </c>
      <c r="D6240" s="1" t="s">
        <v>3074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3146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5" t="n">
        <v>46237</v>
      </c>
      <c r="C6241" s="1" t="n">
        <v>11</v>
      </c>
      <c r="D6241" s="1" t="s">
        <v>3074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3144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5" t="n">
        <v>46237</v>
      </c>
      <c r="C6242" s="1" t="n">
        <v>11</v>
      </c>
      <c r="D6242" s="1" t="s">
        <v>3074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3146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5" t="n">
        <v>46237</v>
      </c>
      <c r="C6243" s="1" t="n">
        <v>11</v>
      </c>
      <c r="D6243" s="1" t="s">
        <v>3074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3682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5" t="n">
        <v>46237</v>
      </c>
      <c r="C6244" s="1" t="n">
        <v>11</v>
      </c>
      <c r="D6244" s="1" t="s">
        <v>3074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3322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5" t="n">
        <v>46237</v>
      </c>
      <c r="C6245" s="1" t="n">
        <v>11</v>
      </c>
      <c r="D6245" s="1" t="s">
        <v>3074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3326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5" t="n">
        <v>46237</v>
      </c>
      <c r="C6246" s="1" t="n">
        <v>11</v>
      </c>
      <c r="D6246" s="1" t="s">
        <v>3074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3331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5" t="n">
        <v>46237</v>
      </c>
      <c r="C6247" s="1" t="n">
        <v>11</v>
      </c>
      <c r="D6247" s="1" t="s">
        <v>3074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3690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5" t="n">
        <v>46237</v>
      </c>
      <c r="C6248" s="1" t="n">
        <v>11</v>
      </c>
      <c r="D6248" s="1" t="s">
        <v>3074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5234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5" t="n">
        <v>46237</v>
      </c>
      <c r="C6249" s="1" t="n">
        <v>11</v>
      </c>
      <c r="D6249" s="1" t="s">
        <v>3074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4240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5" t="n">
        <v>46237</v>
      </c>
      <c r="C6250" s="1" t="n">
        <v>11</v>
      </c>
      <c r="D6250" s="1" t="s">
        <v>3074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3695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5" t="n">
        <v>46237</v>
      </c>
      <c r="C6251" s="1" t="n">
        <v>11</v>
      </c>
      <c r="D6251" s="1" t="s">
        <v>3074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3696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5" t="n">
        <v>46237</v>
      </c>
      <c r="C6252" s="1" t="n">
        <v>11</v>
      </c>
      <c r="D6252" s="1" t="s">
        <v>3074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5235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5" t="n">
        <v>46237</v>
      </c>
      <c r="C6253" s="1" t="n">
        <v>11</v>
      </c>
      <c r="D6253" s="1" t="s">
        <v>3074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3698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5" t="n">
        <v>46237</v>
      </c>
      <c r="C6254" s="1" t="n">
        <v>11</v>
      </c>
      <c r="D6254" s="1" t="s">
        <v>3074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5236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5" t="n">
        <v>46237</v>
      </c>
      <c r="C6255" s="1" t="n">
        <v>11</v>
      </c>
      <c r="D6255" s="1" t="s">
        <v>3074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3283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5" t="n">
        <v>46237</v>
      </c>
      <c r="C6256" s="1" t="n">
        <v>11</v>
      </c>
      <c r="D6256" s="1" t="s">
        <v>3074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5237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5" t="n">
        <v>46237</v>
      </c>
      <c r="C6257" s="1" t="n">
        <v>11</v>
      </c>
      <c r="D6257" s="1" t="s">
        <v>3074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5238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5" t="n">
        <v>46237</v>
      </c>
      <c r="C6258" s="1" t="n">
        <v>11</v>
      </c>
      <c r="D6258" s="1" t="s">
        <v>3074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5239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5" t="n">
        <v>46237</v>
      </c>
      <c r="C6259" s="1" t="n">
        <v>11</v>
      </c>
      <c r="D6259" s="1" t="s">
        <v>3074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5240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5" t="n">
        <v>46237</v>
      </c>
      <c r="C6260" s="1" t="n">
        <v>11</v>
      </c>
      <c r="D6260" s="1" t="s">
        <v>3074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5241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5" t="n">
        <v>46237</v>
      </c>
      <c r="C6261" s="1" t="n">
        <v>11</v>
      </c>
      <c r="D6261" s="1" t="s">
        <v>3074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5242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5" t="n">
        <v>46237</v>
      </c>
      <c r="C6262" s="1" t="n">
        <v>11</v>
      </c>
      <c r="D6262" s="1" t="s">
        <v>3074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4086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5" t="n">
        <v>46237</v>
      </c>
      <c r="C6263" s="1" t="n">
        <v>11</v>
      </c>
      <c r="D6263" s="1" t="s">
        <v>3074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4087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5" t="n">
        <v>46237</v>
      </c>
      <c r="C6264" s="1" t="n">
        <v>11</v>
      </c>
      <c r="D6264" s="1" t="s">
        <v>3074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4089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5" t="n">
        <v>46237</v>
      </c>
      <c r="C6265" s="1" t="n">
        <v>11</v>
      </c>
      <c r="D6265" s="1" t="s">
        <v>3074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4090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5" t="n">
        <v>46237</v>
      </c>
      <c r="C6266" s="1" t="n">
        <v>11</v>
      </c>
      <c r="D6266" s="1" t="s">
        <v>3074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4091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5" t="n">
        <v>46237</v>
      </c>
      <c r="C6267" s="1" t="n">
        <v>11</v>
      </c>
      <c r="D6267" s="1" t="s">
        <v>3074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4092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5" t="n">
        <v>46237</v>
      </c>
      <c r="C6268" s="1" t="n">
        <v>11</v>
      </c>
      <c r="D6268" s="1" t="s">
        <v>3074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4093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5" t="n">
        <v>46237</v>
      </c>
      <c r="C6269" s="1" t="n">
        <v>11</v>
      </c>
      <c r="D6269" s="1" t="s">
        <v>3074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4094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5" t="n">
        <v>46237</v>
      </c>
      <c r="C6270" s="1" t="n">
        <v>11</v>
      </c>
      <c r="D6270" s="1" t="s">
        <v>3074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4095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5" t="n">
        <v>46237</v>
      </c>
      <c r="C6271" s="1" t="n">
        <v>11</v>
      </c>
      <c r="D6271" s="1" t="s">
        <v>3074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4096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5" t="n">
        <v>46237</v>
      </c>
      <c r="C6272" s="1" t="n">
        <v>11</v>
      </c>
      <c r="D6272" s="1" t="s">
        <v>3074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4097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5" t="n">
        <v>46237</v>
      </c>
      <c r="C6273" s="1" t="n">
        <v>11</v>
      </c>
      <c r="D6273" s="1" t="s">
        <v>3074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4098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5" t="n">
        <v>46237</v>
      </c>
      <c r="C6274" s="1" t="n">
        <v>11</v>
      </c>
      <c r="D6274" s="1" t="s">
        <v>3074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5243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5" t="n">
        <v>46237</v>
      </c>
      <c r="C6275" s="1" t="n">
        <v>11</v>
      </c>
      <c r="D6275" s="1" t="s">
        <v>3074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4099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5" t="n">
        <v>46237</v>
      </c>
      <c r="C6276" s="1" t="n">
        <v>11</v>
      </c>
      <c r="D6276" s="1" t="s">
        <v>3074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4100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5" t="n">
        <v>46237</v>
      </c>
      <c r="C6277" s="1" t="n">
        <v>11</v>
      </c>
      <c r="D6277" s="1" t="s">
        <v>3074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5092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5" t="n">
        <v>46237</v>
      </c>
      <c r="C6278" s="1" t="n">
        <v>11</v>
      </c>
      <c r="D6278" s="1" t="s">
        <v>3074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4101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5" t="n">
        <v>46237</v>
      </c>
      <c r="C6279" s="1" t="n">
        <v>11</v>
      </c>
      <c r="D6279" s="1" t="s">
        <v>3074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4102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5" t="n">
        <v>46237</v>
      </c>
      <c r="C6280" s="1" t="n">
        <v>11</v>
      </c>
      <c r="D6280" s="1" t="s">
        <v>3074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5244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5" t="n">
        <v>46237</v>
      </c>
      <c r="C6281" s="1" t="n">
        <v>11</v>
      </c>
      <c r="D6281" s="1" t="s">
        <v>3074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4103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5" t="n">
        <v>46237</v>
      </c>
      <c r="C6282" s="1" t="n">
        <v>11</v>
      </c>
      <c r="D6282" s="1" t="s">
        <v>3074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4104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5" t="n">
        <v>46237</v>
      </c>
      <c r="C6283" s="1" t="n">
        <v>11</v>
      </c>
      <c r="D6283" s="1" t="s">
        <v>3074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4105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5" t="n">
        <v>46237</v>
      </c>
      <c r="C6284" s="1" t="n">
        <v>11</v>
      </c>
      <c r="D6284" s="1" t="s">
        <v>3074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5094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5" t="n">
        <v>46237</v>
      </c>
      <c r="C6285" s="1" t="n">
        <v>11</v>
      </c>
      <c r="D6285" s="1" t="s">
        <v>3074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4106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5" t="n">
        <v>46237</v>
      </c>
      <c r="C6286" s="1" t="n">
        <v>11</v>
      </c>
      <c r="D6286" s="1" t="s">
        <v>3074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4107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5" t="n">
        <v>46237</v>
      </c>
      <c r="C6287" s="1" t="n">
        <v>11</v>
      </c>
      <c r="D6287" s="1" t="s">
        <v>3074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5245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5" t="n">
        <v>46237</v>
      </c>
      <c r="C6288" s="1" t="n">
        <v>11</v>
      </c>
      <c r="D6288" s="1" t="s">
        <v>3074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5246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5" t="n">
        <v>46237</v>
      </c>
      <c r="C6289" s="1" t="n">
        <v>11</v>
      </c>
      <c r="D6289" s="1" t="s">
        <v>3074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4108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5" t="n">
        <v>46237</v>
      </c>
      <c r="C6290" s="1" t="n">
        <v>11</v>
      </c>
      <c r="D6290" s="1" t="s">
        <v>3074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4109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5" t="n">
        <v>46237</v>
      </c>
      <c r="C6291" s="1" t="n">
        <v>11</v>
      </c>
      <c r="D6291" s="1" t="s">
        <v>3074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4115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5" t="n">
        <v>46237</v>
      </c>
      <c r="C6292" s="1" t="n">
        <v>11</v>
      </c>
      <c r="D6292" s="1" t="s">
        <v>3074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4116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5" t="n">
        <v>46237</v>
      </c>
      <c r="C6293" s="1" t="n">
        <v>22</v>
      </c>
      <c r="D6293" s="1" t="s">
        <v>3220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3235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5" t="n">
        <v>46237</v>
      </c>
      <c r="C6294" s="1" t="n">
        <v>22</v>
      </c>
      <c r="D6294" s="1" t="s">
        <v>3220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3235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5" t="n">
        <v>46237</v>
      </c>
      <c r="C6295" s="1" t="n">
        <v>22</v>
      </c>
      <c r="D6295" s="1" t="s">
        <v>3220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3236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5" t="n">
        <v>46237</v>
      </c>
      <c r="C6296" s="1" t="n">
        <v>22</v>
      </c>
      <c r="D6296" s="1" t="s">
        <v>3220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3237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5" t="n">
        <v>46237</v>
      </c>
      <c r="C6297" s="1" t="n">
        <v>22</v>
      </c>
      <c r="D6297" s="1" t="s">
        <v>3220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3238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5" t="n">
        <v>46237</v>
      </c>
      <c r="C6298" s="1" t="n">
        <v>22</v>
      </c>
      <c r="D6298" s="1" t="s">
        <v>3220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3221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5" t="n">
        <v>46237</v>
      </c>
      <c r="C6299" s="1" t="n">
        <v>22</v>
      </c>
      <c r="D6299" s="1" t="s">
        <v>3220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3239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5" t="n">
        <v>46237</v>
      </c>
      <c r="C6300" s="1" t="n">
        <v>22</v>
      </c>
      <c r="D6300" s="1" t="s">
        <v>3220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3222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5" t="n">
        <v>46237</v>
      </c>
      <c r="C6301" s="1" t="n">
        <v>22</v>
      </c>
      <c r="D6301" s="1" t="s">
        <v>3220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3223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5" t="n">
        <v>46237</v>
      </c>
      <c r="C6302" s="1" t="n">
        <v>22</v>
      </c>
      <c r="D6302" s="1" t="s">
        <v>3220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3224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5" t="n">
        <v>46237</v>
      </c>
      <c r="C6303" s="1" t="n">
        <v>22</v>
      </c>
      <c r="D6303" s="1" t="s">
        <v>3220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3225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5" t="n">
        <v>46237</v>
      </c>
      <c r="C6304" s="1" t="n">
        <v>22</v>
      </c>
      <c r="D6304" s="1" t="s">
        <v>3220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3226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5" t="n">
        <v>46237</v>
      </c>
      <c r="C6305" s="1" t="n">
        <v>22</v>
      </c>
      <c r="D6305" s="1" t="s">
        <v>3220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3227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5" t="n">
        <v>46237</v>
      </c>
      <c r="C6306" s="1" t="n">
        <v>22</v>
      </c>
      <c r="D6306" s="1" t="s">
        <v>3220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3228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5" t="n">
        <v>46237</v>
      </c>
      <c r="C6307" s="1" t="n">
        <v>22</v>
      </c>
      <c r="D6307" s="1" t="s">
        <v>3220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3229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5" t="n">
        <v>46237</v>
      </c>
      <c r="C6308" s="1" t="n">
        <v>22</v>
      </c>
      <c r="D6308" s="1" t="s">
        <v>3220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3230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5" t="n">
        <v>46237</v>
      </c>
      <c r="C6309" s="1" t="n">
        <v>22</v>
      </c>
      <c r="D6309" s="1" t="s">
        <v>3220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4920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5" t="n">
        <v>46237</v>
      </c>
      <c r="C6310" s="1" t="n">
        <v>22</v>
      </c>
      <c r="D6310" s="1" t="s">
        <v>3220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3231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5" t="n">
        <v>46237</v>
      </c>
      <c r="C6311" s="1" t="n">
        <v>22</v>
      </c>
      <c r="D6311" s="1" t="s">
        <v>3220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3232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5" t="n">
        <v>46237</v>
      </c>
      <c r="C6312" s="1" t="n">
        <v>22</v>
      </c>
      <c r="D6312" s="1" t="s">
        <v>3220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3232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5" t="n">
        <v>46237</v>
      </c>
      <c r="C6313" s="1" t="n">
        <v>22</v>
      </c>
      <c r="D6313" s="1" t="s">
        <v>3220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3233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5" t="n">
        <v>46237</v>
      </c>
      <c r="C6314" s="1" t="n">
        <v>22</v>
      </c>
      <c r="D6314" s="1" t="s">
        <v>3220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3233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5" t="n">
        <v>46237</v>
      </c>
      <c r="C6315" s="1" t="n">
        <v>22</v>
      </c>
      <c r="D6315" s="1" t="s">
        <v>3220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3234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5" t="n">
        <v>46237</v>
      </c>
      <c r="C6316" s="1" t="n">
        <v>22</v>
      </c>
      <c r="D6316" s="1" t="s">
        <v>3220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3234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5" t="n">
        <v>46237</v>
      </c>
      <c r="C6317" s="1" t="n">
        <v>22</v>
      </c>
      <c r="D6317" s="1" t="s">
        <v>3220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3235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5" t="n">
        <v>46237</v>
      </c>
      <c r="C6318" s="1" t="n">
        <v>22</v>
      </c>
      <c r="D6318" s="1" t="s">
        <v>3220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3236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5" t="n">
        <v>46237</v>
      </c>
      <c r="C6319" s="1" t="n">
        <v>22</v>
      </c>
      <c r="D6319" s="1" t="s">
        <v>3220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3237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5" t="n">
        <v>46237</v>
      </c>
      <c r="C6320" s="1" t="n">
        <v>22</v>
      </c>
      <c r="D6320" s="1" t="s">
        <v>3220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3238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5" t="n">
        <v>46237</v>
      </c>
      <c r="C6321" s="1" t="n">
        <v>22</v>
      </c>
      <c r="D6321" s="1" t="s">
        <v>3220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3221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5" t="n">
        <v>46237</v>
      </c>
      <c r="C6322" s="1" t="n">
        <v>22</v>
      </c>
      <c r="D6322" s="1" t="s">
        <v>3220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3239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5" t="n">
        <v>46237</v>
      </c>
      <c r="C6323" s="1" t="n">
        <v>22</v>
      </c>
      <c r="D6323" s="1" t="s">
        <v>3220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3222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5" t="n">
        <v>46237</v>
      </c>
      <c r="C6324" s="1" t="n">
        <v>22</v>
      </c>
      <c r="D6324" s="1" t="s">
        <v>3220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3223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5" t="n">
        <v>46237</v>
      </c>
      <c r="C6325" s="1" t="n">
        <v>22</v>
      </c>
      <c r="D6325" s="1" t="s">
        <v>3220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3224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5" t="n">
        <v>46237</v>
      </c>
      <c r="C6326" s="1" t="n">
        <v>22</v>
      </c>
      <c r="D6326" s="1" t="s">
        <v>3220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3225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5" t="n">
        <v>46237</v>
      </c>
      <c r="C6327" s="1" t="n">
        <v>22</v>
      </c>
      <c r="D6327" s="1" t="s">
        <v>3220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3226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5" t="n">
        <v>46237</v>
      </c>
      <c r="C6328" s="1" t="n">
        <v>22</v>
      </c>
      <c r="D6328" s="1" t="s">
        <v>3220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3227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5" t="n">
        <v>46237</v>
      </c>
      <c r="C6329" s="1" t="n">
        <v>22</v>
      </c>
      <c r="D6329" s="1" t="s">
        <v>3220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3228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5" t="n">
        <v>46237</v>
      </c>
      <c r="C6330" s="1" t="n">
        <v>22</v>
      </c>
      <c r="D6330" s="1" t="s">
        <v>3220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3229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5" t="n">
        <v>46237</v>
      </c>
      <c r="C6331" s="1" t="n">
        <v>22</v>
      </c>
      <c r="D6331" s="1" t="s">
        <v>3220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3230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5" t="n">
        <v>46237</v>
      </c>
      <c r="C6332" s="1" t="n">
        <v>22</v>
      </c>
      <c r="D6332" s="1" t="s">
        <v>3220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3231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5" t="n">
        <v>46237</v>
      </c>
      <c r="C6333" s="1" t="n">
        <v>22</v>
      </c>
      <c r="D6333" s="1" t="s">
        <v>3220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3232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5" t="n">
        <v>46237</v>
      </c>
      <c r="C6334" s="1" t="n">
        <v>22</v>
      </c>
      <c r="D6334" s="1" t="s">
        <v>3220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3232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5" t="n">
        <v>46237</v>
      </c>
      <c r="C6335" s="1" t="n">
        <v>22</v>
      </c>
      <c r="D6335" s="1" t="s">
        <v>3220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3233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5" t="n">
        <v>46237</v>
      </c>
      <c r="C6336" s="1" t="n">
        <v>22</v>
      </c>
      <c r="D6336" s="1" t="s">
        <v>3220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3233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5" t="n">
        <v>46237</v>
      </c>
      <c r="C6337" s="1" t="n">
        <v>22</v>
      </c>
      <c r="D6337" s="1" t="s">
        <v>3220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3234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5" t="n">
        <v>46237</v>
      </c>
      <c r="C6338" s="1" t="n">
        <v>22</v>
      </c>
      <c r="D6338" s="1" t="s">
        <v>3220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3234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5" t="n">
        <v>46237</v>
      </c>
      <c r="C6339" s="1" t="n">
        <v>100</v>
      </c>
      <c r="D6339" s="1" t="s">
        <v>3241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3221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5" t="n">
        <v>46237</v>
      </c>
      <c r="C6340" s="1" t="n">
        <v>100</v>
      </c>
      <c r="D6340" s="1" t="s">
        <v>3241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3222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5" t="n">
        <v>46237</v>
      </c>
      <c r="C6341" s="1" t="n">
        <v>100</v>
      </c>
      <c r="D6341" s="1" t="s">
        <v>3241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3223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5" t="n">
        <v>46237</v>
      </c>
      <c r="C6342" s="1" t="n">
        <v>100</v>
      </c>
      <c r="D6342" s="1" t="s">
        <v>3241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3224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5" t="n">
        <v>46237</v>
      </c>
      <c r="C6343" s="1" t="n">
        <v>100</v>
      </c>
      <c r="D6343" s="1" t="s">
        <v>3241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3225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5" t="n">
        <v>46237</v>
      </c>
      <c r="C6344" s="1" t="n">
        <v>100</v>
      </c>
      <c r="D6344" s="1" t="s">
        <v>3241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3226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5" t="n">
        <v>46237</v>
      </c>
      <c r="C6345" s="1" t="n">
        <v>100</v>
      </c>
      <c r="D6345" s="1" t="s">
        <v>3241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3227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5" t="n">
        <v>46237</v>
      </c>
      <c r="C6346" s="1" t="n">
        <v>100</v>
      </c>
      <c r="D6346" s="1" t="s">
        <v>3241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3228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5" t="n">
        <v>46237</v>
      </c>
      <c r="C6347" s="1" t="n">
        <v>100</v>
      </c>
      <c r="D6347" s="1" t="s">
        <v>3241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3229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5" t="n">
        <v>46237</v>
      </c>
      <c r="C6348" s="1" t="n">
        <v>100</v>
      </c>
      <c r="D6348" s="1" t="s">
        <v>3241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3230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5" t="n">
        <v>46237</v>
      </c>
      <c r="C6349" s="1" t="n">
        <v>100</v>
      </c>
      <c r="D6349" s="1" t="s">
        <v>3241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3231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5" t="n">
        <v>46237</v>
      </c>
      <c r="C6350" s="1" t="n">
        <v>100</v>
      </c>
      <c r="D6350" s="1" t="s">
        <v>3241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3232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5" t="n">
        <v>46237</v>
      </c>
      <c r="C6351" s="1" t="n">
        <v>100</v>
      </c>
      <c r="D6351" s="1" t="s">
        <v>3241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3233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5" t="n">
        <v>46237</v>
      </c>
      <c r="C6352" s="1" t="n">
        <v>100</v>
      </c>
      <c r="D6352" s="1" t="s">
        <v>3241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3234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5" t="n">
        <v>46237</v>
      </c>
      <c r="C6353" s="1" t="n">
        <v>100</v>
      </c>
      <c r="D6353" s="1" t="s">
        <v>3241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3221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5" t="n">
        <v>46237</v>
      </c>
      <c r="C6354" s="1" t="n">
        <v>100</v>
      </c>
      <c r="D6354" s="1" t="s">
        <v>3241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3222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5" t="n">
        <v>46237</v>
      </c>
      <c r="C6355" s="1" t="n">
        <v>100</v>
      </c>
      <c r="D6355" s="1" t="s">
        <v>3241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3223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5" t="n">
        <v>46237</v>
      </c>
      <c r="C6356" s="1" t="n">
        <v>100</v>
      </c>
      <c r="D6356" s="1" t="s">
        <v>3241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3224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5" t="n">
        <v>46237</v>
      </c>
      <c r="C6357" s="1" t="n">
        <v>100</v>
      </c>
      <c r="D6357" s="1" t="s">
        <v>3241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3225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5" t="n">
        <v>46237</v>
      </c>
      <c r="C6358" s="1" t="n">
        <v>100</v>
      </c>
      <c r="D6358" s="1" t="s">
        <v>3241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3226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5" t="n">
        <v>46237</v>
      </c>
      <c r="C6359" s="1" t="n">
        <v>100</v>
      </c>
      <c r="D6359" s="1" t="s">
        <v>3241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3227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5" t="n">
        <v>46237</v>
      </c>
      <c r="C6360" s="1" t="n">
        <v>100</v>
      </c>
      <c r="D6360" s="1" t="s">
        <v>3241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3228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5" t="n">
        <v>46237</v>
      </c>
      <c r="C6361" s="1" t="n">
        <v>100</v>
      </c>
      <c r="D6361" s="1" t="s">
        <v>3241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3229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5" t="n">
        <v>46237</v>
      </c>
      <c r="C6362" s="1" t="n">
        <v>100</v>
      </c>
      <c r="D6362" s="1" t="s">
        <v>3241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3230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5" t="n">
        <v>46237</v>
      </c>
      <c r="C6363" s="1" t="n">
        <v>100</v>
      </c>
      <c r="D6363" s="1" t="s">
        <v>3241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3231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5" t="n">
        <v>46237</v>
      </c>
      <c r="C6364" s="1" t="n">
        <v>100</v>
      </c>
      <c r="D6364" s="1" t="s">
        <v>3241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3232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5" t="n">
        <v>46237</v>
      </c>
      <c r="C6365" s="1" t="n">
        <v>100</v>
      </c>
      <c r="D6365" s="1" t="s">
        <v>3241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3233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5" t="n">
        <v>46237</v>
      </c>
      <c r="C6366" s="1" t="n">
        <v>100</v>
      </c>
      <c r="D6366" s="1" t="s">
        <v>3241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3234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5" t="n">
        <v>46237</v>
      </c>
      <c r="C6367" s="1" t="n">
        <v>100</v>
      </c>
      <c r="D6367" s="1" t="s">
        <v>3241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3235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5" t="n">
        <v>46237</v>
      </c>
      <c r="C6368" s="1" t="n">
        <v>100</v>
      </c>
      <c r="D6368" s="1" t="s">
        <v>3241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3221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5" t="n">
        <v>46237</v>
      </c>
      <c r="C6369" s="1" t="n">
        <v>100</v>
      </c>
      <c r="D6369" s="1" t="s">
        <v>3241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3222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5" t="n">
        <v>46237</v>
      </c>
      <c r="C6370" s="1" t="n">
        <v>100</v>
      </c>
      <c r="D6370" s="1" t="s">
        <v>3241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3223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5" t="n">
        <v>46237</v>
      </c>
      <c r="C6371" s="1" t="n">
        <v>100</v>
      </c>
      <c r="D6371" s="1" t="s">
        <v>3241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3224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5" t="n">
        <v>46237</v>
      </c>
      <c r="C6372" s="1" t="n">
        <v>100</v>
      </c>
      <c r="D6372" s="1" t="s">
        <v>3241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3225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5" t="n">
        <v>46237</v>
      </c>
      <c r="C6373" s="1" t="n">
        <v>100</v>
      </c>
      <c r="D6373" s="1" t="s">
        <v>3241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3226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5" t="n">
        <v>46237</v>
      </c>
      <c r="C6374" s="1" t="n">
        <v>100</v>
      </c>
      <c r="D6374" s="1" t="s">
        <v>3241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3227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5" t="n">
        <v>46237</v>
      </c>
      <c r="C6375" s="1" t="n">
        <v>100</v>
      </c>
      <c r="D6375" s="1" t="s">
        <v>3241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3228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5" t="n">
        <v>46237</v>
      </c>
      <c r="C6376" s="1" t="n">
        <v>100</v>
      </c>
      <c r="D6376" s="1" t="s">
        <v>3241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3229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5" t="n">
        <v>46237</v>
      </c>
      <c r="C6377" s="1" t="n">
        <v>100</v>
      </c>
      <c r="D6377" s="1" t="s">
        <v>3241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3230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5" t="n">
        <v>46237</v>
      </c>
      <c r="C6378" s="1" t="n">
        <v>100</v>
      </c>
      <c r="D6378" s="1" t="s">
        <v>3241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4920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5" t="n">
        <v>46237</v>
      </c>
      <c r="C6379" s="1" t="n">
        <v>100</v>
      </c>
      <c r="D6379" s="1" t="s">
        <v>3241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3231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5" t="n">
        <v>46237</v>
      </c>
      <c r="C6380" s="1" t="n">
        <v>100</v>
      </c>
      <c r="D6380" s="1" t="s">
        <v>3241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3232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5" t="n">
        <v>46237</v>
      </c>
      <c r="C6381" s="1" t="n">
        <v>100</v>
      </c>
      <c r="D6381" s="1" t="s">
        <v>3241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3233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5" t="n">
        <v>46237</v>
      </c>
      <c r="C6382" s="1" t="n">
        <v>100</v>
      </c>
      <c r="D6382" s="1" t="s">
        <v>3241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3234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5" t="n">
        <v>46237</v>
      </c>
      <c r="C6383" s="1" t="n">
        <v>100</v>
      </c>
      <c r="D6383" s="1" t="s">
        <v>3241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3235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5" t="n">
        <v>46237</v>
      </c>
      <c r="C6384" s="1" t="n">
        <v>100</v>
      </c>
      <c r="D6384" s="1" t="s">
        <v>3241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3236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5" t="n">
        <v>46237</v>
      </c>
      <c r="C6385" s="1" t="n">
        <v>100</v>
      </c>
      <c r="D6385" s="1" t="s">
        <v>3241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3237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5" t="n">
        <v>46237</v>
      </c>
      <c r="C6386" s="1" t="n">
        <v>100</v>
      </c>
      <c r="D6386" s="1" t="s">
        <v>3241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3238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5" t="n">
        <v>46237</v>
      </c>
      <c r="C6387" s="1" t="n">
        <v>100</v>
      </c>
      <c r="D6387" s="1" t="s">
        <v>3241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3239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5" t="n">
        <v>46237</v>
      </c>
      <c r="C6388" s="1" t="n">
        <v>100</v>
      </c>
      <c r="D6388" s="1" t="s">
        <v>3241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3232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5" t="n">
        <v>46237</v>
      </c>
      <c r="C6389" s="1" t="n">
        <v>100</v>
      </c>
      <c r="D6389" s="1" t="s">
        <v>3241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3233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5" t="n">
        <v>46237</v>
      </c>
      <c r="C6390" s="1" t="n">
        <v>100</v>
      </c>
      <c r="D6390" s="1" t="s">
        <v>3241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3234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5" t="n">
        <v>46237</v>
      </c>
      <c r="C6391" s="1" t="n">
        <v>100</v>
      </c>
      <c r="D6391" s="1" t="s">
        <v>3241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3235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5" t="n">
        <v>46237</v>
      </c>
      <c r="C6392" s="1" t="n">
        <v>100</v>
      </c>
      <c r="D6392" s="1" t="s">
        <v>3241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3236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5" t="n">
        <v>46237</v>
      </c>
      <c r="C6393" s="1" t="n">
        <v>100</v>
      </c>
      <c r="D6393" s="1" t="s">
        <v>3241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3237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5" t="n">
        <v>46237</v>
      </c>
      <c r="C6394" s="1" t="n">
        <v>100</v>
      </c>
      <c r="D6394" s="1" t="s">
        <v>3241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3238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5" t="n">
        <v>46237</v>
      </c>
      <c r="C6395" s="1" t="n">
        <v>100</v>
      </c>
      <c r="D6395" s="1" t="s">
        <v>3241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3239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5" t="n">
        <v>46237</v>
      </c>
      <c r="C6396" s="1" t="n">
        <v>100</v>
      </c>
      <c r="D6396" s="1" t="s">
        <v>3241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3232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5" t="n">
        <v>46237</v>
      </c>
      <c r="C6397" s="1" t="n">
        <v>100</v>
      </c>
      <c r="D6397" s="1" t="s">
        <v>3241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3233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5" t="n">
        <v>46237</v>
      </c>
      <c r="C6398" s="1" t="n">
        <v>100</v>
      </c>
      <c r="D6398" s="1" t="s">
        <v>3241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3234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5" t="n">
        <v>46237</v>
      </c>
      <c r="C6399" s="1" t="n">
        <v>100</v>
      </c>
      <c r="D6399" s="1" t="s">
        <v>3241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3235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5" t="n">
        <v>46237</v>
      </c>
      <c r="C6400" s="1" t="n">
        <v>100</v>
      </c>
      <c r="D6400" s="1" t="s">
        <v>3241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3236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5" t="n">
        <v>46237</v>
      </c>
      <c r="C6401" s="1" t="n">
        <v>100</v>
      </c>
      <c r="D6401" s="1" t="s">
        <v>3241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3237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5" t="n">
        <v>46237</v>
      </c>
      <c r="C6402" s="1" t="n">
        <v>100</v>
      </c>
      <c r="D6402" s="1" t="s">
        <v>3241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3238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5" t="n">
        <v>46237</v>
      </c>
      <c r="C6403" s="1" t="n">
        <v>100</v>
      </c>
      <c r="D6403" s="1" t="s">
        <v>3241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3239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5" t="n">
        <v>46237</v>
      </c>
      <c r="C6404" s="1" t="n">
        <v>100</v>
      </c>
      <c r="D6404" s="1" t="s">
        <v>3241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3232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5" t="n">
        <v>46237</v>
      </c>
      <c r="C6405" s="1" t="n">
        <v>100</v>
      </c>
      <c r="D6405" s="1" t="s">
        <v>3241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3233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5" t="n">
        <v>46237</v>
      </c>
      <c r="C6406" s="1" t="n">
        <v>100</v>
      </c>
      <c r="D6406" s="1" t="s">
        <v>3241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3234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5" t="n">
        <v>46237</v>
      </c>
      <c r="C6407" s="1" t="n">
        <v>100</v>
      </c>
      <c r="D6407" s="1" t="s">
        <v>3241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3221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5" t="n">
        <v>46237</v>
      </c>
      <c r="C6408" s="1" t="n">
        <v>100</v>
      </c>
      <c r="D6408" s="1" t="s">
        <v>3241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3222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5" t="n">
        <v>46237</v>
      </c>
      <c r="C6409" s="1" t="n">
        <v>100</v>
      </c>
      <c r="D6409" s="1" t="s">
        <v>3241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3223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5" t="n">
        <v>46237</v>
      </c>
      <c r="C6410" s="1" t="n">
        <v>100</v>
      </c>
      <c r="D6410" s="1" t="s">
        <v>3241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3224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5" t="n">
        <v>46237</v>
      </c>
      <c r="C6411" s="1" t="n">
        <v>100</v>
      </c>
      <c r="D6411" s="1" t="s">
        <v>3241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3225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5" t="n">
        <v>46237</v>
      </c>
      <c r="C6412" s="1" t="n">
        <v>100</v>
      </c>
      <c r="D6412" s="1" t="s">
        <v>3241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3226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5" t="n">
        <v>46237</v>
      </c>
      <c r="C6413" s="1" t="n">
        <v>100</v>
      </c>
      <c r="D6413" s="1" t="s">
        <v>3241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3227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5" t="n">
        <v>46237</v>
      </c>
      <c r="C6414" s="1" t="n">
        <v>100</v>
      </c>
      <c r="D6414" s="1" t="s">
        <v>3241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3228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5" t="n">
        <v>46237</v>
      </c>
      <c r="C6415" s="1" t="n">
        <v>100</v>
      </c>
      <c r="D6415" s="1" t="s">
        <v>3241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3229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5" t="n">
        <v>46237</v>
      </c>
      <c r="C6416" s="1" t="n">
        <v>100</v>
      </c>
      <c r="D6416" s="1" t="s">
        <v>3241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3230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5" t="n">
        <v>46237</v>
      </c>
      <c r="C6417" s="1" t="n">
        <v>100</v>
      </c>
      <c r="D6417" s="1" t="s">
        <v>3241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3231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5" t="n">
        <v>46237</v>
      </c>
      <c r="C6418" s="1" t="n">
        <v>100</v>
      </c>
      <c r="D6418" s="1" t="s">
        <v>3241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3232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5" t="n">
        <v>46237</v>
      </c>
      <c r="C6419" s="1" t="n">
        <v>100</v>
      </c>
      <c r="D6419" s="1" t="s">
        <v>3241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3233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5" t="n">
        <v>46237</v>
      </c>
      <c r="C6420" s="1" t="n">
        <v>100</v>
      </c>
      <c r="D6420" s="1" t="s">
        <v>3241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3234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5" t="n">
        <v>46237</v>
      </c>
      <c r="C6421" s="1" t="n">
        <v>171</v>
      </c>
      <c r="D6421" s="1" t="s">
        <v>3301</v>
      </c>
      <c r="E6421" s="1" t="n">
        <v>1955</v>
      </c>
      <c r="F6421" s="1" t="s">
        <v>2996</v>
      </c>
      <c r="I6421" s="1" t="n">
        <v>47767</v>
      </c>
      <c r="J6421" s="1" t="n">
        <v>45153</v>
      </c>
      <c r="K6421" s="1" t="n">
        <v>7899403713715</v>
      </c>
      <c r="L6421" s="1" t="s">
        <v>4288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5" t="n">
        <v>46237</v>
      </c>
      <c r="C6422" s="1" t="n">
        <v>171</v>
      </c>
      <c r="D6422" s="1" t="s">
        <v>3301</v>
      </c>
      <c r="E6422" s="1" t="n">
        <v>1955</v>
      </c>
      <c r="F6422" s="1" t="s">
        <v>2996</v>
      </c>
      <c r="I6422" s="1" t="n">
        <v>47767</v>
      </c>
      <c r="J6422" s="1" t="n">
        <v>45154</v>
      </c>
      <c r="K6422" s="1" t="n">
        <v>2246390</v>
      </c>
      <c r="L6422" s="1" t="s">
        <v>4289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5" t="n">
        <v>46237</v>
      </c>
      <c r="C6423" s="1" t="n">
        <v>171</v>
      </c>
      <c r="D6423" s="1" t="s">
        <v>3301</v>
      </c>
      <c r="E6423" s="1" t="n">
        <v>1955</v>
      </c>
      <c r="F6423" s="1" t="s">
        <v>2996</v>
      </c>
      <c r="I6423" s="1" t="n">
        <v>47767</v>
      </c>
      <c r="J6423" s="1" t="n">
        <v>45155</v>
      </c>
      <c r="K6423" s="1" t="n">
        <v>2246406</v>
      </c>
      <c r="L6423" s="1" t="s">
        <v>4290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5" t="n">
        <v>46238</v>
      </c>
      <c r="C6424" s="1" t="n">
        <v>6</v>
      </c>
      <c r="D6424" s="1" t="s">
        <v>3073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3068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5" t="n">
        <v>46238</v>
      </c>
      <c r="C6425" s="1" t="n">
        <v>6</v>
      </c>
      <c r="D6425" s="1" t="s">
        <v>3073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3069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5" t="n">
        <v>46238</v>
      </c>
      <c r="C6426" s="1" t="n">
        <v>6</v>
      </c>
      <c r="D6426" s="1" t="s">
        <v>3073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3070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5" t="n">
        <v>46238</v>
      </c>
      <c r="C6427" s="1" t="n">
        <v>6</v>
      </c>
      <c r="D6427" s="1" t="s">
        <v>3073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3104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5" t="n">
        <v>46238</v>
      </c>
      <c r="C6428" s="1" t="n">
        <v>6</v>
      </c>
      <c r="D6428" s="1" t="s">
        <v>3073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3105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5" t="n">
        <v>46238</v>
      </c>
      <c r="C6429" s="1" t="n">
        <v>6</v>
      </c>
      <c r="D6429" s="1" t="s">
        <v>3073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3108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5" t="n">
        <v>46238</v>
      </c>
      <c r="C6430" s="1" t="n">
        <v>6</v>
      </c>
      <c r="D6430" s="1" t="s">
        <v>3073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3110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5" t="n">
        <v>46238</v>
      </c>
      <c r="C6431" s="1" t="n">
        <v>6</v>
      </c>
      <c r="D6431" s="1" t="s">
        <v>3073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3258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5" t="n">
        <v>46238</v>
      </c>
      <c r="C6432" s="1" t="n">
        <v>6</v>
      </c>
      <c r="D6432" s="1" t="s">
        <v>3073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3111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5" t="n">
        <v>46238</v>
      </c>
      <c r="C6433" s="1" t="n">
        <v>6</v>
      </c>
      <c r="D6433" s="1" t="s">
        <v>3073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3112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5" t="n">
        <v>46238</v>
      </c>
      <c r="C6434" s="1" t="n">
        <v>6</v>
      </c>
      <c r="D6434" s="1" t="s">
        <v>3073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3113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5" t="n">
        <v>46238</v>
      </c>
      <c r="C6435" s="1" t="n">
        <v>6</v>
      </c>
      <c r="D6435" s="1" t="s">
        <v>3073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3114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5" t="n">
        <v>46238</v>
      </c>
      <c r="C6436" s="1" t="n">
        <v>6</v>
      </c>
      <c r="D6436" s="1" t="s">
        <v>3073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3260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5" t="n">
        <v>46238</v>
      </c>
      <c r="C6437" s="1" t="n">
        <v>6</v>
      </c>
      <c r="D6437" s="1" t="s">
        <v>3073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3261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5" t="n">
        <v>46238</v>
      </c>
      <c r="C6438" s="1" t="n">
        <v>6</v>
      </c>
      <c r="D6438" s="1" t="s">
        <v>3073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3115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5" t="n">
        <v>46238</v>
      </c>
      <c r="C6439" s="1" t="n">
        <v>6</v>
      </c>
      <c r="D6439" s="1" t="s">
        <v>3073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3116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5" t="n">
        <v>46238</v>
      </c>
      <c r="C6440" s="1" t="n">
        <v>6</v>
      </c>
      <c r="D6440" s="1" t="s">
        <v>3073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3460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5" t="n">
        <v>46238</v>
      </c>
      <c r="C6441" s="1" t="n">
        <v>6</v>
      </c>
      <c r="D6441" s="1" t="s">
        <v>3073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3262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5" t="n">
        <v>46238</v>
      </c>
      <c r="C6442" s="1" t="n">
        <v>6</v>
      </c>
      <c r="D6442" s="1" t="s">
        <v>3073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3071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5" t="n">
        <v>46238</v>
      </c>
      <c r="C6443" s="1" t="n">
        <v>11</v>
      </c>
      <c r="D6443" s="1" t="s">
        <v>3074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3455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5" t="n">
        <v>46238</v>
      </c>
      <c r="C6444" s="1" t="n">
        <v>11</v>
      </c>
      <c r="D6444" s="1" t="s">
        <v>3074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3352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5" t="n">
        <v>46238</v>
      </c>
      <c r="C6445" s="1" t="n">
        <v>11</v>
      </c>
      <c r="D6445" s="1" t="s">
        <v>3074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3152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5" t="n">
        <v>46238</v>
      </c>
      <c r="C6446" s="1" t="n">
        <v>11</v>
      </c>
      <c r="D6446" s="1" t="s">
        <v>3074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3153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5" t="n">
        <v>46238</v>
      </c>
      <c r="C6447" s="1" t="n">
        <v>11</v>
      </c>
      <c r="D6447" s="1" t="s">
        <v>3074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5247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5" t="n">
        <v>46238</v>
      </c>
      <c r="C6448" s="1" t="n">
        <v>11</v>
      </c>
      <c r="D6448" s="1" t="s">
        <v>3074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3669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5" t="n">
        <v>46238</v>
      </c>
      <c r="C6449" s="1" t="n">
        <v>11</v>
      </c>
      <c r="D6449" s="1" t="s">
        <v>3074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3670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5" t="n">
        <v>46238</v>
      </c>
      <c r="C6450" s="1" t="n">
        <v>11</v>
      </c>
      <c r="D6450" s="1" t="s">
        <v>3074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5248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5" t="n">
        <v>46238</v>
      </c>
      <c r="C6451" s="1" t="n">
        <v>11</v>
      </c>
      <c r="D6451" s="1" t="s">
        <v>3074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5249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5" t="n">
        <v>46238</v>
      </c>
      <c r="C6452" s="1" t="n">
        <v>11</v>
      </c>
      <c r="D6452" s="1" t="s">
        <v>3074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4778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5" t="n">
        <v>46238</v>
      </c>
      <c r="C6453" s="1" t="n">
        <v>11</v>
      </c>
      <c r="D6453" s="1" t="s">
        <v>3074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4294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5" t="n">
        <v>46238</v>
      </c>
      <c r="C6454" s="1" t="n">
        <v>11</v>
      </c>
      <c r="D6454" s="1" t="s">
        <v>3074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4295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5" t="n">
        <v>46238</v>
      </c>
      <c r="C6455" s="1" t="n">
        <v>11</v>
      </c>
      <c r="D6455" s="1" t="s">
        <v>3074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5250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5" t="n">
        <v>46238</v>
      </c>
      <c r="C6456" s="1" t="n">
        <v>11</v>
      </c>
      <c r="D6456" s="1" t="s">
        <v>3074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4079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5" t="n">
        <v>46238</v>
      </c>
      <c r="C6457" s="1" t="n">
        <v>11</v>
      </c>
      <c r="D6457" s="1" t="s">
        <v>3074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3551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5" t="n">
        <v>46238</v>
      </c>
      <c r="C6458" s="1" t="n">
        <v>11</v>
      </c>
      <c r="D6458" s="1" t="s">
        <v>3074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3554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5" t="n">
        <v>46238</v>
      </c>
      <c r="C6459" s="1" t="n">
        <v>11</v>
      </c>
      <c r="D6459" s="1" t="s">
        <v>3074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5251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5" t="n">
        <v>46238</v>
      </c>
      <c r="C6460" s="1" t="n">
        <v>11</v>
      </c>
      <c r="D6460" s="1" t="s">
        <v>3074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4299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5" t="n">
        <v>46238</v>
      </c>
      <c r="C6461" s="1" t="n">
        <v>11</v>
      </c>
      <c r="D6461" s="1" t="s">
        <v>3074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4300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5" t="n">
        <v>46238</v>
      </c>
      <c r="C6462" s="1" t="n">
        <v>11</v>
      </c>
      <c r="D6462" s="1" t="s">
        <v>3074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5252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5" t="n">
        <v>46238</v>
      </c>
      <c r="C6463" s="1" t="n">
        <v>11</v>
      </c>
      <c r="D6463" s="1" t="s">
        <v>3074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5253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5" t="n">
        <v>46238</v>
      </c>
      <c r="C6464" s="1" t="n">
        <v>11</v>
      </c>
      <c r="D6464" s="1" t="s">
        <v>3074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4325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5" t="n">
        <v>46238</v>
      </c>
      <c r="C6465" s="1" t="n">
        <v>11</v>
      </c>
      <c r="D6465" s="1" t="s">
        <v>3074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5254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5" t="n">
        <v>46238</v>
      </c>
      <c r="C6466" s="1" t="n">
        <v>11</v>
      </c>
      <c r="D6466" s="1" t="s">
        <v>3074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5255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5" t="n">
        <v>46238</v>
      </c>
      <c r="C6467" s="1" t="n">
        <v>11</v>
      </c>
      <c r="D6467" s="1" t="s">
        <v>3074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5256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5" t="n">
        <v>46238</v>
      </c>
      <c r="C6468" s="1" t="n">
        <v>11</v>
      </c>
      <c r="D6468" s="1" t="s">
        <v>3074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5257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5" t="n">
        <v>46238</v>
      </c>
      <c r="C6469" s="1" t="n">
        <v>11</v>
      </c>
      <c r="D6469" s="1" t="s">
        <v>3074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5258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5" t="n">
        <v>46238</v>
      </c>
      <c r="C6470" s="1" t="n">
        <v>11</v>
      </c>
      <c r="D6470" s="1" t="s">
        <v>3074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5259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5" t="n">
        <v>46238</v>
      </c>
      <c r="C6471" s="1" t="n">
        <v>11</v>
      </c>
      <c r="D6471" s="1" t="s">
        <v>3074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5260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5" t="n">
        <v>46238</v>
      </c>
      <c r="C6472" s="1" t="n">
        <v>11</v>
      </c>
      <c r="D6472" s="1" t="s">
        <v>3074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3374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5" t="n">
        <v>46238</v>
      </c>
      <c r="C6473" s="1" t="n">
        <v>11</v>
      </c>
      <c r="D6473" s="1" t="s">
        <v>3074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3375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5" t="n">
        <v>46238</v>
      </c>
      <c r="C6474" s="1" t="n">
        <v>11</v>
      </c>
      <c r="D6474" s="1" t="s">
        <v>3074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5261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5" t="n">
        <v>46238</v>
      </c>
      <c r="C6475" s="1" t="n">
        <v>11</v>
      </c>
      <c r="D6475" s="1" t="s">
        <v>3074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3913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5" t="n">
        <v>46238</v>
      </c>
      <c r="C6476" s="1" t="n">
        <v>11</v>
      </c>
      <c r="D6476" s="1" t="s">
        <v>3074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5262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5" t="n">
        <v>46238</v>
      </c>
      <c r="C6477" s="1" t="n">
        <v>11</v>
      </c>
      <c r="D6477" s="1" t="s">
        <v>3074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5263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5" t="n">
        <v>46238</v>
      </c>
      <c r="C6478" s="1" t="n">
        <v>11</v>
      </c>
      <c r="D6478" s="1" t="s">
        <v>3074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5264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5" t="n">
        <v>46238</v>
      </c>
      <c r="C6479" s="1" t="n">
        <v>11</v>
      </c>
      <c r="D6479" s="1" t="s">
        <v>3074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5265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5" t="n">
        <v>46238</v>
      </c>
      <c r="C6480" s="1" t="n">
        <v>11</v>
      </c>
      <c r="D6480" s="1" t="s">
        <v>3074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5266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5" t="n">
        <v>46238</v>
      </c>
      <c r="C6481" s="1" t="n">
        <v>11</v>
      </c>
      <c r="D6481" s="1" t="s">
        <v>3074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5267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5" t="n">
        <v>46238</v>
      </c>
      <c r="C6482" s="1" t="n">
        <v>11</v>
      </c>
      <c r="D6482" s="1" t="s">
        <v>3074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5268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5" t="n">
        <v>46238</v>
      </c>
      <c r="C6483" s="1" t="n">
        <v>11</v>
      </c>
      <c r="D6483" s="1" t="s">
        <v>3074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5269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5" t="n">
        <v>46238</v>
      </c>
      <c r="C6484" s="1" t="n">
        <v>11</v>
      </c>
      <c r="D6484" s="1" t="s">
        <v>3074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5270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5" t="n">
        <v>46238</v>
      </c>
      <c r="C6485" s="1" t="n">
        <v>11</v>
      </c>
      <c r="D6485" s="1" t="s">
        <v>3074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5271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5" t="n">
        <v>46238</v>
      </c>
      <c r="C6486" s="1" t="n">
        <v>11</v>
      </c>
      <c r="D6486" s="1" t="s">
        <v>3074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5272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5" t="n">
        <v>46238</v>
      </c>
      <c r="C6487" s="1" t="n">
        <v>11</v>
      </c>
      <c r="D6487" s="1" t="s">
        <v>3074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5273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5" t="n">
        <v>46238</v>
      </c>
      <c r="C6488" s="1" t="n">
        <v>11</v>
      </c>
      <c r="D6488" s="1" t="s">
        <v>3074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5274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5" t="n">
        <v>46238</v>
      </c>
      <c r="C6489" s="1" t="n">
        <v>11</v>
      </c>
      <c r="D6489" s="1" t="s">
        <v>3074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5275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5" t="n">
        <v>46238</v>
      </c>
      <c r="C6490" s="1" t="n">
        <v>11</v>
      </c>
      <c r="D6490" s="1" t="s">
        <v>3074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5276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5" t="n">
        <v>46238</v>
      </c>
      <c r="C6491" s="1" t="n">
        <v>11</v>
      </c>
      <c r="D6491" s="1" t="s">
        <v>3074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3400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5" t="n">
        <v>46238</v>
      </c>
      <c r="C6492" s="1" t="n">
        <v>11</v>
      </c>
      <c r="D6492" s="1" t="s">
        <v>3074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5277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5" t="n">
        <v>46238</v>
      </c>
      <c r="C6493" s="1" t="n">
        <v>11</v>
      </c>
      <c r="D6493" s="1" t="s">
        <v>3074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5278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5" t="n">
        <v>46238</v>
      </c>
      <c r="C6494" s="1" t="n">
        <v>11</v>
      </c>
      <c r="D6494" s="1" t="s">
        <v>3074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5279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5" t="n">
        <v>46238</v>
      </c>
      <c r="C6495" s="1" t="n">
        <v>11</v>
      </c>
      <c r="D6495" s="1" t="s">
        <v>3074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5280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5" t="n">
        <v>46238</v>
      </c>
      <c r="C6496" s="1" t="n">
        <v>39</v>
      </c>
      <c r="D6496" s="1" t="s">
        <v>3299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5281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5" t="n">
        <v>46238</v>
      </c>
      <c r="C6497" s="1" t="n">
        <v>39</v>
      </c>
      <c r="D6497" s="1" t="s">
        <v>3299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5282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5" t="n">
        <v>46238</v>
      </c>
      <c r="C6498" s="1" t="n">
        <v>171</v>
      </c>
      <c r="D6498" s="1" t="s">
        <v>3301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5283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5" t="n">
        <v>46239</v>
      </c>
      <c r="C6499" s="1" t="n">
        <v>6</v>
      </c>
      <c r="D6499" s="1" t="s">
        <v>3073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3068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5" t="n">
        <v>46239</v>
      </c>
      <c r="C6500" s="1" t="n">
        <v>6</v>
      </c>
      <c r="D6500" s="1" t="s">
        <v>3073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3069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5" t="n">
        <v>46239</v>
      </c>
      <c r="C6501" s="1" t="n">
        <v>6</v>
      </c>
      <c r="D6501" s="1" t="s">
        <v>3073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3070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5" t="n">
        <v>46239</v>
      </c>
      <c r="C6502" s="1" t="n">
        <v>6</v>
      </c>
      <c r="D6502" s="1" t="s">
        <v>3073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3071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5" t="n">
        <v>46239</v>
      </c>
      <c r="C6503" s="1" t="n">
        <v>11</v>
      </c>
      <c r="D6503" s="1" t="s">
        <v>3074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3123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5" t="n">
        <v>46239</v>
      </c>
      <c r="C6504" s="1" t="n">
        <v>11</v>
      </c>
      <c r="D6504" s="1" t="s">
        <v>3074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5284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5" t="n">
        <v>46239</v>
      </c>
      <c r="C6505" s="1" t="n">
        <v>11</v>
      </c>
      <c r="D6505" s="1" t="s">
        <v>3074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4433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5" t="n">
        <v>46239</v>
      </c>
      <c r="C6506" s="1" t="n">
        <v>11</v>
      </c>
      <c r="D6506" s="1" t="s">
        <v>3074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4435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5" t="n">
        <v>46239</v>
      </c>
      <c r="C6507" s="1" t="n">
        <v>11</v>
      </c>
      <c r="D6507" s="1" t="s">
        <v>3074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4436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5" t="n">
        <v>46239</v>
      </c>
      <c r="C6508" s="1" t="n">
        <v>11</v>
      </c>
      <c r="D6508" s="1" t="s">
        <v>3074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4437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5" t="n">
        <v>46239</v>
      </c>
      <c r="C6509" s="1" t="n">
        <v>11</v>
      </c>
      <c r="D6509" s="1" t="s">
        <v>3074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5285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5" t="n">
        <v>46239</v>
      </c>
      <c r="C6510" s="1" t="n">
        <v>11</v>
      </c>
      <c r="D6510" s="1" t="s">
        <v>3074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4438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5" t="n">
        <v>46239</v>
      </c>
      <c r="C6511" s="1" t="n">
        <v>11</v>
      </c>
      <c r="D6511" s="1" t="s">
        <v>3074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4439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5" t="n">
        <v>46239</v>
      </c>
      <c r="C6512" s="1" t="n">
        <v>11</v>
      </c>
      <c r="D6512" s="1" t="s">
        <v>3074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5286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5" t="n">
        <v>46239</v>
      </c>
      <c r="C6513" s="1" t="n">
        <v>11</v>
      </c>
      <c r="D6513" s="1" t="s">
        <v>3074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5287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5" t="n">
        <v>46239</v>
      </c>
      <c r="C6514" s="1" t="n">
        <v>11</v>
      </c>
      <c r="D6514" s="1" t="s">
        <v>3074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5288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5" t="n">
        <v>46239</v>
      </c>
      <c r="C6515" s="1" t="n">
        <v>11</v>
      </c>
      <c r="D6515" s="1" t="s">
        <v>3074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4442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5" t="n">
        <v>46239</v>
      </c>
      <c r="C6516" s="1" t="n">
        <v>11</v>
      </c>
      <c r="D6516" s="1" t="s">
        <v>3074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5289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5" t="n">
        <v>46239</v>
      </c>
      <c r="C6517" s="1" t="n">
        <v>11</v>
      </c>
      <c r="D6517" s="1" t="s">
        <v>3074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4443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5" t="n">
        <v>46239</v>
      </c>
      <c r="C6518" s="1" t="n">
        <v>11</v>
      </c>
      <c r="D6518" s="1" t="s">
        <v>3074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4444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5" t="n">
        <v>46239</v>
      </c>
      <c r="C6519" s="1" t="n">
        <v>11</v>
      </c>
      <c r="D6519" s="1" t="s">
        <v>3074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4445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5" t="n">
        <v>46239</v>
      </c>
      <c r="C6520" s="1" t="n">
        <v>11</v>
      </c>
      <c r="D6520" s="1" t="s">
        <v>3074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5290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5" t="n">
        <v>46239</v>
      </c>
      <c r="C6521" s="1" t="n">
        <v>11</v>
      </c>
      <c r="D6521" s="1" t="s">
        <v>3074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4446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5" t="n">
        <v>46239</v>
      </c>
      <c r="C6522" s="1" t="n">
        <v>11</v>
      </c>
      <c r="D6522" s="1" t="s">
        <v>3074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4447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5" t="n">
        <v>46239</v>
      </c>
      <c r="C6523" s="1" t="n">
        <v>11</v>
      </c>
      <c r="D6523" s="1" t="s">
        <v>3074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5291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5" t="n">
        <v>46239</v>
      </c>
      <c r="C6524" s="1" t="n">
        <v>11</v>
      </c>
      <c r="D6524" s="1" t="s">
        <v>3074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4448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5" t="n">
        <v>46239</v>
      </c>
      <c r="C6525" s="1" t="n">
        <v>11</v>
      </c>
      <c r="D6525" s="1" t="s">
        <v>3074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4449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5" t="n">
        <v>46239</v>
      </c>
      <c r="C6526" s="1" t="n">
        <v>11</v>
      </c>
      <c r="D6526" s="1" t="s">
        <v>3074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4450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5" t="n">
        <v>46239</v>
      </c>
      <c r="C6527" s="1" t="n">
        <v>11</v>
      </c>
      <c r="D6527" s="1" t="s">
        <v>3074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5292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5" t="n">
        <v>46239</v>
      </c>
      <c r="C6528" s="1" t="n">
        <v>11</v>
      </c>
      <c r="D6528" s="1" t="s">
        <v>3074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5293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5" t="n">
        <v>46239</v>
      </c>
      <c r="C6529" s="1" t="n">
        <v>11</v>
      </c>
      <c r="D6529" s="1" t="s">
        <v>3074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5294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5" t="n">
        <v>46239</v>
      </c>
      <c r="C6530" s="1" t="n">
        <v>11</v>
      </c>
      <c r="D6530" s="1" t="s">
        <v>3074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5295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5" t="n">
        <v>46239</v>
      </c>
      <c r="C6531" s="1" t="n">
        <v>11</v>
      </c>
      <c r="D6531" s="1" t="s">
        <v>3074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5296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5" t="n">
        <v>46239</v>
      </c>
      <c r="C6532" s="1" t="n">
        <v>11</v>
      </c>
      <c r="D6532" s="1" t="s">
        <v>3074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5297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5" t="n">
        <v>46239</v>
      </c>
      <c r="C6533" s="1" t="n">
        <v>11</v>
      </c>
      <c r="D6533" s="1" t="s">
        <v>3074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5298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5" t="n">
        <v>46239</v>
      </c>
      <c r="C6534" s="1" t="n">
        <v>11</v>
      </c>
      <c r="D6534" s="1" t="s">
        <v>3074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5299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5" t="n">
        <v>46239</v>
      </c>
      <c r="C6535" s="1" t="n">
        <v>11</v>
      </c>
      <c r="D6535" s="1" t="s">
        <v>3074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5300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5" t="n">
        <v>46239</v>
      </c>
      <c r="C6536" s="1" t="n">
        <v>11</v>
      </c>
      <c r="D6536" s="1" t="s">
        <v>3074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5301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5" t="n">
        <v>46239</v>
      </c>
      <c r="C6537" s="1" t="n">
        <v>11</v>
      </c>
      <c r="D6537" s="1" t="s">
        <v>3074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5302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5" t="n">
        <v>46239</v>
      </c>
      <c r="C6538" s="1" t="n">
        <v>11</v>
      </c>
      <c r="D6538" s="1" t="s">
        <v>3074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5303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5" t="n">
        <v>46239</v>
      </c>
      <c r="C6539" s="1" t="n">
        <v>11</v>
      </c>
      <c r="D6539" s="1" t="s">
        <v>3074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5304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5" t="n">
        <v>46239</v>
      </c>
      <c r="C6540" s="1" t="n">
        <v>11</v>
      </c>
      <c r="D6540" s="1" t="s">
        <v>3074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5305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5" t="n">
        <v>46239</v>
      </c>
      <c r="C6541" s="1" t="n">
        <v>11</v>
      </c>
      <c r="D6541" s="1" t="s">
        <v>3074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5306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5" t="n">
        <v>46239</v>
      </c>
      <c r="C6542" s="1" t="n">
        <v>11</v>
      </c>
      <c r="D6542" s="1" t="s">
        <v>3074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5307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5" t="n">
        <v>46239</v>
      </c>
      <c r="C6543" s="1" t="n">
        <v>11</v>
      </c>
      <c r="D6543" s="1" t="s">
        <v>3074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5308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5" t="n">
        <v>46239</v>
      </c>
      <c r="C6544" s="1" t="n">
        <v>11</v>
      </c>
      <c r="D6544" s="1" t="s">
        <v>3074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5309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5" t="n">
        <v>46239</v>
      </c>
      <c r="C6545" s="1" t="n">
        <v>11</v>
      </c>
      <c r="D6545" s="1" t="s">
        <v>3074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3563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5" t="n">
        <v>46239</v>
      </c>
      <c r="C6546" s="1" t="n">
        <v>11</v>
      </c>
      <c r="D6546" s="1" t="s">
        <v>3074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3563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5" t="n">
        <v>46239</v>
      </c>
      <c r="C6547" s="1" t="n">
        <v>11</v>
      </c>
      <c r="D6547" s="1" t="s">
        <v>3074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5310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5" t="n">
        <v>46239</v>
      </c>
      <c r="C6548" s="1" t="n">
        <v>11</v>
      </c>
      <c r="D6548" s="1" t="s">
        <v>3074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5311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5" t="n">
        <v>46239</v>
      </c>
      <c r="C6549" s="1" t="n">
        <v>11</v>
      </c>
      <c r="D6549" s="1" t="s">
        <v>3074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5312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5" t="n">
        <v>46239</v>
      </c>
      <c r="C6550" s="1" t="n">
        <v>11</v>
      </c>
      <c r="D6550" s="1" t="s">
        <v>3074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5313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5" t="n">
        <v>46239</v>
      </c>
      <c r="C6551" s="1" t="n">
        <v>11</v>
      </c>
      <c r="D6551" s="1" t="s">
        <v>3074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5314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5" t="n">
        <v>46239</v>
      </c>
      <c r="C6552" s="1" t="n">
        <v>11</v>
      </c>
      <c r="D6552" s="1" t="s">
        <v>3074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5315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5" t="n">
        <v>46239</v>
      </c>
      <c r="C6553" s="1" t="n">
        <v>11</v>
      </c>
      <c r="D6553" s="1" t="s">
        <v>3074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5316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5" t="n">
        <v>46239</v>
      </c>
      <c r="C6554" s="1" t="n">
        <v>11</v>
      </c>
      <c r="D6554" s="1" t="s">
        <v>3074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5317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5" t="n">
        <v>46239</v>
      </c>
      <c r="C6555" s="1" t="n">
        <v>11</v>
      </c>
      <c r="D6555" s="1" t="s">
        <v>3074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5318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5" t="n">
        <v>46239</v>
      </c>
      <c r="C6556" s="1" t="n">
        <v>11</v>
      </c>
      <c r="D6556" s="1" t="s">
        <v>3074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5319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5" t="n">
        <v>46239</v>
      </c>
      <c r="C6557" s="1" t="n">
        <v>11</v>
      </c>
      <c r="D6557" s="1" t="s">
        <v>3074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5320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5" t="n">
        <v>46239</v>
      </c>
      <c r="C6558" s="1" t="n">
        <v>11</v>
      </c>
      <c r="D6558" s="1" t="s">
        <v>3074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5321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5" t="n">
        <v>46239</v>
      </c>
      <c r="C6559" s="1" t="n">
        <v>11</v>
      </c>
      <c r="D6559" s="1" t="s">
        <v>3074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5322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5" t="n">
        <v>46239</v>
      </c>
      <c r="C6560" s="1" t="n">
        <v>11</v>
      </c>
      <c r="D6560" s="1" t="s">
        <v>3074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5323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5" t="n">
        <v>46239</v>
      </c>
      <c r="C6561" s="1" t="n">
        <v>11</v>
      </c>
      <c r="D6561" s="1" t="s">
        <v>3074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5324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5" t="n">
        <v>46239</v>
      </c>
      <c r="C6562" s="1" t="n">
        <v>11</v>
      </c>
      <c r="D6562" s="1" t="s">
        <v>3074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5325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5" t="n">
        <v>46239</v>
      </c>
      <c r="C6563" s="1" t="n">
        <v>11</v>
      </c>
      <c r="D6563" s="1" t="s">
        <v>3074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3225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5" t="n">
        <v>46239</v>
      </c>
      <c r="C6564" s="1" t="n">
        <v>11</v>
      </c>
      <c r="D6564" s="1" t="s">
        <v>3074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3226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5" t="n">
        <v>46239</v>
      </c>
      <c r="C6565" s="1" t="n">
        <v>11</v>
      </c>
      <c r="D6565" s="1" t="s">
        <v>3074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3174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5" t="n">
        <v>46239</v>
      </c>
      <c r="C6566" s="1" t="n">
        <v>11</v>
      </c>
      <c r="D6566" s="1" t="s">
        <v>3074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3175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5" t="n">
        <v>46239</v>
      </c>
      <c r="C6567" s="1" t="n">
        <v>11</v>
      </c>
      <c r="D6567" s="1" t="s">
        <v>3074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3516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5" t="n">
        <v>46239</v>
      </c>
      <c r="C6568" s="1" t="n">
        <v>11</v>
      </c>
      <c r="D6568" s="1" t="s">
        <v>3074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4053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5" t="n">
        <v>46239</v>
      </c>
      <c r="C6569" s="1" t="n">
        <v>11</v>
      </c>
      <c r="D6569" s="1" t="s">
        <v>3074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3521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5" t="n">
        <v>46239</v>
      </c>
      <c r="C6570" s="1" t="n">
        <v>11</v>
      </c>
      <c r="D6570" s="1" t="s">
        <v>3074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3523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5" t="n">
        <v>46239</v>
      </c>
      <c r="C6571" s="1" t="n">
        <v>11</v>
      </c>
      <c r="D6571" s="1" t="s">
        <v>3074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3524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5" t="n">
        <v>46239</v>
      </c>
      <c r="C6572" s="1" t="n">
        <v>11</v>
      </c>
      <c r="D6572" s="1" t="s">
        <v>3074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4381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5" t="n">
        <v>46239</v>
      </c>
      <c r="C6573" s="1" t="n">
        <v>11</v>
      </c>
      <c r="D6573" s="1" t="s">
        <v>3074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4383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5" t="n">
        <v>46239</v>
      </c>
      <c r="C6574" s="1" t="n">
        <v>11</v>
      </c>
      <c r="D6574" s="1" t="s">
        <v>3074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4384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5" t="n">
        <v>46239</v>
      </c>
      <c r="C6575" s="1" t="n">
        <v>11</v>
      </c>
      <c r="D6575" s="1" t="s">
        <v>3074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4382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5" t="n">
        <v>46239</v>
      </c>
      <c r="C6576" s="1" t="n">
        <v>11</v>
      </c>
      <c r="D6576" s="1" t="s">
        <v>3074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3265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5" t="n">
        <v>46239</v>
      </c>
      <c r="C6577" s="1" t="n">
        <v>11</v>
      </c>
      <c r="D6577" s="1" t="s">
        <v>3074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5326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5" t="n">
        <v>46239</v>
      </c>
      <c r="C6578" s="1" t="n">
        <v>11</v>
      </c>
      <c r="D6578" s="1" t="s">
        <v>3074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3124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5" t="n">
        <v>46239</v>
      </c>
      <c r="C6579" s="1" t="n">
        <v>11</v>
      </c>
      <c r="D6579" s="1" t="s">
        <v>3074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3125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5" t="n">
        <v>46239</v>
      </c>
      <c r="C6580" s="1" t="n">
        <v>11</v>
      </c>
      <c r="D6580" s="1" t="s">
        <v>3074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3126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5" t="n">
        <v>46239</v>
      </c>
      <c r="C6581" s="1" t="n">
        <v>11</v>
      </c>
      <c r="D6581" s="1" t="s">
        <v>3074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3127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5" t="n">
        <v>46239</v>
      </c>
      <c r="C6582" s="1" t="n">
        <v>11</v>
      </c>
      <c r="D6582" s="1" t="s">
        <v>3074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3128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5" t="n">
        <v>46239</v>
      </c>
      <c r="C6583" s="1" t="n">
        <v>11</v>
      </c>
      <c r="D6583" s="1" t="s">
        <v>3074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3144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5" t="n">
        <v>46239</v>
      </c>
      <c r="C6584" s="1" t="n">
        <v>11</v>
      </c>
      <c r="D6584" s="1" t="s">
        <v>3074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3146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5" t="n">
        <v>46239</v>
      </c>
      <c r="C6585" s="1" t="n">
        <v>11</v>
      </c>
      <c r="D6585" s="1" t="s">
        <v>3074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3503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5" t="n">
        <v>46239</v>
      </c>
      <c r="C6586" s="1" t="n">
        <v>11</v>
      </c>
      <c r="D6586" s="1" t="s">
        <v>3074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3504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5" t="n">
        <v>46239</v>
      </c>
      <c r="C6587" s="1" t="n">
        <v>11</v>
      </c>
      <c r="D6587" s="1" t="s">
        <v>3074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3505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5" t="n">
        <v>46239</v>
      </c>
      <c r="C6588" s="1" t="n">
        <v>11</v>
      </c>
      <c r="D6588" s="1" t="s">
        <v>3074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4467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5" t="n">
        <v>46239</v>
      </c>
      <c r="C6589" s="1" t="n">
        <v>11</v>
      </c>
      <c r="D6589" s="1" t="s">
        <v>3074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3161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5" t="n">
        <v>46239</v>
      </c>
      <c r="C6590" s="1" t="n">
        <v>11</v>
      </c>
      <c r="D6590" s="1" t="s">
        <v>3074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3985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5" t="n">
        <v>46239</v>
      </c>
      <c r="C6591" s="1" t="n">
        <v>11</v>
      </c>
      <c r="D6591" s="1" t="s">
        <v>3074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3162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5" t="n">
        <v>46239</v>
      </c>
      <c r="C6592" s="1" t="n">
        <v>11</v>
      </c>
      <c r="D6592" s="1" t="s">
        <v>3074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3507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5" t="n">
        <v>46239</v>
      </c>
      <c r="C6593" s="1" t="n">
        <v>11</v>
      </c>
      <c r="D6593" s="1" t="s">
        <v>3074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3986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5" t="n">
        <v>46239</v>
      </c>
      <c r="C6594" s="1" t="n">
        <v>11</v>
      </c>
      <c r="D6594" s="1" t="s">
        <v>3074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3508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5" t="n">
        <v>46239</v>
      </c>
      <c r="C6595" s="1" t="n">
        <v>11</v>
      </c>
      <c r="D6595" s="1" t="s">
        <v>3074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4469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5" t="n">
        <v>46239</v>
      </c>
      <c r="C6596" s="1" t="n">
        <v>11</v>
      </c>
      <c r="D6596" s="1" t="s">
        <v>3074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3510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5" t="n">
        <v>46239</v>
      </c>
      <c r="C6597" s="1" t="n">
        <v>11</v>
      </c>
      <c r="D6597" s="1" t="s">
        <v>3074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3485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5" t="n">
        <v>46239</v>
      </c>
      <c r="C6598" s="1" t="n">
        <v>11</v>
      </c>
      <c r="D6598" s="1" t="s">
        <v>3074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3487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5" t="n">
        <v>46239</v>
      </c>
      <c r="C6599" s="1" t="n">
        <v>11</v>
      </c>
      <c r="D6599" s="1" t="s">
        <v>3074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3488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5" t="n">
        <v>46239</v>
      </c>
      <c r="C6600" s="1" t="n">
        <v>11</v>
      </c>
      <c r="D6600" s="1" t="s">
        <v>3074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4787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5" t="n">
        <v>46239</v>
      </c>
      <c r="C6601" s="1" t="n">
        <v>11</v>
      </c>
      <c r="D6601" s="1" t="s">
        <v>3074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4453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5" t="n">
        <v>46239</v>
      </c>
      <c r="C6602" s="1" t="n">
        <v>11</v>
      </c>
      <c r="D6602" s="1" t="s">
        <v>3074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3489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5" t="n">
        <v>46239</v>
      </c>
      <c r="C6603" s="1" t="n">
        <v>11</v>
      </c>
      <c r="D6603" s="1" t="s">
        <v>3074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3490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5" t="n">
        <v>46239</v>
      </c>
      <c r="C6604" s="1" t="n">
        <v>11</v>
      </c>
      <c r="D6604" s="1" t="s">
        <v>3074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5327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5" t="n">
        <v>46239</v>
      </c>
      <c r="C6605" s="1" t="n">
        <v>11</v>
      </c>
      <c r="D6605" s="1" t="s">
        <v>3074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4021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5" t="n">
        <v>46239</v>
      </c>
      <c r="C6606" s="1" t="n">
        <v>11</v>
      </c>
      <c r="D6606" s="1" t="s">
        <v>3074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4282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5" t="n">
        <v>46239</v>
      </c>
      <c r="C6607" s="1" t="n">
        <v>11</v>
      </c>
      <c r="D6607" s="1" t="s">
        <v>3074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3603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5" t="n">
        <v>46239</v>
      </c>
      <c r="C6608" s="1" t="n">
        <v>11</v>
      </c>
      <c r="D6608" s="1" t="s">
        <v>3074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5328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5" t="n">
        <v>46239</v>
      </c>
      <c r="C6609" s="1" t="n">
        <v>11</v>
      </c>
      <c r="D6609" s="1" t="s">
        <v>3074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5329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5" t="n">
        <v>46239</v>
      </c>
      <c r="C6610" s="1" t="n">
        <v>11</v>
      </c>
      <c r="D6610" s="1" t="s">
        <v>3074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5330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5" t="n">
        <v>46239</v>
      </c>
      <c r="C6611" s="1" t="n">
        <v>11</v>
      </c>
      <c r="D6611" s="1" t="s">
        <v>3074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4895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5" t="n">
        <v>46239</v>
      </c>
      <c r="C6612" s="1" t="n">
        <v>11</v>
      </c>
      <c r="D6612" s="1" t="s">
        <v>3074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5331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5" t="n">
        <v>46239</v>
      </c>
      <c r="C6613" s="1" t="n">
        <v>11</v>
      </c>
      <c r="D6613" s="1" t="s">
        <v>3074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5332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5" t="n">
        <v>46239</v>
      </c>
      <c r="C6614" s="1" t="n">
        <v>11</v>
      </c>
      <c r="D6614" s="1" t="s">
        <v>3074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5333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5" t="n">
        <v>46239</v>
      </c>
      <c r="C6615" s="1" t="n">
        <v>11</v>
      </c>
      <c r="D6615" s="1" t="s">
        <v>3074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3608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5" t="n">
        <v>46239</v>
      </c>
      <c r="C6616" s="1" t="n">
        <v>11</v>
      </c>
      <c r="D6616" s="1" t="s">
        <v>3074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3609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5" t="n">
        <v>46239</v>
      </c>
      <c r="C6617" s="1" t="n">
        <v>11</v>
      </c>
      <c r="D6617" s="1" t="s">
        <v>3074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5334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5" t="n">
        <v>46239</v>
      </c>
      <c r="C6618" s="1" t="n">
        <v>11</v>
      </c>
      <c r="D6618" s="1" t="s">
        <v>3074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5335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5" t="n">
        <v>46239</v>
      </c>
      <c r="C6619" s="1" t="n">
        <v>11</v>
      </c>
      <c r="D6619" s="1" t="s">
        <v>3074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3613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5" t="n">
        <v>46239</v>
      </c>
      <c r="C6620" s="1" t="n">
        <v>11</v>
      </c>
      <c r="D6620" s="1" t="s">
        <v>3074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3615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5" t="n">
        <v>46239</v>
      </c>
      <c r="C6621" s="1" t="n">
        <v>11</v>
      </c>
      <c r="D6621" s="1" t="s">
        <v>3074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3623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5" t="n">
        <v>46239</v>
      </c>
      <c r="C6622" s="1" t="n">
        <v>11</v>
      </c>
      <c r="D6622" s="1" t="s">
        <v>3074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3943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5" t="n">
        <v>46239</v>
      </c>
      <c r="C6623" s="1" t="n">
        <v>11</v>
      </c>
      <c r="D6623" s="1" t="s">
        <v>3074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4050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5" t="n">
        <v>46239</v>
      </c>
      <c r="C6624" s="1" t="n">
        <v>11</v>
      </c>
      <c r="D6624" s="1" t="s">
        <v>3074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3216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5" t="n">
        <v>46239</v>
      </c>
      <c r="C6625" s="1" t="n">
        <v>11</v>
      </c>
      <c r="D6625" s="1" t="s">
        <v>3074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4812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5" t="n">
        <v>46239</v>
      </c>
      <c r="C6626" s="1" t="n">
        <v>11</v>
      </c>
      <c r="D6626" s="1" t="s">
        <v>3074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4858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5" t="n">
        <v>46239</v>
      </c>
      <c r="C6627" s="1" t="n">
        <v>11</v>
      </c>
      <c r="D6627" s="1" t="s">
        <v>3074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4813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5" t="n">
        <v>46239</v>
      </c>
      <c r="C6628" s="1" t="n">
        <v>11</v>
      </c>
      <c r="D6628" s="1" t="s">
        <v>3074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3268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5" t="n">
        <v>46239</v>
      </c>
      <c r="C6629" s="1" t="n">
        <v>11</v>
      </c>
      <c r="D6629" s="1" t="s">
        <v>3074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3269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5" t="n">
        <v>46239</v>
      </c>
      <c r="C6630" s="1" t="n">
        <v>11</v>
      </c>
      <c r="D6630" s="1" t="s">
        <v>3074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3872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5" t="n">
        <v>46239</v>
      </c>
      <c r="C6631" s="1" t="n">
        <v>11</v>
      </c>
      <c r="D6631" s="1" t="s">
        <v>3074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3270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5" t="n">
        <v>46239</v>
      </c>
      <c r="C6632" s="1" t="n">
        <v>11</v>
      </c>
      <c r="D6632" s="1" t="s">
        <v>3074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3271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5" t="n">
        <v>46239</v>
      </c>
      <c r="C6633" s="1" t="n">
        <v>11</v>
      </c>
      <c r="D6633" s="1" t="s">
        <v>3074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3273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5" t="n">
        <v>46239</v>
      </c>
      <c r="C6634" s="1" t="n">
        <v>11</v>
      </c>
      <c r="D6634" s="1" t="s">
        <v>3074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3876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5" t="n">
        <v>46239</v>
      </c>
      <c r="C6635" s="1" t="n">
        <v>11</v>
      </c>
      <c r="D6635" s="1" t="s">
        <v>3074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4623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5" t="n">
        <v>46239</v>
      </c>
      <c r="C6636" s="1" t="n">
        <v>11</v>
      </c>
      <c r="D6636" s="1" t="s">
        <v>3074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3275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5" t="n">
        <v>46239</v>
      </c>
      <c r="C6637" s="1" t="n">
        <v>11</v>
      </c>
      <c r="D6637" s="1" t="s">
        <v>3074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3276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5" t="n">
        <v>46239</v>
      </c>
      <c r="C6638" s="1" t="n">
        <v>11</v>
      </c>
      <c r="D6638" s="1" t="s">
        <v>3074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4855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5" t="n">
        <v>46239</v>
      </c>
      <c r="C6639" s="1" t="n">
        <v>11</v>
      </c>
      <c r="D6639" s="1" t="s">
        <v>3074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3219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5" t="n">
        <v>46239</v>
      </c>
      <c r="C6640" s="1" t="n">
        <v>11</v>
      </c>
      <c r="D6640" s="1" t="s">
        <v>3074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4050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5" t="n">
        <v>46239</v>
      </c>
      <c r="C6641" s="1" t="n">
        <v>11</v>
      </c>
      <c r="D6641" s="1" t="s">
        <v>3074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4052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5" t="n">
        <v>46239</v>
      </c>
      <c r="C6642" s="1" t="n">
        <v>11</v>
      </c>
      <c r="D6642" s="1" t="s">
        <v>3074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5336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5" t="n">
        <v>46239</v>
      </c>
      <c r="C6643" s="1" t="n">
        <v>11</v>
      </c>
      <c r="D6643" s="1" t="s">
        <v>3074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3772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5" t="n">
        <v>46239</v>
      </c>
      <c r="C6644" s="1" t="n">
        <v>11</v>
      </c>
      <c r="D6644" s="1" t="s">
        <v>3074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3774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5" t="n">
        <v>46239</v>
      </c>
      <c r="C6645" s="1" t="n">
        <v>11</v>
      </c>
      <c r="D6645" s="1" t="s">
        <v>3074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4054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5" t="n">
        <v>46239</v>
      </c>
      <c r="C6646" s="1" t="n">
        <v>11</v>
      </c>
      <c r="D6646" s="1" t="s">
        <v>3074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5337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5" t="n">
        <v>46239</v>
      </c>
      <c r="C6647" s="1" t="n">
        <v>11</v>
      </c>
      <c r="D6647" s="1" t="s">
        <v>3074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3780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5" t="n">
        <v>46239</v>
      </c>
      <c r="C6648" s="1" t="n">
        <v>11</v>
      </c>
      <c r="D6648" s="1" t="s">
        <v>3074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3781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5" t="n">
        <v>46239</v>
      </c>
      <c r="C6649" s="1" t="n">
        <v>11</v>
      </c>
      <c r="D6649" s="1" t="s">
        <v>3074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3283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5" t="n">
        <v>46239</v>
      </c>
      <c r="C6650" s="1" t="n">
        <v>11</v>
      </c>
      <c r="D6650" s="1" t="s">
        <v>3074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3093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5" t="n">
        <v>46239</v>
      </c>
      <c r="C6651" s="1" t="n">
        <v>22</v>
      </c>
      <c r="D6651" s="1" t="s">
        <v>3220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3235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5" t="n">
        <v>46239</v>
      </c>
      <c r="C6652" s="1" t="n">
        <v>22</v>
      </c>
      <c r="D6652" s="1" t="s">
        <v>3220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3235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5" t="n">
        <v>46239</v>
      </c>
      <c r="C6653" s="1" t="n">
        <v>22</v>
      </c>
      <c r="D6653" s="1" t="s">
        <v>3220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3236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5" t="n">
        <v>46239</v>
      </c>
      <c r="C6654" s="1" t="n">
        <v>22</v>
      </c>
      <c r="D6654" s="1" t="s">
        <v>3220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3237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5" t="n">
        <v>46239</v>
      </c>
      <c r="C6655" s="1" t="n">
        <v>22</v>
      </c>
      <c r="D6655" s="1" t="s">
        <v>3220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3238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5" t="n">
        <v>46239</v>
      </c>
      <c r="C6656" s="1" t="n">
        <v>22</v>
      </c>
      <c r="D6656" s="1" t="s">
        <v>3220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3221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5" t="n">
        <v>46239</v>
      </c>
      <c r="C6657" s="1" t="n">
        <v>22</v>
      </c>
      <c r="D6657" s="1" t="s">
        <v>3220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3239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5" t="n">
        <v>46239</v>
      </c>
      <c r="C6658" s="1" t="n">
        <v>22</v>
      </c>
      <c r="D6658" s="1" t="s">
        <v>3220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3239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5" t="n">
        <v>46239</v>
      </c>
      <c r="C6659" s="1" t="n">
        <v>22</v>
      </c>
      <c r="D6659" s="1" t="s">
        <v>3220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3222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5" t="n">
        <v>46239</v>
      </c>
      <c r="C6660" s="1" t="n">
        <v>22</v>
      </c>
      <c r="D6660" s="1" t="s">
        <v>3220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3223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5" t="n">
        <v>46239</v>
      </c>
      <c r="C6661" s="1" t="n">
        <v>22</v>
      </c>
      <c r="D6661" s="1" t="s">
        <v>3220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3224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5" t="n">
        <v>46239</v>
      </c>
      <c r="C6662" s="1" t="n">
        <v>22</v>
      </c>
      <c r="D6662" s="1" t="s">
        <v>3220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3225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5" t="n">
        <v>46239</v>
      </c>
      <c r="C6663" s="1" t="n">
        <v>22</v>
      </c>
      <c r="D6663" s="1" t="s">
        <v>3220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3226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5" t="n">
        <v>46239</v>
      </c>
      <c r="C6664" s="1" t="n">
        <v>22</v>
      </c>
      <c r="D6664" s="1" t="s">
        <v>3220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3227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5" t="n">
        <v>46239</v>
      </c>
      <c r="C6665" s="1" t="n">
        <v>22</v>
      </c>
      <c r="D6665" s="1" t="s">
        <v>3220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3228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5" t="n">
        <v>46239</v>
      </c>
      <c r="C6666" s="1" t="n">
        <v>22</v>
      </c>
      <c r="D6666" s="1" t="s">
        <v>3220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3229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5" t="n">
        <v>46239</v>
      </c>
      <c r="C6667" s="1" t="n">
        <v>22</v>
      </c>
      <c r="D6667" s="1" t="s">
        <v>3220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3230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5" t="n">
        <v>46239</v>
      </c>
      <c r="C6668" s="1" t="n">
        <v>22</v>
      </c>
      <c r="D6668" s="1" t="s">
        <v>3220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4920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5" t="n">
        <v>46239</v>
      </c>
      <c r="C6669" s="1" t="n">
        <v>22</v>
      </c>
      <c r="D6669" s="1" t="s">
        <v>3220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4920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5" t="n">
        <v>46239</v>
      </c>
      <c r="C6670" s="1" t="n">
        <v>22</v>
      </c>
      <c r="D6670" s="1" t="s">
        <v>3220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3231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5" t="n">
        <v>46239</v>
      </c>
      <c r="C6671" s="1" t="n">
        <v>22</v>
      </c>
      <c r="D6671" s="1" t="s">
        <v>3220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3232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5" t="n">
        <v>46239</v>
      </c>
      <c r="C6672" s="1" t="n">
        <v>22</v>
      </c>
      <c r="D6672" s="1" t="s">
        <v>3220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3232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5" t="n">
        <v>46239</v>
      </c>
      <c r="C6673" s="1" t="n">
        <v>22</v>
      </c>
      <c r="D6673" s="1" t="s">
        <v>3220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3233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5" t="n">
        <v>46239</v>
      </c>
      <c r="C6674" s="1" t="n">
        <v>22</v>
      </c>
      <c r="D6674" s="1" t="s">
        <v>3220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3234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5" t="n">
        <v>46239</v>
      </c>
      <c r="C6675" s="1" t="n">
        <v>22</v>
      </c>
      <c r="D6675" s="1" t="s">
        <v>3220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3234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5" t="n">
        <v>46239</v>
      </c>
      <c r="C6676" s="1" t="n">
        <v>100</v>
      </c>
      <c r="D6676" s="1" t="s">
        <v>3241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3235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5" t="n">
        <v>46239</v>
      </c>
      <c r="C6677" s="1" t="n">
        <v>100</v>
      </c>
      <c r="D6677" s="1" t="s">
        <v>3241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3236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5" t="n">
        <v>46239</v>
      </c>
      <c r="C6678" s="1" t="n">
        <v>100</v>
      </c>
      <c r="D6678" s="1" t="s">
        <v>3241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3237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5" t="n">
        <v>46239</v>
      </c>
      <c r="C6679" s="1" t="n">
        <v>100</v>
      </c>
      <c r="D6679" s="1" t="s">
        <v>3241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3238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5" t="n">
        <v>46239</v>
      </c>
      <c r="C6680" s="1" t="n">
        <v>100</v>
      </c>
      <c r="D6680" s="1" t="s">
        <v>3241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3239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5" t="n">
        <v>46239</v>
      </c>
      <c r="C6681" s="1" t="n">
        <v>100</v>
      </c>
      <c r="D6681" s="1" t="s">
        <v>3241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4920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5" t="n">
        <v>46239</v>
      </c>
      <c r="C6682" s="1" t="n">
        <v>100</v>
      </c>
      <c r="D6682" s="1" t="s">
        <v>3241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3232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5" t="n">
        <v>46239</v>
      </c>
      <c r="C6683" s="1" t="n">
        <v>100</v>
      </c>
      <c r="D6683" s="1" t="s">
        <v>3241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3234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5" t="n">
        <v>46239</v>
      </c>
      <c r="C6684" s="1" t="n">
        <v>100</v>
      </c>
      <c r="D6684" s="1" t="s">
        <v>3241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3235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5" t="n">
        <v>46239</v>
      </c>
      <c r="C6685" s="1" t="n">
        <v>100</v>
      </c>
      <c r="D6685" s="1" t="s">
        <v>3241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3221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5" t="n">
        <v>46239</v>
      </c>
      <c r="C6686" s="1" t="n">
        <v>100</v>
      </c>
      <c r="D6686" s="1" t="s">
        <v>3241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3239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5" t="n">
        <v>46239</v>
      </c>
      <c r="C6687" s="1" t="n">
        <v>100</v>
      </c>
      <c r="D6687" s="1" t="s">
        <v>3241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3222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5" t="n">
        <v>46239</v>
      </c>
      <c r="C6688" s="1" t="n">
        <v>100</v>
      </c>
      <c r="D6688" s="1" t="s">
        <v>3241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3223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5" t="n">
        <v>46239</v>
      </c>
      <c r="C6689" s="1" t="n">
        <v>100</v>
      </c>
      <c r="D6689" s="1" t="s">
        <v>3241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3224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5" t="n">
        <v>46239</v>
      </c>
      <c r="C6690" s="1" t="n">
        <v>100</v>
      </c>
      <c r="D6690" s="1" t="s">
        <v>3241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3225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5" t="n">
        <v>46239</v>
      </c>
      <c r="C6691" s="1" t="n">
        <v>100</v>
      </c>
      <c r="D6691" s="1" t="s">
        <v>3241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3226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5" t="n">
        <v>46239</v>
      </c>
      <c r="C6692" s="1" t="n">
        <v>100</v>
      </c>
      <c r="D6692" s="1" t="s">
        <v>3241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3227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5" t="n">
        <v>46239</v>
      </c>
      <c r="C6693" s="1" t="n">
        <v>100</v>
      </c>
      <c r="D6693" s="1" t="s">
        <v>3241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3228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5" t="n">
        <v>46239</v>
      </c>
      <c r="C6694" s="1" t="n">
        <v>100</v>
      </c>
      <c r="D6694" s="1" t="s">
        <v>3241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3229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5" t="n">
        <v>46239</v>
      </c>
      <c r="C6695" s="1" t="n">
        <v>100</v>
      </c>
      <c r="D6695" s="1" t="s">
        <v>3241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3230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5" t="n">
        <v>46239</v>
      </c>
      <c r="C6696" s="1" t="n">
        <v>100</v>
      </c>
      <c r="D6696" s="1" t="s">
        <v>3241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4920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5" t="n">
        <v>46239</v>
      </c>
      <c r="C6697" s="1" t="n">
        <v>100</v>
      </c>
      <c r="D6697" s="1" t="s">
        <v>3241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3231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5" t="n">
        <v>46239</v>
      </c>
      <c r="C6698" s="1" t="n">
        <v>100</v>
      </c>
      <c r="D6698" s="1" t="s">
        <v>3241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3232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5" t="n">
        <v>46239</v>
      </c>
      <c r="C6699" s="1" t="n">
        <v>100</v>
      </c>
      <c r="D6699" s="1" t="s">
        <v>3241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3233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5" t="n">
        <v>46239</v>
      </c>
      <c r="C6700" s="1" t="n">
        <v>100</v>
      </c>
      <c r="D6700" s="1" t="s">
        <v>3241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3234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5" t="n">
        <v>46240</v>
      </c>
      <c r="C6701" s="1" t="n">
        <v>6</v>
      </c>
      <c r="D6701" s="1" t="s">
        <v>3073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3068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5" t="n">
        <v>46240</v>
      </c>
      <c r="C6702" s="1" t="n">
        <v>6</v>
      </c>
      <c r="D6702" s="1" t="s">
        <v>3073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3069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5" t="n">
        <v>46240</v>
      </c>
      <c r="C6703" s="1" t="n">
        <v>6</v>
      </c>
      <c r="D6703" s="1" t="s">
        <v>3073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3070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5" t="n">
        <v>46240</v>
      </c>
      <c r="C6704" s="1" t="n">
        <v>6</v>
      </c>
      <c r="D6704" s="1" t="s">
        <v>3073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3071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5" t="n">
        <v>46240</v>
      </c>
      <c r="C6705" s="1" t="n">
        <v>11</v>
      </c>
      <c r="D6705" s="1" t="s">
        <v>3074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3248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5" t="n">
        <v>46240</v>
      </c>
      <c r="C6706" s="1" t="n">
        <v>11</v>
      </c>
      <c r="D6706" s="1" t="s">
        <v>3074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3249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5" t="n">
        <v>46240</v>
      </c>
      <c r="C6707" s="1" t="n">
        <v>11</v>
      </c>
      <c r="D6707" s="1" t="s">
        <v>3074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3249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5" t="n">
        <v>46240</v>
      </c>
      <c r="C6708" s="1" t="n">
        <v>11</v>
      </c>
      <c r="D6708" s="1" t="s">
        <v>3074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3144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5" t="n">
        <v>46240</v>
      </c>
      <c r="C6709" s="1" t="n">
        <v>11</v>
      </c>
      <c r="D6709" s="1" t="s">
        <v>3074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5338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5" t="n">
        <v>46240</v>
      </c>
      <c r="C6710" s="1" t="n">
        <v>11</v>
      </c>
      <c r="D6710" s="1" t="s">
        <v>3074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4025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5" t="n">
        <v>46240</v>
      </c>
      <c r="C6711" s="1" t="n">
        <v>11</v>
      </c>
      <c r="D6711" s="1" t="s">
        <v>3074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3176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5" t="n">
        <v>46240</v>
      </c>
      <c r="C6712" s="1" t="n">
        <v>11</v>
      </c>
      <c r="D6712" s="1" t="s">
        <v>3074</v>
      </c>
      <c r="E6712" s="1" t="n">
        <v>1667</v>
      </c>
      <c r="F6712" s="1" t="s">
        <v>1052</v>
      </c>
      <c r="I6712" s="1" t="n">
        <v>397888</v>
      </c>
      <c r="J6712" s="1" t="n">
        <v>33535</v>
      </c>
      <c r="K6712" s="1" t="n">
        <v>7898922012163</v>
      </c>
      <c r="L6712" s="1" t="s">
        <v>5339</v>
      </c>
      <c r="N6712" s="1" t="n">
        <v>20</v>
      </c>
      <c r="O6712" s="1" t="n">
        <v>76.04</v>
      </c>
    </row>
    <row r="6713" customFormat="false" ht="15" hidden="false" customHeight="true" outlineLevel="0" collapsed="false">
      <c r="A6713" s="1" t="n">
        <v>3</v>
      </c>
      <c r="B6713" s="15" t="n">
        <v>46240</v>
      </c>
      <c r="C6713" s="1" t="n">
        <v>11</v>
      </c>
      <c r="D6713" s="1" t="s">
        <v>3074</v>
      </c>
      <c r="E6713" s="1" t="n">
        <v>1667</v>
      </c>
      <c r="F6713" s="1" t="s">
        <v>1052</v>
      </c>
      <c r="I6713" s="1" t="n">
        <v>397888</v>
      </c>
      <c r="J6713" s="1" t="n">
        <v>31500</v>
      </c>
      <c r="K6713" s="1" t="n">
        <v>7898922012378</v>
      </c>
      <c r="L6713" s="1" t="s">
        <v>4721</v>
      </c>
      <c r="N6713" s="1" t="n">
        <v>40</v>
      </c>
      <c r="O6713" s="1" t="n">
        <v>166.09</v>
      </c>
    </row>
    <row r="6714" customFormat="false" ht="15" hidden="false" customHeight="true" outlineLevel="0" collapsed="false">
      <c r="A6714" s="1" t="n">
        <v>3</v>
      </c>
      <c r="B6714" s="15" t="n">
        <v>46240</v>
      </c>
      <c r="C6714" s="1" t="n">
        <v>11</v>
      </c>
      <c r="D6714" s="1" t="s">
        <v>3074</v>
      </c>
      <c r="E6714" s="1" t="n">
        <v>1667</v>
      </c>
      <c r="F6714" s="1" t="s">
        <v>1052</v>
      </c>
      <c r="I6714" s="1" t="n">
        <v>397888</v>
      </c>
      <c r="J6714" s="1" t="n">
        <v>31798</v>
      </c>
      <c r="K6714" s="1" t="n">
        <v>7898922012392</v>
      </c>
      <c r="L6714" s="1" t="s">
        <v>3178</v>
      </c>
      <c r="N6714" s="1" t="n">
        <v>40</v>
      </c>
      <c r="O6714" s="1" t="n">
        <v>130.07</v>
      </c>
    </row>
    <row r="6715" customFormat="false" ht="15" hidden="false" customHeight="true" outlineLevel="0" collapsed="false">
      <c r="A6715" s="1" t="n">
        <v>3</v>
      </c>
      <c r="B6715" s="15" t="n">
        <v>46240</v>
      </c>
      <c r="C6715" s="1" t="n">
        <v>11</v>
      </c>
      <c r="D6715" s="1" t="s">
        <v>3074</v>
      </c>
      <c r="E6715" s="1" t="n">
        <v>1667</v>
      </c>
      <c r="F6715" s="1" t="s">
        <v>1052</v>
      </c>
      <c r="I6715" s="1" t="n">
        <v>397888</v>
      </c>
      <c r="J6715" s="1" t="n">
        <v>31859</v>
      </c>
      <c r="K6715" s="1" t="n">
        <v>7898922012385</v>
      </c>
      <c r="L6715" s="1" t="s">
        <v>4027</v>
      </c>
      <c r="N6715" s="1" t="n">
        <v>40</v>
      </c>
      <c r="O6715" s="1" t="n">
        <v>176.22</v>
      </c>
    </row>
    <row r="6716" customFormat="false" ht="15" hidden="false" customHeight="true" outlineLevel="0" collapsed="false">
      <c r="A6716" s="1" t="n">
        <v>3</v>
      </c>
      <c r="B6716" s="15" t="n">
        <v>46240</v>
      </c>
      <c r="C6716" s="1" t="n">
        <v>11</v>
      </c>
      <c r="D6716" s="1" t="s">
        <v>3074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4352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5" t="n">
        <v>46240</v>
      </c>
      <c r="C6717" s="1" t="n">
        <v>11</v>
      </c>
      <c r="D6717" s="1" t="s">
        <v>3074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5340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5" t="n">
        <v>46240</v>
      </c>
      <c r="C6718" s="1" t="n">
        <v>11</v>
      </c>
      <c r="D6718" s="1" t="s">
        <v>3074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5341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5" t="n">
        <v>46240</v>
      </c>
      <c r="C6719" s="1" t="n">
        <v>11</v>
      </c>
      <c r="D6719" s="1" t="s">
        <v>3074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4520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5" t="n">
        <v>46240</v>
      </c>
      <c r="C6720" s="1" t="n">
        <v>11</v>
      </c>
      <c r="D6720" s="1" t="s">
        <v>3074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5342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5" t="n">
        <v>46240</v>
      </c>
      <c r="C6721" s="1" t="n">
        <v>11</v>
      </c>
      <c r="D6721" s="1" t="s">
        <v>3074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5343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5" t="n">
        <v>46240</v>
      </c>
      <c r="C6722" s="1" t="n">
        <v>11</v>
      </c>
      <c r="D6722" s="1" t="s">
        <v>3074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5344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5" t="n">
        <v>46240</v>
      </c>
      <c r="C6723" s="1" t="n">
        <v>11</v>
      </c>
      <c r="D6723" s="1" t="s">
        <v>3074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5345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5" t="n">
        <v>46240</v>
      </c>
      <c r="C6724" s="1" t="n">
        <v>11</v>
      </c>
      <c r="D6724" s="1" t="s">
        <v>3074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4522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5" t="n">
        <v>46240</v>
      </c>
      <c r="C6725" s="1" t="n">
        <v>11</v>
      </c>
      <c r="D6725" s="1" t="s">
        <v>3074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4523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5" t="n">
        <v>46240</v>
      </c>
      <c r="C6726" s="1" t="n">
        <v>11</v>
      </c>
      <c r="D6726" s="1" t="s">
        <v>3074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5346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5" t="n">
        <v>46240</v>
      </c>
      <c r="C6727" s="1" t="n">
        <v>11</v>
      </c>
      <c r="D6727" s="1" t="s">
        <v>3074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5347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5" t="n">
        <v>46240</v>
      </c>
      <c r="C6728" s="1" t="n">
        <v>11</v>
      </c>
      <c r="D6728" s="1" t="s">
        <v>3074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5348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5" t="n">
        <v>46240</v>
      </c>
      <c r="C6729" s="1" t="n">
        <v>11</v>
      </c>
      <c r="D6729" s="1" t="s">
        <v>3074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5349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5" t="n">
        <v>46240</v>
      </c>
      <c r="C6730" s="1" t="n">
        <v>11</v>
      </c>
      <c r="D6730" s="1" t="s">
        <v>3074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5350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5" t="n">
        <v>46240</v>
      </c>
      <c r="C6731" s="1" t="n">
        <v>11</v>
      </c>
      <c r="D6731" s="1" t="s">
        <v>3074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5351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5" t="n">
        <v>46240</v>
      </c>
      <c r="C6732" s="1" t="n">
        <v>11</v>
      </c>
      <c r="D6732" s="1" t="s">
        <v>3074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5352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5" t="n">
        <v>46240</v>
      </c>
      <c r="C6733" s="1" t="n">
        <v>11</v>
      </c>
      <c r="D6733" s="1" t="s">
        <v>3074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4524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5" t="n">
        <v>46240</v>
      </c>
      <c r="C6734" s="1" t="n">
        <v>11</v>
      </c>
      <c r="D6734" s="1" t="s">
        <v>3074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5353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5" t="n">
        <v>46240</v>
      </c>
      <c r="C6735" s="1" t="n">
        <v>11</v>
      </c>
      <c r="D6735" s="1" t="s">
        <v>3074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4526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5" t="n">
        <v>46240</v>
      </c>
      <c r="C6736" s="1" t="n">
        <v>11</v>
      </c>
      <c r="D6736" s="1" t="s">
        <v>3074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4527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5" t="n">
        <v>46240</v>
      </c>
      <c r="C6737" s="1" t="n">
        <v>11</v>
      </c>
      <c r="D6737" s="1" t="s">
        <v>3074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5354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5" t="n">
        <v>46240</v>
      </c>
      <c r="C6738" s="1" t="n">
        <v>11</v>
      </c>
      <c r="D6738" s="1" t="s">
        <v>3074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5355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5" t="n">
        <v>46240</v>
      </c>
      <c r="C6739" s="1" t="n">
        <v>11</v>
      </c>
      <c r="D6739" s="1" t="s">
        <v>3074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5356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5" t="n">
        <v>46240</v>
      </c>
      <c r="C6740" s="1" t="n">
        <v>11</v>
      </c>
      <c r="D6740" s="1" t="s">
        <v>3074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5357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5" t="n">
        <v>46240</v>
      </c>
      <c r="C6741" s="1" t="n">
        <v>11</v>
      </c>
      <c r="D6741" s="1" t="s">
        <v>3074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5358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5" t="n">
        <v>46240</v>
      </c>
      <c r="C6742" s="1" t="n">
        <v>11</v>
      </c>
      <c r="D6742" s="1" t="s">
        <v>3074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5359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5" t="n">
        <v>46240</v>
      </c>
      <c r="C6743" s="1" t="n">
        <v>11</v>
      </c>
      <c r="D6743" s="1" t="s">
        <v>3074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4528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5" t="n">
        <v>46240</v>
      </c>
      <c r="C6744" s="1" t="n">
        <v>11</v>
      </c>
      <c r="D6744" s="1" t="s">
        <v>3074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4530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5" t="n">
        <v>46240</v>
      </c>
      <c r="C6745" s="1" t="n">
        <v>11</v>
      </c>
      <c r="D6745" s="1" t="s">
        <v>3074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4529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5" t="n">
        <v>46240</v>
      </c>
      <c r="C6746" s="1" t="n">
        <v>11</v>
      </c>
      <c r="D6746" s="1" t="s">
        <v>3074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4531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5" t="n">
        <v>46240</v>
      </c>
      <c r="C6747" s="1" t="n">
        <v>11</v>
      </c>
      <c r="D6747" s="1" t="s">
        <v>3074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5360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5" t="n">
        <v>46240</v>
      </c>
      <c r="C6748" s="1" t="n">
        <v>11</v>
      </c>
      <c r="D6748" s="1" t="s">
        <v>3074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5361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5" t="n">
        <v>46240</v>
      </c>
      <c r="C6749" s="1" t="n">
        <v>11</v>
      </c>
      <c r="D6749" s="1" t="s">
        <v>3074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5362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5" t="n">
        <v>46240</v>
      </c>
      <c r="C6750" s="1" t="n">
        <v>11</v>
      </c>
      <c r="D6750" s="1" t="s">
        <v>3074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5363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5" t="n">
        <v>46240</v>
      </c>
      <c r="C6751" s="1" t="n">
        <v>11</v>
      </c>
      <c r="D6751" s="1" t="s">
        <v>3074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4532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5" t="n">
        <v>46240</v>
      </c>
      <c r="C6752" s="1" t="n">
        <v>11</v>
      </c>
      <c r="D6752" s="1" t="s">
        <v>3074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4533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5" t="n">
        <v>46240</v>
      </c>
      <c r="C6753" s="1" t="n">
        <v>11</v>
      </c>
      <c r="D6753" s="1" t="s">
        <v>3074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5364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5" t="n">
        <v>46240</v>
      </c>
      <c r="C6754" s="1" t="n">
        <v>11</v>
      </c>
      <c r="D6754" s="1" t="s">
        <v>3074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5365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5" t="n">
        <v>46240</v>
      </c>
      <c r="C6755" s="1" t="n">
        <v>11</v>
      </c>
      <c r="D6755" s="1" t="s">
        <v>3074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5366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5" t="n">
        <v>46240</v>
      </c>
      <c r="C6756" s="1" t="n">
        <v>11</v>
      </c>
      <c r="D6756" s="1" t="s">
        <v>3074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5367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5" t="n">
        <v>46240</v>
      </c>
      <c r="C6757" s="1" t="n">
        <v>11</v>
      </c>
      <c r="D6757" s="1" t="s">
        <v>3074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4535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5" t="n">
        <v>46240</v>
      </c>
      <c r="C6758" s="1" t="n">
        <v>11</v>
      </c>
      <c r="D6758" s="1" t="s">
        <v>3074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5368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5" t="n">
        <v>46240</v>
      </c>
      <c r="C6759" s="1" t="n">
        <v>11</v>
      </c>
      <c r="D6759" s="1" t="s">
        <v>3074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4536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5" t="n">
        <v>46240</v>
      </c>
      <c r="C6760" s="1" t="n">
        <v>11</v>
      </c>
      <c r="D6760" s="1" t="s">
        <v>3074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4537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5" t="n">
        <v>46240</v>
      </c>
      <c r="C6761" s="1" t="n">
        <v>11</v>
      </c>
      <c r="D6761" s="1" t="s">
        <v>3074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5369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5" t="n">
        <v>46240</v>
      </c>
      <c r="C6762" s="1" t="n">
        <v>11</v>
      </c>
      <c r="D6762" s="1" t="s">
        <v>3074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5370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5" t="n">
        <v>46240</v>
      </c>
      <c r="C6763" s="1" t="n">
        <v>11</v>
      </c>
      <c r="D6763" s="1" t="s">
        <v>3074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5371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5" t="n">
        <v>46240</v>
      </c>
      <c r="C6764" s="1" t="n">
        <v>11</v>
      </c>
      <c r="D6764" s="1" t="s">
        <v>3074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4538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5" t="n">
        <v>46240</v>
      </c>
      <c r="C6765" s="1" t="n">
        <v>11</v>
      </c>
      <c r="D6765" s="1" t="s">
        <v>3074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3250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5" t="n">
        <v>46240</v>
      </c>
      <c r="C6766" s="1" t="n">
        <v>11</v>
      </c>
      <c r="D6766" s="1" t="s">
        <v>3074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3251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5" t="n">
        <v>46240</v>
      </c>
      <c r="C6767" s="1" t="n">
        <v>11</v>
      </c>
      <c r="D6767" s="1" t="s">
        <v>3074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3252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5" t="n">
        <v>46240</v>
      </c>
      <c r="C6768" s="1" t="n">
        <v>11</v>
      </c>
      <c r="D6768" s="1" t="s">
        <v>3074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3253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5" t="n">
        <v>46240</v>
      </c>
      <c r="C6769" s="1" t="n">
        <v>11</v>
      </c>
      <c r="D6769" s="1" t="s">
        <v>3074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3254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5" t="n">
        <v>46240</v>
      </c>
      <c r="C6770" s="1" t="n">
        <v>11</v>
      </c>
      <c r="D6770" s="1" t="s">
        <v>3074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3255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5" t="n">
        <v>46240</v>
      </c>
      <c r="C6771" s="1" t="n">
        <v>11</v>
      </c>
      <c r="D6771" s="1" t="s">
        <v>3074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3256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5" t="n">
        <v>46240</v>
      </c>
      <c r="C6772" s="1" t="n">
        <v>11</v>
      </c>
      <c r="D6772" s="1" t="s">
        <v>3074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5372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5" t="n">
        <v>46240</v>
      </c>
      <c r="C6773" s="1" t="n">
        <v>11</v>
      </c>
      <c r="D6773" s="1" t="s">
        <v>3074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3649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5" t="n">
        <v>46240</v>
      </c>
      <c r="C6774" s="1" t="n">
        <v>11</v>
      </c>
      <c r="D6774" s="1" t="s">
        <v>3074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4539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5" t="n">
        <v>46240</v>
      </c>
      <c r="C6775" s="1" t="n">
        <v>11</v>
      </c>
      <c r="D6775" s="1" t="s">
        <v>3074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4540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5" t="n">
        <v>46240</v>
      </c>
      <c r="C6776" s="1" t="n">
        <v>11</v>
      </c>
      <c r="D6776" s="1" t="s">
        <v>3074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3651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5" t="n">
        <v>46240</v>
      </c>
      <c r="C6777" s="1" t="n">
        <v>11</v>
      </c>
      <c r="D6777" s="1" t="s">
        <v>3074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5008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5" t="n">
        <v>46240</v>
      </c>
      <c r="C6778" s="1" t="n">
        <v>11</v>
      </c>
      <c r="D6778" s="1" t="s">
        <v>3074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5373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5" t="n">
        <v>46240</v>
      </c>
      <c r="C6779" s="1" t="n">
        <v>11</v>
      </c>
      <c r="D6779" s="1" t="s">
        <v>3074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4543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5" t="n">
        <v>46240</v>
      </c>
      <c r="C6780" s="1" t="n">
        <v>11</v>
      </c>
      <c r="D6780" s="1" t="s">
        <v>3074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5016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5" t="n">
        <v>46240</v>
      </c>
      <c r="C6781" s="1" t="n">
        <v>11</v>
      </c>
      <c r="D6781" s="1" t="s">
        <v>3074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3652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5" t="n">
        <v>46240</v>
      </c>
      <c r="C6782" s="1" t="n">
        <v>11</v>
      </c>
      <c r="D6782" s="1" t="s">
        <v>3074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4548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5" t="n">
        <v>46240</v>
      </c>
      <c r="C6783" s="1" t="n">
        <v>11</v>
      </c>
      <c r="D6783" s="1" t="s">
        <v>3074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4549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5" t="n">
        <v>46240</v>
      </c>
      <c r="C6784" s="1" t="n">
        <v>11</v>
      </c>
      <c r="D6784" s="1" t="s">
        <v>3074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3653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5" t="n">
        <v>46240</v>
      </c>
      <c r="C6785" s="1" t="n">
        <v>11</v>
      </c>
      <c r="D6785" s="1" t="s">
        <v>3074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3654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5" t="n">
        <v>46240</v>
      </c>
      <c r="C6786" s="1" t="n">
        <v>11</v>
      </c>
      <c r="D6786" s="1" t="s">
        <v>3074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3656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5" t="n">
        <v>46240</v>
      </c>
      <c r="C6787" s="1" t="n">
        <v>11</v>
      </c>
      <c r="D6787" s="1" t="s">
        <v>3074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5374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5" t="n">
        <v>46240</v>
      </c>
      <c r="C6788" s="1" t="n">
        <v>11</v>
      </c>
      <c r="D6788" s="1" t="s">
        <v>3074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3657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5" t="n">
        <v>46240</v>
      </c>
      <c r="C6789" s="1" t="n">
        <v>11</v>
      </c>
      <c r="D6789" s="1" t="s">
        <v>3074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3658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5" t="n">
        <v>46240</v>
      </c>
      <c r="C6790" s="1" t="n">
        <v>11</v>
      </c>
      <c r="D6790" s="1" t="s">
        <v>3074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3659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5" t="n">
        <v>46240</v>
      </c>
      <c r="C6791" s="1" t="n">
        <v>11</v>
      </c>
      <c r="D6791" s="1" t="s">
        <v>3074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4553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5" t="n">
        <v>46240</v>
      </c>
      <c r="C6792" s="1" t="n">
        <v>11</v>
      </c>
      <c r="D6792" s="1" t="s">
        <v>3074</v>
      </c>
      <c r="E6792" s="1" t="n">
        <v>1672</v>
      </c>
      <c r="F6792" s="1" t="s">
        <v>87</v>
      </c>
      <c r="I6792" s="1" t="n">
        <v>1413401</v>
      </c>
      <c r="J6792" s="1" t="n">
        <v>81458</v>
      </c>
      <c r="K6792" s="1" t="n">
        <v>7896579360088</v>
      </c>
      <c r="L6792" s="1" t="s">
        <v>5375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15" t="n">
        <v>46240</v>
      </c>
      <c r="C6793" s="1" t="n">
        <v>11</v>
      </c>
      <c r="D6793" s="1" t="s">
        <v>3074</v>
      </c>
      <c r="E6793" s="1" t="n">
        <v>1672</v>
      </c>
      <c r="F6793" s="1" t="s">
        <v>87</v>
      </c>
      <c r="I6793" s="1" t="n">
        <v>1413401</v>
      </c>
      <c r="J6793" s="1" t="n">
        <v>81819</v>
      </c>
      <c r="K6793" s="1" t="n">
        <v>7896579390191</v>
      </c>
      <c r="L6793" s="1" t="s">
        <v>5376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15" t="n">
        <v>46240</v>
      </c>
      <c r="C6794" s="1" t="n">
        <v>11</v>
      </c>
      <c r="D6794" s="1" t="s">
        <v>3074</v>
      </c>
      <c r="E6794" s="1" t="n">
        <v>1672</v>
      </c>
      <c r="F6794" s="1" t="s">
        <v>87</v>
      </c>
      <c r="I6794" s="1" t="n">
        <v>1413401</v>
      </c>
      <c r="J6794" s="1" t="n">
        <v>81820</v>
      </c>
      <c r="K6794" s="1" t="n">
        <v>7896579390184</v>
      </c>
      <c r="L6794" s="1" t="s">
        <v>5377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5" t="n">
        <v>46240</v>
      </c>
      <c r="C6795" s="1" t="n">
        <v>11</v>
      </c>
      <c r="D6795" s="1" t="s">
        <v>3074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5378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5" t="n">
        <v>46240</v>
      </c>
      <c r="C6796" s="1" t="n">
        <v>11</v>
      </c>
      <c r="D6796" s="1" t="s">
        <v>3074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5379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5" t="n">
        <v>46240</v>
      </c>
      <c r="C6797" s="1" t="n">
        <v>11</v>
      </c>
      <c r="D6797" s="1" t="s">
        <v>3074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5380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5" t="n">
        <v>46240</v>
      </c>
      <c r="C6798" s="1" t="n">
        <v>11</v>
      </c>
      <c r="D6798" s="1" t="s">
        <v>3074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5381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5" t="n">
        <v>46240</v>
      </c>
      <c r="C6799" s="1" t="n">
        <v>11</v>
      </c>
      <c r="D6799" s="1" t="s">
        <v>3074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5382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5" t="n">
        <v>46240</v>
      </c>
      <c r="C6800" s="1" t="n">
        <v>11</v>
      </c>
      <c r="D6800" s="1" t="s">
        <v>3074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5383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5" t="n">
        <v>46240</v>
      </c>
      <c r="C6801" s="1" t="n">
        <v>11</v>
      </c>
      <c r="D6801" s="1" t="s">
        <v>3074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5384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5" t="n">
        <v>46240</v>
      </c>
      <c r="C6802" s="1" t="n">
        <v>11</v>
      </c>
      <c r="D6802" s="1" t="s">
        <v>3074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5385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5" t="n">
        <v>46240</v>
      </c>
      <c r="C6803" s="1" t="n">
        <v>11</v>
      </c>
      <c r="D6803" s="1" t="s">
        <v>3074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5386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5" t="n">
        <v>46240</v>
      </c>
      <c r="C6804" s="1" t="n">
        <v>11</v>
      </c>
      <c r="D6804" s="1" t="s">
        <v>3074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5387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5" t="n">
        <v>46240</v>
      </c>
      <c r="C6805" s="1" t="n">
        <v>11</v>
      </c>
      <c r="D6805" s="1" t="s">
        <v>3074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5388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5" t="n">
        <v>46240</v>
      </c>
      <c r="C6806" s="1" t="n">
        <v>11</v>
      </c>
      <c r="D6806" s="1" t="s">
        <v>3074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3902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5" t="n">
        <v>46240</v>
      </c>
      <c r="C6807" s="1" t="n">
        <v>11</v>
      </c>
      <c r="D6807" s="1" t="s">
        <v>3074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5389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5" t="n">
        <v>46240</v>
      </c>
      <c r="C6808" s="1" t="n">
        <v>11</v>
      </c>
      <c r="D6808" s="1" t="s">
        <v>3074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5390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5" t="n">
        <v>46240</v>
      </c>
      <c r="C6809" s="1" t="n">
        <v>11</v>
      </c>
      <c r="D6809" s="1" t="s">
        <v>3074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3346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5" t="n">
        <v>46240</v>
      </c>
      <c r="C6810" s="1" t="n">
        <v>11</v>
      </c>
      <c r="D6810" s="1" t="s">
        <v>3074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5391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5" t="n">
        <v>46240</v>
      </c>
      <c r="C6811" s="1" t="n">
        <v>11</v>
      </c>
      <c r="D6811" s="1" t="s">
        <v>3074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5392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5" t="n">
        <v>46240</v>
      </c>
      <c r="C6812" s="1" t="n">
        <v>11</v>
      </c>
      <c r="D6812" s="1" t="s">
        <v>3074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5393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5" t="n">
        <v>46240</v>
      </c>
      <c r="C6813" s="1" t="n">
        <v>11</v>
      </c>
      <c r="D6813" s="1" t="s">
        <v>3074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5394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5" t="n">
        <v>46240</v>
      </c>
      <c r="C6814" s="1" t="n">
        <v>11</v>
      </c>
      <c r="D6814" s="1" t="s">
        <v>3074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5395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5" t="n">
        <v>46240</v>
      </c>
      <c r="C6815" s="1" t="n">
        <v>11</v>
      </c>
      <c r="D6815" s="1" t="s">
        <v>3074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5396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5" t="n">
        <v>46240</v>
      </c>
      <c r="C6816" s="1" t="n">
        <v>11</v>
      </c>
      <c r="D6816" s="1" t="s">
        <v>3074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5397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5" t="n">
        <v>46240</v>
      </c>
      <c r="C6817" s="1" t="n">
        <v>11</v>
      </c>
      <c r="D6817" s="1" t="s">
        <v>3074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5398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5" t="n">
        <v>46240</v>
      </c>
      <c r="C6818" s="1" t="n">
        <v>11</v>
      </c>
      <c r="D6818" s="1" t="s">
        <v>3074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5399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5" t="n">
        <v>46240</v>
      </c>
      <c r="C6819" s="1" t="n">
        <v>11</v>
      </c>
      <c r="D6819" s="1" t="s">
        <v>3074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5400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5" t="n">
        <v>46240</v>
      </c>
      <c r="C6820" s="1" t="n">
        <v>11</v>
      </c>
      <c r="D6820" s="1" t="s">
        <v>3074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5401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5" t="n">
        <v>46240</v>
      </c>
      <c r="C6821" s="1" t="n">
        <v>11</v>
      </c>
      <c r="D6821" s="1" t="s">
        <v>3074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5402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5" t="n">
        <v>46240</v>
      </c>
      <c r="C6822" s="1" t="n">
        <v>11</v>
      </c>
      <c r="D6822" s="1" t="s">
        <v>3074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5403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5" t="n">
        <v>46240</v>
      </c>
      <c r="C6823" s="1" t="n">
        <v>11</v>
      </c>
      <c r="D6823" s="1" t="s">
        <v>3074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5404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5" t="n">
        <v>46240</v>
      </c>
      <c r="C6824" s="1" t="n">
        <v>11</v>
      </c>
      <c r="D6824" s="1" t="s">
        <v>3074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5405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5" t="n">
        <v>46240</v>
      </c>
      <c r="C6825" s="1" t="n">
        <v>11</v>
      </c>
      <c r="D6825" s="1" t="s">
        <v>3074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5406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5" t="n">
        <v>46240</v>
      </c>
      <c r="C6826" s="1" t="n">
        <v>11</v>
      </c>
      <c r="D6826" s="1" t="s">
        <v>3074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5407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5" t="n">
        <v>46240</v>
      </c>
      <c r="C6827" s="1" t="n">
        <v>11</v>
      </c>
      <c r="D6827" s="1" t="s">
        <v>3074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3324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5" t="n">
        <v>46240</v>
      </c>
      <c r="C6828" s="1" t="n">
        <v>11</v>
      </c>
      <c r="D6828" s="1" t="s">
        <v>3074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5408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5" t="n">
        <v>46240</v>
      </c>
      <c r="C6829" s="1" t="n">
        <v>11</v>
      </c>
      <c r="D6829" s="1" t="s">
        <v>3074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5409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5" t="n">
        <v>46240</v>
      </c>
      <c r="C6830" s="1" t="n">
        <v>11</v>
      </c>
      <c r="D6830" s="1" t="s">
        <v>3074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3328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5" t="n">
        <v>46240</v>
      </c>
      <c r="C6831" s="1" t="n">
        <v>11</v>
      </c>
      <c r="D6831" s="1" t="s">
        <v>3074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5410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5" t="n">
        <v>46240</v>
      </c>
      <c r="C6832" s="1" t="n">
        <v>11</v>
      </c>
      <c r="D6832" s="1" t="s">
        <v>3074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5411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5" t="n">
        <v>46240</v>
      </c>
      <c r="C6833" s="1" t="n">
        <v>11</v>
      </c>
      <c r="D6833" s="1" t="s">
        <v>3074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5412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5" t="n">
        <v>46240</v>
      </c>
      <c r="C6834" s="1" t="n">
        <v>11</v>
      </c>
      <c r="D6834" s="1" t="s">
        <v>3074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5413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5" t="n">
        <v>46240</v>
      </c>
      <c r="C6835" s="1" t="n">
        <v>11</v>
      </c>
      <c r="D6835" s="1" t="s">
        <v>3074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5414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5" t="n">
        <v>46240</v>
      </c>
      <c r="C6836" s="1" t="n">
        <v>11</v>
      </c>
      <c r="D6836" s="1" t="s">
        <v>3074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5415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5" t="n">
        <v>46240</v>
      </c>
      <c r="C6837" s="1" t="n">
        <v>11</v>
      </c>
      <c r="D6837" s="1" t="s">
        <v>3074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5416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5" t="n">
        <v>46240</v>
      </c>
      <c r="C6838" s="1" t="n">
        <v>11</v>
      </c>
      <c r="D6838" s="1" t="s">
        <v>3074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4703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5" t="n">
        <v>46240</v>
      </c>
      <c r="C6839" s="1" t="n">
        <v>22</v>
      </c>
      <c r="D6839" s="1" t="s">
        <v>3220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3221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5" t="n">
        <v>46240</v>
      </c>
      <c r="C6840" s="1" t="n">
        <v>22</v>
      </c>
      <c r="D6840" s="1" t="s">
        <v>3220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3239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5" t="n">
        <v>46240</v>
      </c>
      <c r="C6841" s="1" t="n">
        <v>22</v>
      </c>
      <c r="D6841" s="1" t="s">
        <v>3220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3222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5" t="n">
        <v>46240</v>
      </c>
      <c r="C6842" s="1" t="n">
        <v>22</v>
      </c>
      <c r="D6842" s="1" t="s">
        <v>3220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3223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5" t="n">
        <v>46240</v>
      </c>
      <c r="C6843" s="1" t="n">
        <v>22</v>
      </c>
      <c r="D6843" s="1" t="s">
        <v>3220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3224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5" t="n">
        <v>46240</v>
      </c>
      <c r="C6844" s="1" t="n">
        <v>22</v>
      </c>
      <c r="D6844" s="1" t="s">
        <v>3220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3225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5" t="n">
        <v>46240</v>
      </c>
      <c r="C6845" s="1" t="n">
        <v>22</v>
      </c>
      <c r="D6845" s="1" t="s">
        <v>3220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3226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5" t="n">
        <v>46240</v>
      </c>
      <c r="C6846" s="1" t="n">
        <v>22</v>
      </c>
      <c r="D6846" s="1" t="s">
        <v>3220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3227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5" t="n">
        <v>46240</v>
      </c>
      <c r="C6847" s="1" t="n">
        <v>22</v>
      </c>
      <c r="D6847" s="1" t="s">
        <v>3220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3228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5" t="n">
        <v>46240</v>
      </c>
      <c r="C6848" s="1" t="n">
        <v>22</v>
      </c>
      <c r="D6848" s="1" t="s">
        <v>3220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3229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5" t="n">
        <v>46240</v>
      </c>
      <c r="C6849" s="1" t="n">
        <v>22</v>
      </c>
      <c r="D6849" s="1" t="s">
        <v>3220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3230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5" t="n">
        <v>46240</v>
      </c>
      <c r="C6850" s="1" t="n">
        <v>22</v>
      </c>
      <c r="D6850" s="1" t="s">
        <v>3220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4920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5" t="n">
        <v>46240</v>
      </c>
      <c r="C6851" s="1" t="n">
        <v>22</v>
      </c>
      <c r="D6851" s="1" t="s">
        <v>3220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3240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5" t="n">
        <v>46240</v>
      </c>
      <c r="C6852" s="1" t="n">
        <v>22</v>
      </c>
      <c r="D6852" s="1" t="s">
        <v>3220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5417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5" t="n">
        <v>46240</v>
      </c>
      <c r="C6853" s="1" t="n">
        <v>22</v>
      </c>
      <c r="D6853" s="1" t="s">
        <v>3220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3232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5" t="n">
        <v>46240</v>
      </c>
      <c r="C6854" s="1" t="n">
        <v>22</v>
      </c>
      <c r="D6854" s="1" t="s">
        <v>3220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3233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5" t="n">
        <v>46240</v>
      </c>
      <c r="C6855" s="1" t="n">
        <v>22</v>
      </c>
      <c r="D6855" s="1" t="s">
        <v>3220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3234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5" t="n">
        <v>46240</v>
      </c>
      <c r="C6856" s="1" t="n">
        <v>100</v>
      </c>
      <c r="D6856" s="1" t="s">
        <v>3241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3221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5" t="n">
        <v>46240</v>
      </c>
      <c r="C6857" s="1" t="n">
        <v>100</v>
      </c>
      <c r="D6857" s="1" t="s">
        <v>3241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3239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5" t="n">
        <v>46240</v>
      </c>
      <c r="C6858" s="1" t="n">
        <v>100</v>
      </c>
      <c r="D6858" s="1" t="s">
        <v>3241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3222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5" t="n">
        <v>46240</v>
      </c>
      <c r="C6859" s="1" t="n">
        <v>100</v>
      </c>
      <c r="D6859" s="1" t="s">
        <v>3241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3223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5" t="n">
        <v>46240</v>
      </c>
      <c r="C6860" s="1" t="n">
        <v>100</v>
      </c>
      <c r="D6860" s="1" t="s">
        <v>3241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3224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5" t="n">
        <v>46240</v>
      </c>
      <c r="C6861" s="1" t="n">
        <v>100</v>
      </c>
      <c r="D6861" s="1" t="s">
        <v>3241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3225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5" t="n">
        <v>46240</v>
      </c>
      <c r="C6862" s="1" t="n">
        <v>100</v>
      </c>
      <c r="D6862" s="1" t="s">
        <v>3241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3226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5" t="n">
        <v>46240</v>
      </c>
      <c r="C6863" s="1" t="n">
        <v>100</v>
      </c>
      <c r="D6863" s="1" t="s">
        <v>3241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3227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5" t="n">
        <v>46240</v>
      </c>
      <c r="C6864" s="1" t="n">
        <v>100</v>
      </c>
      <c r="D6864" s="1" t="s">
        <v>3241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3228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5" t="n">
        <v>46240</v>
      </c>
      <c r="C6865" s="1" t="n">
        <v>100</v>
      </c>
      <c r="D6865" s="1" t="s">
        <v>3241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3229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5" t="n">
        <v>46240</v>
      </c>
      <c r="C6866" s="1" t="n">
        <v>100</v>
      </c>
      <c r="D6866" s="1" t="s">
        <v>3241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3230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5" t="n">
        <v>46240</v>
      </c>
      <c r="C6867" s="1" t="n">
        <v>100</v>
      </c>
      <c r="D6867" s="1" t="s">
        <v>3241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4920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5" t="n">
        <v>46240</v>
      </c>
      <c r="C6868" s="1" t="n">
        <v>100</v>
      </c>
      <c r="D6868" s="1" t="s">
        <v>3241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3240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5" t="n">
        <v>46240</v>
      </c>
      <c r="C6869" s="1" t="n">
        <v>100</v>
      </c>
      <c r="D6869" s="1" t="s">
        <v>3241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5417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5" t="n">
        <v>46240</v>
      </c>
      <c r="C6870" s="1" t="n">
        <v>100</v>
      </c>
      <c r="D6870" s="1" t="s">
        <v>3241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3232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5" t="n">
        <v>46240</v>
      </c>
      <c r="C6871" s="1" t="n">
        <v>100</v>
      </c>
      <c r="D6871" s="1" t="s">
        <v>3241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3233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5" t="n">
        <v>46240</v>
      </c>
      <c r="C6872" s="1" t="n">
        <v>100</v>
      </c>
      <c r="D6872" s="1" t="s">
        <v>3241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3234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5" t="n">
        <v>46240</v>
      </c>
      <c r="C6873" s="1" t="n">
        <v>171</v>
      </c>
      <c r="D6873" s="1" t="s">
        <v>3301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4532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5" t="n">
        <v>46241</v>
      </c>
      <c r="C6874" s="1" t="n">
        <v>1</v>
      </c>
      <c r="D6874" s="1" t="s">
        <v>3101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3242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5" t="n">
        <v>46241</v>
      </c>
      <c r="C6875" s="1" t="n">
        <v>1</v>
      </c>
      <c r="D6875" s="1" t="s">
        <v>3101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3243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5" t="n">
        <v>46241</v>
      </c>
      <c r="C6876" s="1" t="n">
        <v>6</v>
      </c>
      <c r="D6876" s="1" t="s">
        <v>3073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3069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5" t="n">
        <v>46241</v>
      </c>
      <c r="C6877" s="1" t="n">
        <v>6</v>
      </c>
      <c r="D6877" s="1" t="s">
        <v>3073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3070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5" t="n">
        <v>46241</v>
      </c>
      <c r="C6878" s="1" t="n">
        <v>6</v>
      </c>
      <c r="D6878" s="1" t="s">
        <v>3073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3072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5" t="n">
        <v>46241</v>
      </c>
      <c r="C6879" s="1" t="n">
        <v>6</v>
      </c>
      <c r="D6879" s="1" t="s">
        <v>3073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3104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5" t="n">
        <v>46241</v>
      </c>
      <c r="C6880" s="1" t="n">
        <v>6</v>
      </c>
      <c r="D6880" s="1" t="s">
        <v>3073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3105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5" t="n">
        <v>46241</v>
      </c>
      <c r="C6881" s="1" t="n">
        <v>6</v>
      </c>
      <c r="D6881" s="1" t="s">
        <v>3073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3106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5" t="n">
        <v>46241</v>
      </c>
      <c r="C6882" s="1" t="n">
        <v>6</v>
      </c>
      <c r="D6882" s="1" t="s">
        <v>3073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3107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5" t="n">
        <v>46241</v>
      </c>
      <c r="C6883" s="1" t="n">
        <v>6</v>
      </c>
      <c r="D6883" s="1" t="s">
        <v>3073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3108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5" t="n">
        <v>46241</v>
      </c>
      <c r="C6884" s="1" t="n">
        <v>6</v>
      </c>
      <c r="D6884" s="1" t="s">
        <v>3073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3257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5" t="n">
        <v>46241</v>
      </c>
      <c r="C6885" s="1" t="n">
        <v>6</v>
      </c>
      <c r="D6885" s="1" t="s">
        <v>3073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3110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5" t="n">
        <v>46241</v>
      </c>
      <c r="C6886" s="1" t="n">
        <v>6</v>
      </c>
      <c r="D6886" s="1" t="s">
        <v>3073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3258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5" t="n">
        <v>46241</v>
      </c>
      <c r="C6887" s="1" t="n">
        <v>6</v>
      </c>
      <c r="D6887" s="1" t="s">
        <v>3073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3111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5" t="n">
        <v>46241</v>
      </c>
      <c r="C6888" s="1" t="n">
        <v>6</v>
      </c>
      <c r="D6888" s="1" t="s">
        <v>3073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3112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5" t="n">
        <v>46241</v>
      </c>
      <c r="C6889" s="1" t="n">
        <v>6</v>
      </c>
      <c r="D6889" s="1" t="s">
        <v>3073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3113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5" t="n">
        <v>46241</v>
      </c>
      <c r="C6890" s="1" t="n">
        <v>6</v>
      </c>
      <c r="D6890" s="1" t="s">
        <v>3073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3114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5" t="n">
        <v>46241</v>
      </c>
      <c r="C6891" s="1" t="n">
        <v>6</v>
      </c>
      <c r="D6891" s="1" t="s">
        <v>3073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3259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5" t="n">
        <v>46241</v>
      </c>
      <c r="C6892" s="1" t="n">
        <v>6</v>
      </c>
      <c r="D6892" s="1" t="s">
        <v>3073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3260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5" t="n">
        <v>46241</v>
      </c>
      <c r="C6893" s="1" t="n">
        <v>6</v>
      </c>
      <c r="D6893" s="1" t="s">
        <v>3073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3116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5" t="n">
        <v>46241</v>
      </c>
      <c r="C6894" s="1" t="n">
        <v>6</v>
      </c>
      <c r="D6894" s="1" t="s">
        <v>3073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3117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5" t="n">
        <v>46241</v>
      </c>
      <c r="C6895" s="1" t="n">
        <v>6</v>
      </c>
      <c r="D6895" s="1" t="s">
        <v>3073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3460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5" t="n">
        <v>46241</v>
      </c>
      <c r="C6896" s="1" t="n">
        <v>6</v>
      </c>
      <c r="D6896" s="1" t="s">
        <v>3073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3118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5" t="n">
        <v>46241</v>
      </c>
      <c r="C6897" s="1" t="n">
        <v>6</v>
      </c>
      <c r="D6897" s="1" t="s">
        <v>3073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5064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5" t="n">
        <v>46241</v>
      </c>
      <c r="C6898" s="1" t="n">
        <v>6</v>
      </c>
      <c r="D6898" s="1" t="s">
        <v>3073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3262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5" t="n">
        <v>46241</v>
      </c>
      <c r="C6899" s="1" t="n">
        <v>11</v>
      </c>
      <c r="D6899" s="1" t="s">
        <v>3074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3531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5" t="n">
        <v>46241</v>
      </c>
      <c r="C6900" s="1" t="n">
        <v>11</v>
      </c>
      <c r="D6900" s="1" t="s">
        <v>3074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3532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5" t="n">
        <v>46241</v>
      </c>
      <c r="C6901" s="1" t="n">
        <v>11</v>
      </c>
      <c r="D6901" s="1" t="s">
        <v>3074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3533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5" t="n">
        <v>46241</v>
      </c>
      <c r="C6902" s="1" t="n">
        <v>11</v>
      </c>
      <c r="D6902" s="1" t="s">
        <v>3074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3303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5" t="n">
        <v>46241</v>
      </c>
      <c r="C6903" s="1" t="n">
        <v>11</v>
      </c>
      <c r="D6903" s="1" t="s">
        <v>3074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3304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5" t="n">
        <v>46241</v>
      </c>
      <c r="C6904" s="1" t="n">
        <v>11</v>
      </c>
      <c r="D6904" s="1" t="s">
        <v>3074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5418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5" t="n">
        <v>46241</v>
      </c>
      <c r="C6905" s="1" t="n">
        <v>11</v>
      </c>
      <c r="D6905" s="1" t="s">
        <v>3074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3714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5" t="n">
        <v>46241</v>
      </c>
      <c r="C6906" s="1" t="n">
        <v>11</v>
      </c>
      <c r="D6906" s="1" t="s">
        <v>3074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3715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5" t="n">
        <v>46241</v>
      </c>
      <c r="C6907" s="1" t="n">
        <v>11</v>
      </c>
      <c r="D6907" s="1" t="s">
        <v>3074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3716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5" t="n">
        <v>46241</v>
      </c>
      <c r="C6908" s="1" t="n">
        <v>11</v>
      </c>
      <c r="D6908" s="1" t="s">
        <v>3074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3717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5" t="n">
        <v>46241</v>
      </c>
      <c r="C6909" s="1" t="n">
        <v>11</v>
      </c>
      <c r="D6909" s="1" t="s">
        <v>3074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5419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5" t="n">
        <v>46241</v>
      </c>
      <c r="C6910" s="1" t="n">
        <v>11</v>
      </c>
      <c r="D6910" s="1" t="s">
        <v>3074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5419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5" t="n">
        <v>46241</v>
      </c>
      <c r="C6911" s="1" t="n">
        <v>11</v>
      </c>
      <c r="D6911" s="1" t="s">
        <v>3074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3720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5" t="n">
        <v>46241</v>
      </c>
      <c r="C6912" s="1" t="n">
        <v>11</v>
      </c>
      <c r="D6912" s="1" t="s">
        <v>3074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3721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5" t="n">
        <v>46241</v>
      </c>
      <c r="C6913" s="1" t="n">
        <v>11</v>
      </c>
      <c r="D6913" s="1" t="s">
        <v>3074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3726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5" t="n">
        <v>46241</v>
      </c>
      <c r="C6914" s="1" t="n">
        <v>11</v>
      </c>
      <c r="D6914" s="1" t="s">
        <v>3074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3727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5" t="n">
        <v>46241</v>
      </c>
      <c r="C6915" s="1" t="n">
        <v>11</v>
      </c>
      <c r="D6915" s="1" t="s">
        <v>3074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4823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5" t="n">
        <v>46241</v>
      </c>
      <c r="C6916" s="1" t="n">
        <v>11</v>
      </c>
      <c r="D6916" s="1" t="s">
        <v>3074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3730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5" t="n">
        <v>46241</v>
      </c>
      <c r="C6917" s="1" t="n">
        <v>11</v>
      </c>
      <c r="D6917" s="1" t="s">
        <v>3074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3731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5" t="n">
        <v>46241</v>
      </c>
      <c r="C6918" s="1" t="n">
        <v>11</v>
      </c>
      <c r="D6918" s="1" t="s">
        <v>3074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3732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5" t="n">
        <v>46241</v>
      </c>
      <c r="C6919" s="1" t="n">
        <v>11</v>
      </c>
      <c r="D6919" s="1" t="s">
        <v>3074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3733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5" t="n">
        <v>46241</v>
      </c>
      <c r="C6920" s="1" t="n">
        <v>11</v>
      </c>
      <c r="D6920" s="1" t="s">
        <v>3074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5420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5" t="n">
        <v>46241</v>
      </c>
      <c r="C6921" s="1" t="n">
        <v>11</v>
      </c>
      <c r="D6921" s="1" t="s">
        <v>3074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5421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5" t="n">
        <v>46241</v>
      </c>
      <c r="C6922" s="1" t="n">
        <v>11</v>
      </c>
      <c r="D6922" s="1" t="s">
        <v>3074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4580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5" t="n">
        <v>46241</v>
      </c>
      <c r="C6923" s="1" t="n">
        <v>11</v>
      </c>
      <c r="D6923" s="1" t="s">
        <v>3074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4581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5" t="n">
        <v>46241</v>
      </c>
      <c r="C6924" s="1" t="n">
        <v>11</v>
      </c>
      <c r="D6924" s="1" t="s">
        <v>3074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3146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5" t="n">
        <v>46241</v>
      </c>
      <c r="C6925" s="1" t="n">
        <v>11</v>
      </c>
      <c r="D6925" s="1" t="s">
        <v>3074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3144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5" t="n">
        <v>46241</v>
      </c>
      <c r="C6926" s="1" t="n">
        <v>11</v>
      </c>
      <c r="D6926" s="1" t="s">
        <v>3074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3146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5" t="n">
        <v>46241</v>
      </c>
      <c r="C6927" s="1" t="n">
        <v>11</v>
      </c>
      <c r="D6927" s="1" t="s">
        <v>3074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5422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5" t="n">
        <v>46241</v>
      </c>
      <c r="C6928" s="1" t="n">
        <v>11</v>
      </c>
      <c r="D6928" s="1" t="s">
        <v>3074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3581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5" t="n">
        <v>46241</v>
      </c>
      <c r="C6929" s="1" t="n">
        <v>11</v>
      </c>
      <c r="D6929" s="1" t="s">
        <v>3074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3582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5" t="n">
        <v>46241</v>
      </c>
      <c r="C6930" s="1" t="n">
        <v>11</v>
      </c>
      <c r="D6930" s="1" t="s">
        <v>3074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5207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5" t="n">
        <v>46241</v>
      </c>
      <c r="C6931" s="1" t="n">
        <v>11</v>
      </c>
      <c r="D6931" s="1" t="s">
        <v>3074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5423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5" t="n">
        <v>46241</v>
      </c>
      <c r="C6932" s="1" t="n">
        <v>11</v>
      </c>
      <c r="D6932" s="1" t="s">
        <v>3074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4627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5" t="n">
        <v>46241</v>
      </c>
      <c r="C6933" s="1" t="n">
        <v>11</v>
      </c>
      <c r="D6933" s="1" t="s">
        <v>3074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3597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5" t="n">
        <v>46241</v>
      </c>
      <c r="C6934" s="1" t="n">
        <v>11</v>
      </c>
      <c r="D6934" s="1" t="s">
        <v>3074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5424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5" t="n">
        <v>46241</v>
      </c>
      <c r="C6935" s="1" t="n">
        <v>11</v>
      </c>
      <c r="D6935" s="1" t="s">
        <v>3074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3600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5" t="n">
        <v>46241</v>
      </c>
      <c r="C6936" s="1" t="n">
        <v>11</v>
      </c>
      <c r="D6936" s="1" t="s">
        <v>3074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5425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5" t="n">
        <v>46241</v>
      </c>
      <c r="C6937" s="1" t="n">
        <v>11</v>
      </c>
      <c r="D6937" s="1" t="s">
        <v>3074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4279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5" t="n">
        <v>46241</v>
      </c>
      <c r="C6938" s="1" t="n">
        <v>11</v>
      </c>
      <c r="D6938" s="1" t="s">
        <v>3074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3528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5" t="n">
        <v>46241</v>
      </c>
      <c r="C6939" s="1" t="n">
        <v>11</v>
      </c>
      <c r="D6939" s="1" t="s">
        <v>3074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3529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5" t="n">
        <v>46241</v>
      </c>
      <c r="C6940" s="1" t="n">
        <v>11</v>
      </c>
      <c r="D6940" s="1" t="s">
        <v>3074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5426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5" t="n">
        <v>46241</v>
      </c>
      <c r="C6941" s="1" t="n">
        <v>11</v>
      </c>
      <c r="D6941" s="1" t="s">
        <v>3074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5427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5" t="n">
        <v>46241</v>
      </c>
      <c r="C6942" s="1" t="n">
        <v>11</v>
      </c>
      <c r="D6942" s="1" t="s">
        <v>3074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5428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5" t="n">
        <v>46241</v>
      </c>
      <c r="C6943" s="1" t="n">
        <v>11</v>
      </c>
      <c r="D6943" s="1" t="s">
        <v>3074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3581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5" t="n">
        <v>46241</v>
      </c>
      <c r="C6944" s="1" t="n">
        <v>11</v>
      </c>
      <c r="D6944" s="1" t="s">
        <v>3074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5429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5" t="n">
        <v>46241</v>
      </c>
      <c r="C6945" s="1" t="n">
        <v>11</v>
      </c>
      <c r="D6945" s="1" t="s">
        <v>3074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5430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5" t="n">
        <v>46241</v>
      </c>
      <c r="C6946" s="1" t="n">
        <v>11</v>
      </c>
      <c r="D6946" s="1" t="s">
        <v>3074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5431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5" t="n">
        <v>46241</v>
      </c>
      <c r="C6947" s="1" t="n">
        <v>11</v>
      </c>
      <c r="D6947" s="1" t="s">
        <v>3074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5431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5" t="n">
        <v>46241</v>
      </c>
      <c r="C6948" s="1" t="n">
        <v>11</v>
      </c>
      <c r="D6948" s="1" t="s">
        <v>3074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5432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5" t="n">
        <v>46241</v>
      </c>
      <c r="C6949" s="1" t="n">
        <v>11</v>
      </c>
      <c r="D6949" s="1" t="s">
        <v>3074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5433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5" t="n">
        <v>46241</v>
      </c>
      <c r="C6950" s="1" t="n">
        <v>11</v>
      </c>
      <c r="D6950" s="1" t="s">
        <v>3074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5434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5" t="n">
        <v>46241</v>
      </c>
      <c r="C6951" s="1" t="n">
        <v>11</v>
      </c>
      <c r="D6951" s="1" t="s">
        <v>3074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5435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5" t="n">
        <v>46241</v>
      </c>
      <c r="C6952" s="1" t="n">
        <v>11</v>
      </c>
      <c r="D6952" s="1" t="s">
        <v>3074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5435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5" t="n">
        <v>46241</v>
      </c>
      <c r="C6953" s="1" t="n">
        <v>11</v>
      </c>
      <c r="D6953" s="1" t="s">
        <v>3074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5435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5" t="n">
        <v>46241</v>
      </c>
      <c r="C6954" s="1" t="n">
        <v>11</v>
      </c>
      <c r="D6954" s="1" t="s">
        <v>3074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5435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5" t="n">
        <v>46241</v>
      </c>
      <c r="C6955" s="1" t="n">
        <v>11</v>
      </c>
      <c r="D6955" s="1" t="s">
        <v>3074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5436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5" t="n">
        <v>46241</v>
      </c>
      <c r="C6956" s="1" t="n">
        <v>11</v>
      </c>
      <c r="D6956" s="1" t="s">
        <v>3074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5437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5" t="n">
        <v>46241</v>
      </c>
      <c r="C6957" s="1" t="n">
        <v>11</v>
      </c>
      <c r="D6957" s="1" t="s">
        <v>3074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5438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5" t="n">
        <v>46241</v>
      </c>
      <c r="C6958" s="1" t="n">
        <v>11</v>
      </c>
      <c r="D6958" s="1" t="s">
        <v>3074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5439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5" t="n">
        <v>46241</v>
      </c>
      <c r="C6959" s="1" t="n">
        <v>11</v>
      </c>
      <c r="D6959" s="1" t="s">
        <v>3074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5440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5" t="n">
        <v>46241</v>
      </c>
      <c r="C6960" s="1" t="n">
        <v>11</v>
      </c>
      <c r="D6960" s="1" t="s">
        <v>3074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5441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5" t="n">
        <v>46241</v>
      </c>
      <c r="C6961" s="1" t="n">
        <v>11</v>
      </c>
      <c r="D6961" s="1" t="s">
        <v>3074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5442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5" t="n">
        <v>46241</v>
      </c>
      <c r="C6962" s="1" t="n">
        <v>11</v>
      </c>
      <c r="D6962" s="1" t="s">
        <v>3074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5443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5" t="n">
        <v>46241</v>
      </c>
      <c r="C6963" s="1" t="n">
        <v>11</v>
      </c>
      <c r="D6963" s="1" t="s">
        <v>3074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5444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5" t="n">
        <v>46241</v>
      </c>
      <c r="C6964" s="1" t="n">
        <v>11</v>
      </c>
      <c r="D6964" s="1" t="s">
        <v>3074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5445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5" t="n">
        <v>46241</v>
      </c>
      <c r="C6965" s="1" t="n">
        <v>11</v>
      </c>
      <c r="D6965" s="1" t="s">
        <v>3074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5446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5" t="n">
        <v>46241</v>
      </c>
      <c r="C6966" s="1" t="n">
        <v>11</v>
      </c>
      <c r="D6966" s="1" t="s">
        <v>3074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5447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5" t="n">
        <v>46241</v>
      </c>
      <c r="C6967" s="1" t="n">
        <v>11</v>
      </c>
      <c r="D6967" s="1" t="s">
        <v>3074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5448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5" t="n">
        <v>46241</v>
      </c>
      <c r="C6968" s="1" t="n">
        <v>11</v>
      </c>
      <c r="D6968" s="1" t="s">
        <v>3074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3971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5" t="n">
        <v>46241</v>
      </c>
      <c r="C6969" s="1" t="n">
        <v>11</v>
      </c>
      <c r="D6969" s="1" t="s">
        <v>3074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3972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5" t="n">
        <v>46241</v>
      </c>
      <c r="C6970" s="1" t="n">
        <v>11</v>
      </c>
      <c r="D6970" s="1" t="s">
        <v>3074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4909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5" t="n">
        <v>46241</v>
      </c>
      <c r="C6971" s="1" t="n">
        <v>11</v>
      </c>
      <c r="D6971" s="1" t="s">
        <v>3074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3087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5" t="n">
        <v>46241</v>
      </c>
      <c r="C6972" s="1" t="n">
        <v>11</v>
      </c>
      <c r="D6972" s="1" t="s">
        <v>3074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3088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5" t="n">
        <v>46241</v>
      </c>
      <c r="C6973" s="1" t="n">
        <v>11</v>
      </c>
      <c r="D6973" s="1" t="s">
        <v>3074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4036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5" t="n">
        <v>46241</v>
      </c>
      <c r="C6974" s="1" t="n">
        <v>11</v>
      </c>
      <c r="D6974" s="1" t="s">
        <v>3074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3092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5" t="n">
        <v>46241</v>
      </c>
      <c r="C6975" s="1" t="n">
        <v>11</v>
      </c>
      <c r="D6975" s="1" t="s">
        <v>3074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3076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5" t="n">
        <v>46241</v>
      </c>
      <c r="C6976" s="1" t="n">
        <v>11</v>
      </c>
      <c r="D6976" s="1" t="s">
        <v>3074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3078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5" t="n">
        <v>46241</v>
      </c>
      <c r="C6977" s="1" t="n">
        <v>11</v>
      </c>
      <c r="D6977" s="1" t="s">
        <v>3074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4911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5" t="n">
        <v>46241</v>
      </c>
      <c r="C6978" s="1" t="n">
        <v>11</v>
      </c>
      <c r="D6978" s="1" t="s">
        <v>3074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5449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5" t="n">
        <v>46241</v>
      </c>
      <c r="C6979" s="1" t="n">
        <v>11</v>
      </c>
      <c r="D6979" s="1" t="s">
        <v>3074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5450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5" t="n">
        <v>46241</v>
      </c>
      <c r="C6980" s="1" t="n">
        <v>11</v>
      </c>
      <c r="D6980" s="1" t="s">
        <v>3074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5451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5" t="n">
        <v>46241</v>
      </c>
      <c r="C6981" s="1" t="n">
        <v>11</v>
      </c>
      <c r="D6981" s="1" t="s">
        <v>3074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3974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5" t="n">
        <v>46241</v>
      </c>
      <c r="C6982" s="1" t="n">
        <v>11</v>
      </c>
      <c r="D6982" s="1" t="s">
        <v>3074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4396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5" t="n">
        <v>46241</v>
      </c>
      <c r="C6983" s="1" t="n">
        <v>11</v>
      </c>
      <c r="D6983" s="1" t="s">
        <v>3074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3082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5" t="n">
        <v>46241</v>
      </c>
      <c r="C6984" s="1" t="n">
        <v>11</v>
      </c>
      <c r="D6984" s="1" t="s">
        <v>3074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3083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5" t="n">
        <v>46241</v>
      </c>
      <c r="C6985" s="1" t="n">
        <v>11</v>
      </c>
      <c r="D6985" s="1" t="s">
        <v>3074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3084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5" t="n">
        <v>46241</v>
      </c>
      <c r="C6986" s="1" t="n">
        <v>11</v>
      </c>
      <c r="D6986" s="1" t="s">
        <v>3074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4808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5" t="n">
        <v>46241</v>
      </c>
      <c r="C6987" s="1" t="n">
        <v>11</v>
      </c>
      <c r="D6987" s="1" t="s">
        <v>3074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4809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5" t="n">
        <v>46241</v>
      </c>
      <c r="C6988" s="1" t="n">
        <v>11</v>
      </c>
      <c r="D6988" s="1" t="s">
        <v>3074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5452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5" t="n">
        <v>46241</v>
      </c>
      <c r="C6989" s="1" t="n">
        <v>11</v>
      </c>
      <c r="D6989" s="1" t="s">
        <v>3074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3090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5" t="n">
        <v>46241</v>
      </c>
      <c r="C6990" s="1" t="n">
        <v>11</v>
      </c>
      <c r="D6990" s="1" t="s">
        <v>3074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3660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5" t="n">
        <v>46241</v>
      </c>
      <c r="C6991" s="1" t="n">
        <v>11</v>
      </c>
      <c r="D6991" s="1" t="s">
        <v>3074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4910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5" t="n">
        <v>46241</v>
      </c>
      <c r="C6992" s="1" t="n">
        <v>11</v>
      </c>
      <c r="D6992" s="1" t="s">
        <v>3074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3976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5" t="n">
        <v>46241</v>
      </c>
      <c r="C6993" s="1" t="n">
        <v>11</v>
      </c>
      <c r="D6993" s="1" t="s">
        <v>3074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5058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5" t="n">
        <v>46241</v>
      </c>
      <c r="C6994" s="1" t="n">
        <v>11</v>
      </c>
      <c r="D6994" s="1" t="s">
        <v>3074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4041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5" t="n">
        <v>46241</v>
      </c>
      <c r="C6995" s="1" t="n">
        <v>11</v>
      </c>
      <c r="D6995" s="1" t="s">
        <v>3074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3663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5" t="n">
        <v>46241</v>
      </c>
      <c r="C6996" s="1" t="n">
        <v>11</v>
      </c>
      <c r="D6996" s="1" t="s">
        <v>3074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4421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5" t="n">
        <v>46241</v>
      </c>
      <c r="C6997" s="1" t="n">
        <v>11</v>
      </c>
      <c r="D6997" s="1" t="s">
        <v>3074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3665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5" t="n">
        <v>46241</v>
      </c>
      <c r="C6998" s="1" t="n">
        <v>11</v>
      </c>
      <c r="D6998" s="1" t="s">
        <v>3074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3667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5" t="n">
        <v>46241</v>
      </c>
      <c r="C6999" s="1" t="n">
        <v>11</v>
      </c>
      <c r="D6999" s="1" t="s">
        <v>3074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4985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5" t="n">
        <v>46241</v>
      </c>
      <c r="C7000" s="1" t="n">
        <v>11</v>
      </c>
      <c r="D7000" s="1" t="s">
        <v>3074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3095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5" t="n">
        <v>46241</v>
      </c>
      <c r="C7001" s="1" t="n">
        <v>11</v>
      </c>
      <c r="D7001" s="1" t="s">
        <v>3074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4045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5" t="n">
        <v>46241</v>
      </c>
      <c r="C7002" s="1" t="n">
        <v>11</v>
      </c>
      <c r="D7002" s="1" t="s">
        <v>3074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3097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5" t="n">
        <v>46241</v>
      </c>
      <c r="C7003" s="1" t="n">
        <v>11</v>
      </c>
      <c r="D7003" s="1" t="s">
        <v>3074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4422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5" t="n">
        <v>46241</v>
      </c>
      <c r="C7004" s="1" t="n">
        <v>11</v>
      </c>
      <c r="D7004" s="1" t="s">
        <v>3074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3089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5" t="n">
        <v>46241</v>
      </c>
      <c r="C7005" s="1" t="n">
        <v>11</v>
      </c>
      <c r="D7005" s="1" t="s">
        <v>3074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5453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5" t="n">
        <v>46241</v>
      </c>
      <c r="C7006" s="1" t="n">
        <v>22</v>
      </c>
      <c r="D7006" s="1" t="s">
        <v>3220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3235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5" t="n">
        <v>46241</v>
      </c>
      <c r="C7007" s="1" t="n">
        <v>22</v>
      </c>
      <c r="D7007" s="1" t="s">
        <v>3220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3236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5" t="n">
        <v>46241</v>
      </c>
      <c r="C7008" s="1" t="n">
        <v>22</v>
      </c>
      <c r="D7008" s="1" t="s">
        <v>3220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3237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5" t="n">
        <v>46241</v>
      </c>
      <c r="C7009" s="1" t="n">
        <v>22</v>
      </c>
      <c r="D7009" s="1" t="s">
        <v>3220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3238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5" t="n">
        <v>46241</v>
      </c>
      <c r="C7010" s="1" t="n">
        <v>22</v>
      </c>
      <c r="D7010" s="1" t="s">
        <v>3220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3451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5" t="n">
        <v>46241</v>
      </c>
      <c r="C7011" s="1" t="n">
        <v>22</v>
      </c>
      <c r="D7011" s="1" t="s">
        <v>3220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3239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5" t="n">
        <v>46241</v>
      </c>
      <c r="C7012" s="1" t="n">
        <v>22</v>
      </c>
      <c r="D7012" s="1" t="s">
        <v>3220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3232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5" t="n">
        <v>46241</v>
      </c>
      <c r="C7013" s="1" t="n">
        <v>22</v>
      </c>
      <c r="D7013" s="1" t="s">
        <v>3220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3233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5" t="n">
        <v>46241</v>
      </c>
      <c r="C7014" s="1" t="n">
        <v>22</v>
      </c>
      <c r="D7014" s="1" t="s">
        <v>3220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3234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5" t="n">
        <v>46241</v>
      </c>
      <c r="C7015" s="1" t="n">
        <v>22</v>
      </c>
      <c r="D7015" s="1" t="s">
        <v>3220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3235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5" t="n">
        <v>46241</v>
      </c>
      <c r="C7016" s="1" t="n">
        <v>22</v>
      </c>
      <c r="D7016" s="1" t="s">
        <v>3220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3236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5" t="n">
        <v>46241</v>
      </c>
      <c r="C7017" s="1" t="n">
        <v>22</v>
      </c>
      <c r="D7017" s="1" t="s">
        <v>3220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3237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5" t="n">
        <v>46241</v>
      </c>
      <c r="C7018" s="1" t="n">
        <v>22</v>
      </c>
      <c r="D7018" s="1" t="s">
        <v>3220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3238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5" t="n">
        <v>46241</v>
      </c>
      <c r="C7019" s="1" t="n">
        <v>22</v>
      </c>
      <c r="D7019" s="1" t="s">
        <v>3220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3451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5" t="n">
        <v>46241</v>
      </c>
      <c r="C7020" s="1" t="n">
        <v>22</v>
      </c>
      <c r="D7020" s="1" t="s">
        <v>3220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3221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5" t="n">
        <v>46241</v>
      </c>
      <c r="C7021" s="1" t="n">
        <v>22</v>
      </c>
      <c r="D7021" s="1" t="s">
        <v>3220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3221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5" t="n">
        <v>46241</v>
      </c>
      <c r="C7022" s="1" t="n">
        <v>22</v>
      </c>
      <c r="D7022" s="1" t="s">
        <v>3220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3239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5" t="n">
        <v>46241</v>
      </c>
      <c r="C7023" s="1" t="n">
        <v>22</v>
      </c>
      <c r="D7023" s="1" t="s">
        <v>3220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3239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5" t="n">
        <v>46241</v>
      </c>
      <c r="C7024" s="1" t="n">
        <v>22</v>
      </c>
      <c r="D7024" s="1" t="s">
        <v>3220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3222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5" t="n">
        <v>46241</v>
      </c>
      <c r="C7025" s="1" t="n">
        <v>22</v>
      </c>
      <c r="D7025" s="1" t="s">
        <v>3220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3223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5" t="n">
        <v>46241</v>
      </c>
      <c r="C7026" s="1" t="n">
        <v>22</v>
      </c>
      <c r="D7026" s="1" t="s">
        <v>3220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3224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5" t="n">
        <v>46241</v>
      </c>
      <c r="C7027" s="1" t="n">
        <v>22</v>
      </c>
      <c r="D7027" s="1" t="s">
        <v>3220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3225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5" t="n">
        <v>46241</v>
      </c>
      <c r="C7028" s="1" t="n">
        <v>22</v>
      </c>
      <c r="D7028" s="1" t="s">
        <v>3220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3226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5" t="n">
        <v>46241</v>
      </c>
      <c r="C7029" s="1" t="n">
        <v>22</v>
      </c>
      <c r="D7029" s="1" t="s">
        <v>3220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3227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5" t="n">
        <v>46241</v>
      </c>
      <c r="C7030" s="1" t="n">
        <v>22</v>
      </c>
      <c r="D7030" s="1" t="s">
        <v>3220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3228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5" t="n">
        <v>46241</v>
      </c>
      <c r="C7031" s="1" t="n">
        <v>22</v>
      </c>
      <c r="D7031" s="1" t="s">
        <v>3220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3229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5" t="n">
        <v>46241</v>
      </c>
      <c r="C7032" s="1" t="n">
        <v>22</v>
      </c>
      <c r="D7032" s="1" t="s">
        <v>3220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3230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5" t="n">
        <v>46241</v>
      </c>
      <c r="C7033" s="1" t="n">
        <v>22</v>
      </c>
      <c r="D7033" s="1" t="s">
        <v>3220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3240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5" t="n">
        <v>46241</v>
      </c>
      <c r="C7034" s="1" t="n">
        <v>22</v>
      </c>
      <c r="D7034" s="1" t="s">
        <v>3220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5417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5" t="n">
        <v>46241</v>
      </c>
      <c r="C7035" s="1" t="n">
        <v>22</v>
      </c>
      <c r="D7035" s="1" t="s">
        <v>3220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3232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5" t="n">
        <v>46241</v>
      </c>
      <c r="C7036" s="1" t="n">
        <v>22</v>
      </c>
      <c r="D7036" s="1" t="s">
        <v>3220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3232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5" t="n">
        <v>46241</v>
      </c>
      <c r="C7037" s="1" t="n">
        <v>22</v>
      </c>
      <c r="D7037" s="1" t="s">
        <v>3220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3233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5" t="n">
        <v>46241</v>
      </c>
      <c r="C7038" s="1" t="n">
        <v>22</v>
      </c>
      <c r="D7038" s="1" t="s">
        <v>3220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3233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5" t="n">
        <v>46241</v>
      </c>
      <c r="C7039" s="1" t="n">
        <v>22</v>
      </c>
      <c r="D7039" s="1" t="s">
        <v>3220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3234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5" t="n">
        <v>46241</v>
      </c>
      <c r="C7040" s="1" t="n">
        <v>22</v>
      </c>
      <c r="D7040" s="1" t="s">
        <v>3220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3234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5" t="n">
        <v>46241</v>
      </c>
      <c r="C7041" s="1" t="n">
        <v>100</v>
      </c>
      <c r="D7041" s="1" t="s">
        <v>3241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3235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5" t="n">
        <v>46241</v>
      </c>
      <c r="C7042" s="1" t="n">
        <v>100</v>
      </c>
      <c r="D7042" s="1" t="s">
        <v>3241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3236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5" t="n">
        <v>46241</v>
      </c>
      <c r="C7043" s="1" t="n">
        <v>100</v>
      </c>
      <c r="D7043" s="1" t="s">
        <v>3241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3237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5" t="n">
        <v>46241</v>
      </c>
      <c r="C7044" s="1" t="n">
        <v>100</v>
      </c>
      <c r="D7044" s="1" t="s">
        <v>3241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3238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5" t="n">
        <v>46241</v>
      </c>
      <c r="C7045" s="1" t="n">
        <v>100</v>
      </c>
      <c r="D7045" s="1" t="s">
        <v>3241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3451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5" t="n">
        <v>46241</v>
      </c>
      <c r="C7046" s="1" t="n">
        <v>100</v>
      </c>
      <c r="D7046" s="1" t="s">
        <v>3241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3239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5" t="n">
        <v>46241</v>
      </c>
      <c r="C7047" s="1" t="n">
        <v>100</v>
      </c>
      <c r="D7047" s="1" t="s">
        <v>3241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3232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5" t="n">
        <v>46241</v>
      </c>
      <c r="C7048" s="1" t="n">
        <v>100</v>
      </c>
      <c r="D7048" s="1" t="s">
        <v>3241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3233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5" t="n">
        <v>46241</v>
      </c>
      <c r="C7049" s="1" t="n">
        <v>100</v>
      </c>
      <c r="D7049" s="1" t="s">
        <v>3241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3234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5" t="n">
        <v>46241</v>
      </c>
      <c r="C7050" s="1" t="n">
        <v>100</v>
      </c>
      <c r="D7050" s="1" t="s">
        <v>3241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3235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5" t="n">
        <v>46241</v>
      </c>
      <c r="C7051" s="1" t="n">
        <v>100</v>
      </c>
      <c r="D7051" s="1" t="s">
        <v>3241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3236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5" t="n">
        <v>46241</v>
      </c>
      <c r="C7052" s="1" t="n">
        <v>100</v>
      </c>
      <c r="D7052" s="1" t="s">
        <v>3241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3237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5" t="n">
        <v>46241</v>
      </c>
      <c r="C7053" s="1" t="n">
        <v>100</v>
      </c>
      <c r="D7053" s="1" t="s">
        <v>3241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3238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5" t="n">
        <v>46241</v>
      </c>
      <c r="C7054" s="1" t="n">
        <v>100</v>
      </c>
      <c r="D7054" s="1" t="s">
        <v>3241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3451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5" t="n">
        <v>46241</v>
      </c>
      <c r="C7055" s="1" t="n">
        <v>100</v>
      </c>
      <c r="D7055" s="1" t="s">
        <v>3241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3221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5" t="n">
        <v>46241</v>
      </c>
      <c r="C7056" s="1" t="n">
        <v>100</v>
      </c>
      <c r="D7056" s="1" t="s">
        <v>3241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3239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5" t="n">
        <v>46241</v>
      </c>
      <c r="C7057" s="1" t="n">
        <v>100</v>
      </c>
      <c r="D7057" s="1" t="s">
        <v>3241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3232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5" t="n">
        <v>46241</v>
      </c>
      <c r="C7058" s="1" t="n">
        <v>100</v>
      </c>
      <c r="D7058" s="1" t="s">
        <v>3241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3233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5" t="n">
        <v>46241</v>
      </c>
      <c r="C7059" s="1" t="n">
        <v>100</v>
      </c>
      <c r="D7059" s="1" t="s">
        <v>3241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3234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5" t="n">
        <v>46241</v>
      </c>
      <c r="C7060" s="1" t="n">
        <v>100</v>
      </c>
      <c r="D7060" s="1" t="s">
        <v>3241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3221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5" t="n">
        <v>46241</v>
      </c>
      <c r="C7061" s="1" t="n">
        <v>100</v>
      </c>
      <c r="D7061" s="1" t="s">
        <v>3241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3239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5" t="n">
        <v>46241</v>
      </c>
      <c r="C7062" s="1" t="n">
        <v>100</v>
      </c>
      <c r="D7062" s="1" t="s">
        <v>3241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3222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5" t="n">
        <v>46241</v>
      </c>
      <c r="C7063" s="1" t="n">
        <v>100</v>
      </c>
      <c r="D7063" s="1" t="s">
        <v>3241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3223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5" t="n">
        <v>46241</v>
      </c>
      <c r="C7064" s="1" t="n">
        <v>100</v>
      </c>
      <c r="D7064" s="1" t="s">
        <v>3241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3224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5" t="n">
        <v>46241</v>
      </c>
      <c r="C7065" s="1" t="n">
        <v>100</v>
      </c>
      <c r="D7065" s="1" t="s">
        <v>3241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3225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5" t="n">
        <v>46241</v>
      </c>
      <c r="C7066" s="1" t="n">
        <v>100</v>
      </c>
      <c r="D7066" s="1" t="s">
        <v>3241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3226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5" t="n">
        <v>46241</v>
      </c>
      <c r="C7067" s="1" t="n">
        <v>100</v>
      </c>
      <c r="D7067" s="1" t="s">
        <v>3241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3227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5" t="n">
        <v>46241</v>
      </c>
      <c r="C7068" s="1" t="n">
        <v>100</v>
      </c>
      <c r="D7068" s="1" t="s">
        <v>3241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3228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5" t="n">
        <v>46241</v>
      </c>
      <c r="C7069" s="1" t="n">
        <v>100</v>
      </c>
      <c r="D7069" s="1" t="s">
        <v>3241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3229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5" t="n">
        <v>46241</v>
      </c>
      <c r="C7070" s="1" t="n">
        <v>100</v>
      </c>
      <c r="D7070" s="1" t="s">
        <v>3241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3230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5" t="n">
        <v>46241</v>
      </c>
      <c r="C7071" s="1" t="n">
        <v>100</v>
      </c>
      <c r="D7071" s="1" t="s">
        <v>3241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3240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5" t="n">
        <v>46241</v>
      </c>
      <c r="C7072" s="1" t="n">
        <v>100</v>
      </c>
      <c r="D7072" s="1" t="s">
        <v>3241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5417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5" t="n">
        <v>46241</v>
      </c>
      <c r="C7073" s="1" t="n">
        <v>100</v>
      </c>
      <c r="D7073" s="1" t="s">
        <v>3241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3232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5" t="n">
        <v>46241</v>
      </c>
      <c r="C7074" s="1" t="n">
        <v>100</v>
      </c>
      <c r="D7074" s="1" t="s">
        <v>3241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3233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5" t="n">
        <v>46241</v>
      </c>
      <c r="C7075" s="1" t="n">
        <v>100</v>
      </c>
      <c r="D7075" s="1" t="s">
        <v>3241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3234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5" t="n">
        <v>46241</v>
      </c>
      <c r="C7076" s="1" t="n">
        <v>107</v>
      </c>
      <c r="D7076" s="1" t="s">
        <v>3519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5454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5" t="n">
        <v>46241</v>
      </c>
      <c r="C7077" s="1" t="n">
        <v>107</v>
      </c>
      <c r="D7077" s="1" t="s">
        <v>3519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5011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5" t="n">
        <v>46241</v>
      </c>
      <c r="C7078" s="1" t="n">
        <v>107</v>
      </c>
      <c r="D7078" s="1" t="s">
        <v>3519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4543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5" t="n">
        <v>46241</v>
      </c>
      <c r="C7079" s="1" t="n">
        <v>107</v>
      </c>
      <c r="D7079" s="1" t="s">
        <v>3519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4549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5" t="n">
        <v>46241</v>
      </c>
      <c r="C7080" s="1" t="n">
        <v>107</v>
      </c>
      <c r="D7080" s="1" t="s">
        <v>3519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5455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5" t="n">
        <v>46241</v>
      </c>
      <c r="C7081" s="1" t="n">
        <v>107</v>
      </c>
      <c r="D7081" s="1" t="s">
        <v>3519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3656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5" t="n">
        <v>46241</v>
      </c>
      <c r="C7082" s="1" t="n">
        <v>107</v>
      </c>
      <c r="D7082" s="1" t="s">
        <v>3519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3658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5" t="n">
        <v>46241</v>
      </c>
      <c r="C7083" s="1" t="n">
        <v>107</v>
      </c>
      <c r="D7083" s="1" t="s">
        <v>3519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5456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5" t="n">
        <v>46241</v>
      </c>
      <c r="C7084" s="1" t="n">
        <v>107</v>
      </c>
      <c r="D7084" s="1" t="s">
        <v>3519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5457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5" t="n">
        <v>46241</v>
      </c>
      <c r="C7085" s="1" t="n">
        <v>171</v>
      </c>
      <c r="D7085" s="1" t="s">
        <v>3301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5431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5" t="n">
        <v>46241</v>
      </c>
      <c r="C7086" s="1" t="n">
        <v>171</v>
      </c>
      <c r="D7086" s="1" t="s">
        <v>3301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5438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5" t="n">
        <v>46242</v>
      </c>
      <c r="C7087" s="1" t="n">
        <v>1</v>
      </c>
      <c r="D7087" s="1" t="s">
        <v>3101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3102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5" t="n">
        <v>46242</v>
      </c>
      <c r="C7088" s="1" t="n">
        <v>6</v>
      </c>
      <c r="D7088" s="1" t="s">
        <v>3073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3068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5" t="n">
        <v>46242</v>
      </c>
      <c r="C7089" s="1" t="n">
        <v>6</v>
      </c>
      <c r="D7089" s="1" t="s">
        <v>3073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3069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5" t="n">
        <v>46242</v>
      </c>
      <c r="C7090" s="1" t="n">
        <v>6</v>
      </c>
      <c r="D7090" s="1" t="s">
        <v>3073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3070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5" t="n">
        <v>46242</v>
      </c>
      <c r="C7091" s="1" t="n">
        <v>6</v>
      </c>
      <c r="D7091" s="1" t="s">
        <v>3073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3071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5" t="n">
        <v>46242</v>
      </c>
      <c r="C7092" s="1" t="n">
        <v>6</v>
      </c>
      <c r="D7092" s="1" t="s">
        <v>3073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5458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5" t="n">
        <v>46242</v>
      </c>
      <c r="C7093" s="1" t="n">
        <v>11</v>
      </c>
      <c r="D7093" s="1" t="s">
        <v>3074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3125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5" t="n">
        <v>46242</v>
      </c>
      <c r="C7094" s="1" t="n">
        <v>11</v>
      </c>
      <c r="D7094" s="1" t="s">
        <v>3074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3126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5" t="n">
        <v>46242</v>
      </c>
      <c r="C7095" s="1" t="n">
        <v>11</v>
      </c>
      <c r="D7095" s="1" t="s">
        <v>3074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3127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5" t="n">
        <v>46242</v>
      </c>
      <c r="C7096" s="1" t="n">
        <v>11</v>
      </c>
      <c r="D7096" s="1" t="s">
        <v>3074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3128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5" t="n">
        <v>46242</v>
      </c>
      <c r="C7097" s="1" t="n">
        <v>11</v>
      </c>
      <c r="D7097" s="1" t="s">
        <v>3074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5459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5" t="n">
        <v>46242</v>
      </c>
      <c r="C7098" s="1" t="n">
        <v>11</v>
      </c>
      <c r="D7098" s="1" t="s">
        <v>3074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5460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5" t="n">
        <v>46242</v>
      </c>
      <c r="C7099" s="1" t="n">
        <v>11</v>
      </c>
      <c r="D7099" s="1" t="s">
        <v>3074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5461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5" t="n">
        <v>46242</v>
      </c>
      <c r="C7100" s="1" t="n">
        <v>11</v>
      </c>
      <c r="D7100" s="1" t="s">
        <v>3074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5462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5" t="n">
        <v>46242</v>
      </c>
      <c r="C7101" s="1" t="n">
        <v>11</v>
      </c>
      <c r="D7101" s="1" t="s">
        <v>3074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5463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5" t="n">
        <v>46242</v>
      </c>
      <c r="C7102" s="1" t="n">
        <v>11</v>
      </c>
      <c r="D7102" s="1" t="s">
        <v>3074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5464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5" t="n">
        <v>46242</v>
      </c>
      <c r="C7103" s="1" t="n">
        <v>11</v>
      </c>
      <c r="D7103" s="1" t="s">
        <v>3074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5465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5" t="n">
        <v>46242</v>
      </c>
      <c r="C7104" s="1" t="n">
        <v>11</v>
      </c>
      <c r="D7104" s="1" t="s">
        <v>3074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5466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5" t="n">
        <v>46242</v>
      </c>
      <c r="C7105" s="1" t="n">
        <v>11</v>
      </c>
      <c r="D7105" s="1" t="s">
        <v>3074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5467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5" t="n">
        <v>46242</v>
      </c>
      <c r="C7106" s="1" t="n">
        <v>171</v>
      </c>
      <c r="D7106" s="1" t="s">
        <v>3301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5468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5" t="n">
        <v>46244</v>
      </c>
      <c r="C7107" s="1" t="n">
        <v>6</v>
      </c>
      <c r="D7107" s="1" t="s">
        <v>3073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3068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5" t="n">
        <v>46244</v>
      </c>
      <c r="C7108" s="1" t="n">
        <v>6</v>
      </c>
      <c r="D7108" s="1" t="s">
        <v>3073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3069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5" t="n">
        <v>46244</v>
      </c>
      <c r="C7109" s="1" t="n">
        <v>6</v>
      </c>
      <c r="D7109" s="1" t="s">
        <v>3073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3070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5" t="n">
        <v>46244</v>
      </c>
      <c r="C7110" s="1" t="n">
        <v>6</v>
      </c>
      <c r="D7110" s="1" t="s">
        <v>3073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3071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5" t="n">
        <v>46244</v>
      </c>
      <c r="C7111" s="1" t="n">
        <v>11</v>
      </c>
      <c r="D7111" s="1" t="s">
        <v>3074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3123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5" t="n">
        <v>46244</v>
      </c>
      <c r="C7112" s="1" t="n">
        <v>11</v>
      </c>
      <c r="D7112" s="1" t="s">
        <v>3074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3350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5" t="n">
        <v>46244</v>
      </c>
      <c r="C7113" s="1" t="n">
        <v>11</v>
      </c>
      <c r="D7113" s="1" t="s">
        <v>3074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3144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5" t="n">
        <v>46244</v>
      </c>
      <c r="C7114" s="1" t="n">
        <v>11</v>
      </c>
      <c r="D7114" s="1" t="s">
        <v>3074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3146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5" t="n">
        <v>46244</v>
      </c>
      <c r="C7115" s="1" t="n">
        <v>22</v>
      </c>
      <c r="D7115" s="1" t="s">
        <v>3220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3235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5" t="n">
        <v>46244</v>
      </c>
      <c r="C7116" s="1" t="n">
        <v>22</v>
      </c>
      <c r="D7116" s="1" t="s">
        <v>3220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3236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5" t="n">
        <v>46244</v>
      </c>
      <c r="C7117" s="1" t="n">
        <v>22</v>
      </c>
      <c r="D7117" s="1" t="s">
        <v>3220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3237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5" t="n">
        <v>46244</v>
      </c>
      <c r="C7118" s="1" t="n">
        <v>22</v>
      </c>
      <c r="D7118" s="1" t="s">
        <v>3220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3238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5" t="n">
        <v>46244</v>
      </c>
      <c r="C7119" s="1" t="n">
        <v>22</v>
      </c>
      <c r="D7119" s="1" t="s">
        <v>3220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3221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5" t="n">
        <v>46244</v>
      </c>
      <c r="C7120" s="1" t="n">
        <v>22</v>
      </c>
      <c r="D7120" s="1" t="s">
        <v>3220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3239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5" t="n">
        <v>46244</v>
      </c>
      <c r="C7121" s="1" t="n">
        <v>22</v>
      </c>
      <c r="D7121" s="1" t="s">
        <v>3220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3222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5" t="n">
        <v>46244</v>
      </c>
      <c r="C7122" s="1" t="n">
        <v>22</v>
      </c>
      <c r="D7122" s="1" t="s">
        <v>3220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3223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5" t="n">
        <v>46244</v>
      </c>
      <c r="C7123" s="1" t="n">
        <v>22</v>
      </c>
      <c r="D7123" s="1" t="s">
        <v>3220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3224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5" t="n">
        <v>46244</v>
      </c>
      <c r="C7124" s="1" t="n">
        <v>22</v>
      </c>
      <c r="D7124" s="1" t="s">
        <v>3220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3225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5" t="n">
        <v>46244</v>
      </c>
      <c r="C7125" s="1" t="n">
        <v>22</v>
      </c>
      <c r="D7125" s="1" t="s">
        <v>3220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3226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5" t="n">
        <v>46244</v>
      </c>
      <c r="C7126" s="1" t="n">
        <v>22</v>
      </c>
      <c r="D7126" s="1" t="s">
        <v>3220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3227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5" t="n">
        <v>46244</v>
      </c>
      <c r="C7127" s="1" t="n">
        <v>22</v>
      </c>
      <c r="D7127" s="1" t="s">
        <v>3220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3228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5" t="n">
        <v>46244</v>
      </c>
      <c r="C7128" s="1" t="n">
        <v>22</v>
      </c>
      <c r="D7128" s="1" t="s">
        <v>3220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3229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5" t="n">
        <v>46244</v>
      </c>
      <c r="C7129" s="1" t="n">
        <v>22</v>
      </c>
      <c r="D7129" s="1" t="s">
        <v>3220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3230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5" t="n">
        <v>46244</v>
      </c>
      <c r="C7130" s="1" t="n">
        <v>22</v>
      </c>
      <c r="D7130" s="1" t="s">
        <v>3220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3231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5" t="n">
        <v>46244</v>
      </c>
      <c r="C7131" s="1" t="n">
        <v>22</v>
      </c>
      <c r="D7131" s="1" t="s">
        <v>3220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3232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5" t="n">
        <v>46244</v>
      </c>
      <c r="C7132" s="1" t="n">
        <v>22</v>
      </c>
      <c r="D7132" s="1" t="s">
        <v>3220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3232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5" t="n">
        <v>46244</v>
      </c>
      <c r="C7133" s="1" t="n">
        <v>22</v>
      </c>
      <c r="D7133" s="1" t="s">
        <v>3220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3233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5" t="n">
        <v>46244</v>
      </c>
      <c r="C7134" s="1" t="n">
        <v>22</v>
      </c>
      <c r="D7134" s="1" t="s">
        <v>3220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3233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5" t="n">
        <v>46244</v>
      </c>
      <c r="C7135" s="1" t="n">
        <v>22</v>
      </c>
      <c r="D7135" s="1" t="s">
        <v>3220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3234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5" t="n">
        <v>46244</v>
      </c>
      <c r="C7136" s="1" t="n">
        <v>22</v>
      </c>
      <c r="D7136" s="1" t="s">
        <v>3220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3234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5" t="n">
        <v>46244</v>
      </c>
      <c r="C7137" s="1" t="n">
        <v>100</v>
      </c>
      <c r="D7137" s="1" t="s">
        <v>3241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3235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5" t="n">
        <v>46244</v>
      </c>
      <c r="C7138" s="1" t="n">
        <v>100</v>
      </c>
      <c r="D7138" s="1" t="s">
        <v>3241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3236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5" t="n">
        <v>46244</v>
      </c>
      <c r="C7139" s="1" t="n">
        <v>100</v>
      </c>
      <c r="D7139" s="1" t="s">
        <v>3241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3237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5" t="n">
        <v>46244</v>
      </c>
      <c r="C7140" s="1" t="n">
        <v>100</v>
      </c>
      <c r="D7140" s="1" t="s">
        <v>3241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3238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5" t="n">
        <v>46244</v>
      </c>
      <c r="C7141" s="1" t="n">
        <v>100</v>
      </c>
      <c r="D7141" s="1" t="s">
        <v>3241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3239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5" t="n">
        <v>46244</v>
      </c>
      <c r="C7142" s="1" t="n">
        <v>100</v>
      </c>
      <c r="D7142" s="1" t="s">
        <v>3241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3232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5" t="n">
        <v>46244</v>
      </c>
      <c r="C7143" s="1" t="n">
        <v>100</v>
      </c>
      <c r="D7143" s="1" t="s">
        <v>3241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3233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5" t="n">
        <v>46244</v>
      </c>
      <c r="C7144" s="1" t="n">
        <v>100</v>
      </c>
      <c r="D7144" s="1" t="s">
        <v>3241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3234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5" t="n">
        <v>46244</v>
      </c>
      <c r="C7145" s="1" t="n">
        <v>100</v>
      </c>
      <c r="D7145" s="1" t="s">
        <v>3241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3221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5" t="n">
        <v>46244</v>
      </c>
      <c r="C7146" s="1" t="n">
        <v>100</v>
      </c>
      <c r="D7146" s="1" t="s">
        <v>3241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3222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5" t="n">
        <v>46244</v>
      </c>
      <c r="C7147" s="1" t="n">
        <v>100</v>
      </c>
      <c r="D7147" s="1" t="s">
        <v>3241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3223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5" t="n">
        <v>46244</v>
      </c>
      <c r="C7148" s="1" t="n">
        <v>100</v>
      </c>
      <c r="D7148" s="1" t="s">
        <v>3241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3224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5" t="n">
        <v>46244</v>
      </c>
      <c r="C7149" s="1" t="n">
        <v>100</v>
      </c>
      <c r="D7149" s="1" t="s">
        <v>3241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3225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5" t="n">
        <v>46244</v>
      </c>
      <c r="C7150" s="1" t="n">
        <v>100</v>
      </c>
      <c r="D7150" s="1" t="s">
        <v>3241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3226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5" t="n">
        <v>46244</v>
      </c>
      <c r="C7151" s="1" t="n">
        <v>100</v>
      </c>
      <c r="D7151" s="1" t="s">
        <v>3241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3227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5" t="n">
        <v>46244</v>
      </c>
      <c r="C7152" s="1" t="n">
        <v>100</v>
      </c>
      <c r="D7152" s="1" t="s">
        <v>3241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3228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5" t="n">
        <v>46244</v>
      </c>
      <c r="C7153" s="1" t="n">
        <v>100</v>
      </c>
      <c r="D7153" s="1" t="s">
        <v>3241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3229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5" t="n">
        <v>46244</v>
      </c>
      <c r="C7154" s="1" t="n">
        <v>100</v>
      </c>
      <c r="D7154" s="1" t="s">
        <v>3241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3230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5" t="n">
        <v>46244</v>
      </c>
      <c r="C7155" s="1" t="n">
        <v>100</v>
      </c>
      <c r="D7155" s="1" t="s">
        <v>3241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3231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5" t="n">
        <v>46244</v>
      </c>
      <c r="C7156" s="1" t="n">
        <v>100</v>
      </c>
      <c r="D7156" s="1" t="s">
        <v>3241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3232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5" t="n">
        <v>46244</v>
      </c>
      <c r="C7157" s="1" t="n">
        <v>100</v>
      </c>
      <c r="D7157" s="1" t="s">
        <v>3241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3233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5" t="n">
        <v>46244</v>
      </c>
      <c r="C7158" s="1" t="n">
        <v>100</v>
      </c>
      <c r="D7158" s="1" t="s">
        <v>3241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3234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5" t="n">
        <v>46245</v>
      </c>
      <c r="C7159" s="1" t="n">
        <v>6</v>
      </c>
      <c r="D7159" s="1" t="s">
        <v>3073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3068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5" t="n">
        <v>46245</v>
      </c>
      <c r="C7160" s="1" t="n">
        <v>6</v>
      </c>
      <c r="D7160" s="1" t="s">
        <v>3073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3069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5" t="n">
        <v>46245</v>
      </c>
      <c r="C7161" s="1" t="n">
        <v>6</v>
      </c>
      <c r="D7161" s="1" t="s">
        <v>3073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3070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5" t="n">
        <v>46245</v>
      </c>
      <c r="C7162" s="1" t="n">
        <v>6</v>
      </c>
      <c r="D7162" s="1" t="s">
        <v>3073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3072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5" t="n">
        <v>46245</v>
      </c>
      <c r="C7163" s="1" t="n">
        <v>6</v>
      </c>
      <c r="D7163" s="1" t="s">
        <v>3073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3071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5" t="n">
        <v>46245</v>
      </c>
      <c r="C7164" s="1" t="n">
        <v>6</v>
      </c>
      <c r="D7164" s="1" t="s">
        <v>3073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3104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5" t="n">
        <v>46245</v>
      </c>
      <c r="C7165" s="1" t="n">
        <v>6</v>
      </c>
      <c r="D7165" s="1" t="s">
        <v>3073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3105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5" t="n">
        <v>46245</v>
      </c>
      <c r="C7166" s="1" t="n">
        <v>6</v>
      </c>
      <c r="D7166" s="1" t="s">
        <v>3073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3106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5" t="n">
        <v>46245</v>
      </c>
      <c r="C7167" s="1" t="n">
        <v>6</v>
      </c>
      <c r="D7167" s="1" t="s">
        <v>3073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3107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5" t="n">
        <v>46245</v>
      </c>
      <c r="C7168" s="1" t="n">
        <v>6</v>
      </c>
      <c r="D7168" s="1" t="s">
        <v>3073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3108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5" t="n">
        <v>46245</v>
      </c>
      <c r="C7169" s="1" t="n">
        <v>6</v>
      </c>
      <c r="D7169" s="1" t="s">
        <v>3073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3110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5" t="n">
        <v>46245</v>
      </c>
      <c r="C7170" s="1" t="n">
        <v>6</v>
      </c>
      <c r="D7170" s="1" t="s">
        <v>3073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3258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5" t="n">
        <v>46245</v>
      </c>
      <c r="C7171" s="1" t="n">
        <v>6</v>
      </c>
      <c r="D7171" s="1" t="s">
        <v>3073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3111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5" t="n">
        <v>46245</v>
      </c>
      <c r="C7172" s="1" t="n">
        <v>6</v>
      </c>
      <c r="D7172" s="1" t="s">
        <v>3073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3112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5" t="n">
        <v>46245</v>
      </c>
      <c r="C7173" s="1" t="n">
        <v>6</v>
      </c>
      <c r="D7173" s="1" t="s">
        <v>3073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3113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5" t="n">
        <v>46245</v>
      </c>
      <c r="C7174" s="1" t="n">
        <v>6</v>
      </c>
      <c r="D7174" s="1" t="s">
        <v>3073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3114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5" t="n">
        <v>46245</v>
      </c>
      <c r="C7175" s="1" t="n">
        <v>6</v>
      </c>
      <c r="D7175" s="1" t="s">
        <v>3073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3259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5" t="n">
        <v>46245</v>
      </c>
      <c r="C7176" s="1" t="n">
        <v>6</v>
      </c>
      <c r="D7176" s="1" t="s">
        <v>3073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3116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5" t="n">
        <v>46245</v>
      </c>
      <c r="C7177" s="1" t="n">
        <v>6</v>
      </c>
      <c r="D7177" s="1" t="s">
        <v>3073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3460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5" t="n">
        <v>46245</v>
      </c>
      <c r="C7178" s="1" t="n">
        <v>6</v>
      </c>
      <c r="D7178" s="1" t="s">
        <v>3073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3118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5" t="n">
        <v>46245</v>
      </c>
      <c r="C7179" s="1" t="n">
        <v>6</v>
      </c>
      <c r="D7179" s="1" t="s">
        <v>3073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5064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5" t="n">
        <v>46245</v>
      </c>
      <c r="C7180" s="1" t="n">
        <v>6</v>
      </c>
      <c r="D7180" s="1" t="s">
        <v>3073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3262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5" t="n">
        <v>46245</v>
      </c>
      <c r="C7181" s="1" t="n">
        <v>6</v>
      </c>
      <c r="D7181" s="1" t="s">
        <v>3073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3263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5" t="n">
        <v>46245</v>
      </c>
      <c r="C7182" s="1" t="n">
        <v>11</v>
      </c>
      <c r="D7182" s="1" t="s">
        <v>3074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3144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5" t="n">
        <v>46245</v>
      </c>
      <c r="C7183" s="1" t="n">
        <v>11</v>
      </c>
      <c r="D7183" s="1" t="s">
        <v>3074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3144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5" t="n">
        <v>46245</v>
      </c>
      <c r="C7184" s="1" t="n">
        <v>11</v>
      </c>
      <c r="D7184" s="1" t="s">
        <v>3074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3146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5" t="n">
        <v>46245</v>
      </c>
      <c r="C7185" s="1" t="n">
        <v>11</v>
      </c>
      <c r="D7185" s="1" t="s">
        <v>3074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3145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5" t="n">
        <v>46245</v>
      </c>
      <c r="C7186" s="1" t="n">
        <v>11</v>
      </c>
      <c r="D7186" s="1" t="s">
        <v>3074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3145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5" t="n">
        <v>46245</v>
      </c>
      <c r="C7187" s="1" t="n">
        <v>11</v>
      </c>
      <c r="D7187" s="1" t="s">
        <v>3074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3369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5" t="n">
        <v>46245</v>
      </c>
      <c r="C7188" s="1" t="n">
        <v>11</v>
      </c>
      <c r="D7188" s="1" t="s">
        <v>3074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3352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5" t="n">
        <v>46245</v>
      </c>
      <c r="C7189" s="1" t="n">
        <v>11</v>
      </c>
      <c r="D7189" s="1" t="s">
        <v>3074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3353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5" t="n">
        <v>46245</v>
      </c>
      <c r="C7190" s="1" t="n">
        <v>11</v>
      </c>
      <c r="D7190" s="1" t="s">
        <v>3074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5469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5" t="n">
        <v>46245</v>
      </c>
      <c r="C7191" s="1" t="n">
        <v>11</v>
      </c>
      <c r="D7191" s="1" t="s">
        <v>3074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3492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5" t="n">
        <v>46245</v>
      </c>
      <c r="C7192" s="1" t="n">
        <v>11</v>
      </c>
      <c r="D7192" s="1" t="s">
        <v>3074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3494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5" t="n">
        <v>46245</v>
      </c>
      <c r="C7193" s="1" t="n">
        <v>11</v>
      </c>
      <c r="D7193" s="1" t="s">
        <v>3074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3495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5" t="n">
        <v>46245</v>
      </c>
      <c r="C7194" s="1" t="n">
        <v>11</v>
      </c>
      <c r="D7194" s="1" t="s">
        <v>3074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3496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5" t="n">
        <v>46245</v>
      </c>
      <c r="C7195" s="1" t="n">
        <v>11</v>
      </c>
      <c r="D7195" s="1" t="s">
        <v>3074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3498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5" t="n">
        <v>46245</v>
      </c>
      <c r="C7196" s="1" t="n">
        <v>22</v>
      </c>
      <c r="D7196" s="1" t="s">
        <v>3220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3235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5" t="n">
        <v>46245</v>
      </c>
      <c r="C7197" s="1" t="n">
        <v>22</v>
      </c>
      <c r="D7197" s="1" t="s">
        <v>3220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3236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5" t="n">
        <v>46245</v>
      </c>
      <c r="C7198" s="1" t="n">
        <v>22</v>
      </c>
      <c r="D7198" s="1" t="s">
        <v>3220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3237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5" t="n">
        <v>46245</v>
      </c>
      <c r="C7199" s="1" t="n">
        <v>22</v>
      </c>
      <c r="D7199" s="1" t="s">
        <v>3220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3238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5" t="n">
        <v>46245</v>
      </c>
      <c r="C7200" s="1" t="n">
        <v>22</v>
      </c>
      <c r="D7200" s="1" t="s">
        <v>3220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3451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5" t="n">
        <v>46245</v>
      </c>
      <c r="C7201" s="1" t="n">
        <v>22</v>
      </c>
      <c r="D7201" s="1" t="s">
        <v>3220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3451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5" t="n">
        <v>46245</v>
      </c>
      <c r="C7202" s="1" t="n">
        <v>22</v>
      </c>
      <c r="D7202" s="1" t="s">
        <v>3220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3221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5" t="n">
        <v>46245</v>
      </c>
      <c r="C7203" s="1" t="n">
        <v>22</v>
      </c>
      <c r="D7203" s="1" t="s">
        <v>3220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3221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5" t="n">
        <v>46245</v>
      </c>
      <c r="C7204" s="1" t="n">
        <v>22</v>
      </c>
      <c r="D7204" s="1" t="s">
        <v>3220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3239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5" t="n">
        <v>46245</v>
      </c>
      <c r="C7205" s="1" t="n">
        <v>22</v>
      </c>
      <c r="D7205" s="1" t="s">
        <v>3220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3239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5" t="n">
        <v>46245</v>
      </c>
      <c r="C7206" s="1" t="n">
        <v>22</v>
      </c>
      <c r="D7206" s="1" t="s">
        <v>3220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3239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5" t="n">
        <v>46245</v>
      </c>
      <c r="C7207" s="1" t="n">
        <v>22</v>
      </c>
      <c r="D7207" s="1" t="s">
        <v>3220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3239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5" t="n">
        <v>46245</v>
      </c>
      <c r="C7208" s="1" t="n">
        <v>22</v>
      </c>
      <c r="D7208" s="1" t="s">
        <v>3220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3222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5" t="n">
        <v>46245</v>
      </c>
      <c r="C7209" s="1" t="n">
        <v>22</v>
      </c>
      <c r="D7209" s="1" t="s">
        <v>3220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3222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5" t="n">
        <v>46245</v>
      </c>
      <c r="C7210" s="1" t="n">
        <v>22</v>
      </c>
      <c r="D7210" s="1" t="s">
        <v>3220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3223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5" t="n">
        <v>46245</v>
      </c>
      <c r="C7211" s="1" t="n">
        <v>22</v>
      </c>
      <c r="D7211" s="1" t="s">
        <v>3220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3224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5" t="n">
        <v>46245</v>
      </c>
      <c r="C7212" s="1" t="n">
        <v>22</v>
      </c>
      <c r="D7212" s="1" t="s">
        <v>3220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3225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5" t="n">
        <v>46245</v>
      </c>
      <c r="C7213" s="1" t="n">
        <v>22</v>
      </c>
      <c r="D7213" s="1" t="s">
        <v>3220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3226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5" t="n">
        <v>46245</v>
      </c>
      <c r="C7214" s="1" t="n">
        <v>22</v>
      </c>
      <c r="D7214" s="1" t="s">
        <v>3220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3227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5" t="n">
        <v>46245</v>
      </c>
      <c r="C7215" s="1" t="n">
        <v>22</v>
      </c>
      <c r="D7215" s="1" t="s">
        <v>3220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3228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5" t="n">
        <v>46245</v>
      </c>
      <c r="C7216" s="1" t="n">
        <v>22</v>
      </c>
      <c r="D7216" s="1" t="s">
        <v>3220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3229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5" t="n">
        <v>46245</v>
      </c>
      <c r="C7217" s="1" t="n">
        <v>22</v>
      </c>
      <c r="D7217" s="1" t="s">
        <v>3220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3229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5" t="n">
        <v>46245</v>
      </c>
      <c r="C7218" s="1" t="n">
        <v>22</v>
      </c>
      <c r="D7218" s="1" t="s">
        <v>3220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3230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5" t="n">
        <v>46245</v>
      </c>
      <c r="C7219" s="1" t="n">
        <v>22</v>
      </c>
      <c r="D7219" s="1" t="s">
        <v>3220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5470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5" t="n">
        <v>46245</v>
      </c>
      <c r="C7220" s="1" t="n">
        <v>22</v>
      </c>
      <c r="D7220" s="1" t="s">
        <v>3220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4920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5" t="n">
        <v>46245</v>
      </c>
      <c r="C7221" s="1" t="n">
        <v>22</v>
      </c>
      <c r="D7221" s="1" t="s">
        <v>3220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3240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5" t="n">
        <v>46245</v>
      </c>
      <c r="C7222" s="1" t="n">
        <v>22</v>
      </c>
      <c r="D7222" s="1" t="s">
        <v>3220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3231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5" t="n">
        <v>46245</v>
      </c>
      <c r="C7223" s="1" t="n">
        <v>22</v>
      </c>
      <c r="D7223" s="1" t="s">
        <v>3220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3231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5" t="n">
        <v>46245</v>
      </c>
      <c r="C7224" s="1" t="n">
        <v>22</v>
      </c>
      <c r="D7224" s="1" t="s">
        <v>3220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5417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5" t="n">
        <v>46245</v>
      </c>
      <c r="C7225" s="1" t="n">
        <v>22</v>
      </c>
      <c r="D7225" s="1" t="s">
        <v>3220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3232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5" t="n">
        <v>46245</v>
      </c>
      <c r="C7226" s="1" t="n">
        <v>22</v>
      </c>
      <c r="D7226" s="1" t="s">
        <v>3220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3232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5" t="n">
        <v>46245</v>
      </c>
      <c r="C7227" s="1" t="n">
        <v>22</v>
      </c>
      <c r="D7227" s="1" t="s">
        <v>3220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3232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5" t="n">
        <v>46245</v>
      </c>
      <c r="C7228" s="1" t="n">
        <v>22</v>
      </c>
      <c r="D7228" s="1" t="s">
        <v>3220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3232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5" t="n">
        <v>46245</v>
      </c>
      <c r="C7229" s="1" t="n">
        <v>22</v>
      </c>
      <c r="D7229" s="1" t="s">
        <v>3220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3233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5" t="n">
        <v>46245</v>
      </c>
      <c r="C7230" s="1" t="n">
        <v>22</v>
      </c>
      <c r="D7230" s="1" t="s">
        <v>3220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3233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5" t="n">
        <v>46245</v>
      </c>
      <c r="C7231" s="1" t="n">
        <v>22</v>
      </c>
      <c r="D7231" s="1" t="s">
        <v>3220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3233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5" t="n">
        <v>46245</v>
      </c>
      <c r="C7232" s="1" t="n">
        <v>22</v>
      </c>
      <c r="D7232" s="1" t="s">
        <v>3220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3234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5" t="n">
        <v>46245</v>
      </c>
      <c r="C7233" s="1" t="n">
        <v>22</v>
      </c>
      <c r="D7233" s="1" t="s">
        <v>3220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3234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5" t="n">
        <v>46245</v>
      </c>
      <c r="C7234" s="1" t="n">
        <v>22</v>
      </c>
      <c r="D7234" s="1" t="s">
        <v>3220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3234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5" t="n">
        <v>46245</v>
      </c>
      <c r="C7235" s="1" t="n">
        <v>22</v>
      </c>
      <c r="D7235" s="1" t="s">
        <v>3220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3234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5" t="n">
        <v>46245</v>
      </c>
      <c r="C7236" s="1" t="n">
        <v>100</v>
      </c>
      <c r="D7236" s="1" t="s">
        <v>3241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3221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5" t="n">
        <v>46245</v>
      </c>
      <c r="C7237" s="1" t="n">
        <v>100</v>
      </c>
      <c r="D7237" s="1" t="s">
        <v>3241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3222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5" t="n">
        <v>46245</v>
      </c>
      <c r="C7238" s="1" t="n">
        <v>100</v>
      </c>
      <c r="D7238" s="1" t="s">
        <v>3241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3223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5" t="n">
        <v>46245</v>
      </c>
      <c r="C7239" s="1" t="n">
        <v>100</v>
      </c>
      <c r="D7239" s="1" t="s">
        <v>3241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3224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5" t="n">
        <v>46245</v>
      </c>
      <c r="C7240" s="1" t="n">
        <v>100</v>
      </c>
      <c r="D7240" s="1" t="s">
        <v>3241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3225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5" t="n">
        <v>46245</v>
      </c>
      <c r="C7241" s="1" t="n">
        <v>100</v>
      </c>
      <c r="D7241" s="1" t="s">
        <v>3241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3226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5" t="n">
        <v>46245</v>
      </c>
      <c r="C7242" s="1" t="n">
        <v>100</v>
      </c>
      <c r="D7242" s="1" t="s">
        <v>3241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3227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5" t="n">
        <v>46245</v>
      </c>
      <c r="C7243" s="1" t="n">
        <v>100</v>
      </c>
      <c r="D7243" s="1" t="s">
        <v>3241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3228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5" t="n">
        <v>46245</v>
      </c>
      <c r="C7244" s="1" t="n">
        <v>100</v>
      </c>
      <c r="D7244" s="1" t="s">
        <v>3241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3229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5" t="n">
        <v>46245</v>
      </c>
      <c r="C7245" s="1" t="n">
        <v>100</v>
      </c>
      <c r="D7245" s="1" t="s">
        <v>3241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3230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5" t="n">
        <v>46245</v>
      </c>
      <c r="C7246" s="1" t="n">
        <v>100</v>
      </c>
      <c r="D7246" s="1" t="s">
        <v>3241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4920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5" t="n">
        <v>46245</v>
      </c>
      <c r="C7247" s="1" t="n">
        <v>100</v>
      </c>
      <c r="D7247" s="1" t="s">
        <v>3241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5417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5" t="n">
        <v>46245</v>
      </c>
      <c r="C7248" s="1" t="n">
        <v>100</v>
      </c>
      <c r="D7248" s="1" t="s">
        <v>3241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3232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5" t="n">
        <v>46245</v>
      </c>
      <c r="C7249" s="1" t="n">
        <v>100</v>
      </c>
      <c r="D7249" s="1" t="s">
        <v>3241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3233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5" t="n">
        <v>46245</v>
      </c>
      <c r="C7250" s="1" t="n">
        <v>100</v>
      </c>
      <c r="D7250" s="1" t="s">
        <v>3241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3234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5" t="n">
        <v>46245</v>
      </c>
      <c r="C7251" s="1" t="n">
        <v>100</v>
      </c>
      <c r="D7251" s="1" t="s">
        <v>3241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3221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5" t="n">
        <v>46245</v>
      </c>
      <c r="C7252" s="1" t="n">
        <v>100</v>
      </c>
      <c r="D7252" s="1" t="s">
        <v>3241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3239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5" t="n">
        <v>46245</v>
      </c>
      <c r="C7253" s="1" t="n">
        <v>100</v>
      </c>
      <c r="D7253" s="1" t="s">
        <v>3241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3223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5" t="n">
        <v>46245</v>
      </c>
      <c r="C7254" s="1" t="n">
        <v>100</v>
      </c>
      <c r="D7254" s="1" t="s">
        <v>3241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3224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5" t="n">
        <v>46245</v>
      </c>
      <c r="C7255" s="1" t="n">
        <v>100</v>
      </c>
      <c r="D7255" s="1" t="s">
        <v>3241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3225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5" t="n">
        <v>46245</v>
      </c>
      <c r="C7256" s="1" t="n">
        <v>100</v>
      </c>
      <c r="D7256" s="1" t="s">
        <v>3241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3226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5" t="n">
        <v>46245</v>
      </c>
      <c r="C7257" s="1" t="n">
        <v>100</v>
      </c>
      <c r="D7257" s="1" t="s">
        <v>3241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3227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5" t="n">
        <v>46245</v>
      </c>
      <c r="C7258" s="1" t="n">
        <v>100</v>
      </c>
      <c r="D7258" s="1" t="s">
        <v>3241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3228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5" t="n">
        <v>46245</v>
      </c>
      <c r="C7259" s="1" t="n">
        <v>100</v>
      </c>
      <c r="D7259" s="1" t="s">
        <v>3241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3229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5" t="n">
        <v>46245</v>
      </c>
      <c r="C7260" s="1" t="n">
        <v>100</v>
      </c>
      <c r="D7260" s="1" t="s">
        <v>3241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3230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5" t="n">
        <v>46245</v>
      </c>
      <c r="C7261" s="1" t="n">
        <v>100</v>
      </c>
      <c r="D7261" s="1" t="s">
        <v>3241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5470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5" t="n">
        <v>46245</v>
      </c>
      <c r="C7262" s="1" t="n">
        <v>100</v>
      </c>
      <c r="D7262" s="1" t="s">
        <v>3241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4920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5" t="n">
        <v>46245</v>
      </c>
      <c r="C7263" s="1" t="n">
        <v>100</v>
      </c>
      <c r="D7263" s="1" t="s">
        <v>3241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3231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5" t="n">
        <v>46245</v>
      </c>
      <c r="C7264" s="1" t="n">
        <v>100</v>
      </c>
      <c r="D7264" s="1" t="s">
        <v>3241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3232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5" t="n">
        <v>46245</v>
      </c>
      <c r="C7265" s="1" t="n">
        <v>100</v>
      </c>
      <c r="D7265" s="1" t="s">
        <v>3241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3233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5" t="n">
        <v>46245</v>
      </c>
      <c r="C7266" s="1" t="n">
        <v>100</v>
      </c>
      <c r="D7266" s="1" t="s">
        <v>3241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3234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5" t="n">
        <v>46245</v>
      </c>
      <c r="C7267" s="1" t="n">
        <v>100</v>
      </c>
      <c r="D7267" s="1" t="s">
        <v>3241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3235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5" t="n">
        <v>46245</v>
      </c>
      <c r="C7268" s="1" t="n">
        <v>100</v>
      </c>
      <c r="D7268" s="1" t="s">
        <v>3241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3236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5" t="n">
        <v>46245</v>
      </c>
      <c r="C7269" s="1" t="n">
        <v>100</v>
      </c>
      <c r="D7269" s="1" t="s">
        <v>3241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3237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5" t="n">
        <v>46245</v>
      </c>
      <c r="C7270" s="1" t="n">
        <v>100</v>
      </c>
      <c r="D7270" s="1" t="s">
        <v>3241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3238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5" t="n">
        <v>46245</v>
      </c>
      <c r="C7271" s="1" t="n">
        <v>100</v>
      </c>
      <c r="D7271" s="1" t="s">
        <v>3241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3451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5" t="n">
        <v>46245</v>
      </c>
      <c r="C7272" s="1" t="n">
        <v>100</v>
      </c>
      <c r="D7272" s="1" t="s">
        <v>3241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3239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5" t="n">
        <v>46245</v>
      </c>
      <c r="C7273" s="1" t="n">
        <v>100</v>
      </c>
      <c r="D7273" s="1" t="s">
        <v>3241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3232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5" t="n">
        <v>46245</v>
      </c>
      <c r="C7274" s="1" t="n">
        <v>100</v>
      </c>
      <c r="D7274" s="1" t="s">
        <v>3241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3233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5" t="n">
        <v>46245</v>
      </c>
      <c r="C7275" s="1" t="n">
        <v>100</v>
      </c>
      <c r="D7275" s="1" t="s">
        <v>3241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3234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5" t="n">
        <v>46245</v>
      </c>
      <c r="C7276" s="1" t="n">
        <v>100</v>
      </c>
      <c r="D7276" s="1" t="s">
        <v>3241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3451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5" t="n">
        <v>46245</v>
      </c>
      <c r="C7277" s="1" t="n">
        <v>100</v>
      </c>
      <c r="D7277" s="1" t="s">
        <v>3241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3239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5" t="n">
        <v>46245</v>
      </c>
      <c r="C7278" s="1" t="n">
        <v>100</v>
      </c>
      <c r="D7278" s="1" t="s">
        <v>3241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3240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5" t="n">
        <v>46245</v>
      </c>
      <c r="C7279" s="1" t="n">
        <v>100</v>
      </c>
      <c r="D7279" s="1" t="s">
        <v>3241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3232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5" t="n">
        <v>46245</v>
      </c>
      <c r="C7280" s="1" t="n">
        <v>100</v>
      </c>
      <c r="D7280" s="1" t="s">
        <v>3241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3234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5" t="n">
        <v>46245</v>
      </c>
      <c r="C7281" s="1" t="n">
        <v>100</v>
      </c>
      <c r="D7281" s="1" t="s">
        <v>3241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3221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5" t="n">
        <v>46245</v>
      </c>
      <c r="C7282" s="1" t="n">
        <v>100</v>
      </c>
      <c r="D7282" s="1" t="s">
        <v>3241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3239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5" t="n">
        <v>46245</v>
      </c>
      <c r="C7283" s="1" t="n">
        <v>100</v>
      </c>
      <c r="D7283" s="1" t="s">
        <v>3241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3222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5" t="n">
        <v>46245</v>
      </c>
      <c r="C7284" s="1" t="n">
        <v>100</v>
      </c>
      <c r="D7284" s="1" t="s">
        <v>3241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3229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5" t="n">
        <v>46245</v>
      </c>
      <c r="C7285" s="1" t="n">
        <v>100</v>
      </c>
      <c r="D7285" s="1" t="s">
        <v>3241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3231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5" t="n">
        <v>46245</v>
      </c>
      <c r="C7286" s="1" t="n">
        <v>100</v>
      </c>
      <c r="D7286" s="1" t="s">
        <v>3241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3232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5" t="n">
        <v>46245</v>
      </c>
      <c r="C7287" s="1" t="n">
        <v>100</v>
      </c>
      <c r="D7287" s="1" t="s">
        <v>3241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3233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5" t="n">
        <v>46245</v>
      </c>
      <c r="C7288" s="1" t="n">
        <v>100</v>
      </c>
      <c r="D7288" s="1" t="s">
        <v>3241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3234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5" t="n">
        <v>46245</v>
      </c>
      <c r="C7289" s="1" t="n">
        <v>100</v>
      </c>
      <c r="D7289" s="1" t="s">
        <v>3241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3221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5" t="n">
        <v>46245</v>
      </c>
      <c r="C7290" s="1" t="n">
        <v>100</v>
      </c>
      <c r="D7290" s="1" t="s">
        <v>3241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3239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5" t="n">
        <v>46245</v>
      </c>
      <c r="C7291" s="1" t="n">
        <v>100</v>
      </c>
      <c r="D7291" s="1" t="s">
        <v>3241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3222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5" t="n">
        <v>46245</v>
      </c>
      <c r="C7292" s="1" t="n">
        <v>100</v>
      </c>
      <c r="D7292" s="1" t="s">
        <v>3241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3229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5" t="n">
        <v>46245</v>
      </c>
      <c r="C7293" s="1" t="n">
        <v>100</v>
      </c>
      <c r="D7293" s="1" t="s">
        <v>3241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3231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5" t="n">
        <v>46245</v>
      </c>
      <c r="C7294" s="1" t="n">
        <v>100</v>
      </c>
      <c r="D7294" s="1" t="s">
        <v>3241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3232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5" t="n">
        <v>46245</v>
      </c>
      <c r="C7295" s="1" t="n">
        <v>100</v>
      </c>
      <c r="D7295" s="1" t="s">
        <v>3241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3233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5" t="n">
        <v>46245</v>
      </c>
      <c r="C7296" s="1" t="n">
        <v>100</v>
      </c>
      <c r="D7296" s="1" t="s">
        <v>3241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3234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5" t="n">
        <v>46245</v>
      </c>
      <c r="C7297" s="1" t="n">
        <v>107</v>
      </c>
      <c r="D7297" s="1" t="s">
        <v>3519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3095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5" t="n">
        <v>46246</v>
      </c>
      <c r="C7298" s="1" t="n">
        <v>1</v>
      </c>
      <c r="D7298" s="1" t="s">
        <v>3101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3102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5" t="n">
        <v>46246</v>
      </c>
      <c r="C7299" s="1" t="n">
        <v>6</v>
      </c>
      <c r="D7299" s="1" t="s">
        <v>3073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3068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5" t="n">
        <v>46246</v>
      </c>
      <c r="C7300" s="1" t="n">
        <v>6</v>
      </c>
      <c r="D7300" s="1" t="s">
        <v>3073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3070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5" t="n">
        <v>46246</v>
      </c>
      <c r="C7301" s="1" t="n">
        <v>11</v>
      </c>
      <c r="D7301" s="1" t="s">
        <v>3074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3123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5" t="n">
        <v>46246</v>
      </c>
      <c r="C7302" s="1" t="n">
        <v>11</v>
      </c>
      <c r="D7302" s="1" t="s">
        <v>3074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3350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5" t="n">
        <v>46246</v>
      </c>
      <c r="C7303" s="1" t="n">
        <v>11</v>
      </c>
      <c r="D7303" s="1" t="s">
        <v>3074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3306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5" t="n">
        <v>46246</v>
      </c>
      <c r="C7304" s="1" t="n">
        <v>11</v>
      </c>
      <c r="D7304" s="1" t="s">
        <v>3074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3307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5" t="n">
        <v>46246</v>
      </c>
      <c r="C7305" s="1" t="n">
        <v>11</v>
      </c>
      <c r="D7305" s="1" t="s">
        <v>3074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3308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5" t="n">
        <v>46246</v>
      </c>
      <c r="C7306" s="1" t="n">
        <v>11</v>
      </c>
      <c r="D7306" s="1" t="s">
        <v>3074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3309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5" t="n">
        <v>46246</v>
      </c>
      <c r="C7307" s="1" t="n">
        <v>11</v>
      </c>
      <c r="D7307" s="1" t="s">
        <v>3074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3310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5" t="n">
        <v>46246</v>
      </c>
      <c r="C7308" s="1" t="n">
        <v>11</v>
      </c>
      <c r="D7308" s="1" t="s">
        <v>3074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3311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5" t="n">
        <v>46246</v>
      </c>
      <c r="C7309" s="1" t="n">
        <v>11</v>
      </c>
      <c r="D7309" s="1" t="s">
        <v>3074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3312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5" t="n">
        <v>46246</v>
      </c>
      <c r="C7310" s="1" t="n">
        <v>11</v>
      </c>
      <c r="D7310" s="1" t="s">
        <v>3074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3313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5" t="n">
        <v>46246</v>
      </c>
      <c r="C7311" s="1" t="n">
        <v>11</v>
      </c>
      <c r="D7311" s="1" t="s">
        <v>3074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4989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5" t="n">
        <v>46246</v>
      </c>
      <c r="C7312" s="1" t="n">
        <v>11</v>
      </c>
      <c r="D7312" s="1" t="s">
        <v>3074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4990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5" t="n">
        <v>46246</v>
      </c>
      <c r="C7313" s="1" t="n">
        <v>11</v>
      </c>
      <c r="D7313" s="1" t="s">
        <v>3074</v>
      </c>
      <c r="E7313" s="1" t="n">
        <v>1609</v>
      </c>
      <c r="F7313" s="1" t="s">
        <v>521</v>
      </c>
      <c r="I7313" s="1" t="n">
        <v>5961</v>
      </c>
      <c r="J7313" s="1" t="n">
        <v>32861</v>
      </c>
      <c r="K7313" s="1" t="n">
        <v>7896878801145</v>
      </c>
      <c r="L7313" s="1" t="s">
        <v>4992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15" t="n">
        <v>46246</v>
      </c>
      <c r="C7314" s="1" t="n">
        <v>11</v>
      </c>
      <c r="D7314" s="1" t="s">
        <v>3074</v>
      </c>
      <c r="E7314" s="1" t="n">
        <v>1609</v>
      </c>
      <c r="F7314" s="1" t="s">
        <v>521</v>
      </c>
      <c r="I7314" s="1" t="n">
        <v>5961</v>
      </c>
      <c r="J7314" s="1" t="n">
        <v>41614</v>
      </c>
      <c r="K7314" s="1" t="n">
        <v>7896878801213</v>
      </c>
      <c r="L7314" s="1" t="s">
        <v>3314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15" t="n">
        <v>46246</v>
      </c>
      <c r="C7315" s="1" t="n">
        <v>11</v>
      </c>
      <c r="D7315" s="1" t="s">
        <v>3074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3125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5" t="n">
        <v>46246</v>
      </c>
      <c r="C7316" s="1" t="n">
        <v>11</v>
      </c>
      <c r="D7316" s="1" t="s">
        <v>3074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3128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5" t="n">
        <v>46246</v>
      </c>
      <c r="C7317" s="1" t="n">
        <v>11</v>
      </c>
      <c r="D7317" s="1" t="s">
        <v>3074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3144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5" t="n">
        <v>46246</v>
      </c>
      <c r="C7318" s="1" t="n">
        <v>11</v>
      </c>
      <c r="D7318" s="1" t="s">
        <v>3074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3165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5" t="n">
        <v>46246</v>
      </c>
      <c r="C7319" s="1" t="n">
        <v>11</v>
      </c>
      <c r="D7319" s="1" t="s">
        <v>3074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3485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5" t="n">
        <v>46246</v>
      </c>
      <c r="C7320" s="1" t="n">
        <v>11</v>
      </c>
      <c r="D7320" s="1" t="s">
        <v>3074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3166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5" t="n">
        <v>46246</v>
      </c>
      <c r="C7321" s="1" t="n">
        <v>11</v>
      </c>
      <c r="D7321" s="1" t="s">
        <v>3074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3486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5" t="n">
        <v>46246</v>
      </c>
      <c r="C7322" s="1" t="n">
        <v>11</v>
      </c>
      <c r="D7322" s="1" t="s">
        <v>3074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3487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5" t="n">
        <v>46246</v>
      </c>
      <c r="C7323" s="1" t="n">
        <v>11</v>
      </c>
      <c r="D7323" s="1" t="s">
        <v>3074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4619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5" t="n">
        <v>46246</v>
      </c>
      <c r="C7324" s="1" t="n">
        <v>11</v>
      </c>
      <c r="D7324" s="1" t="s">
        <v>3074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3166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5" t="n">
        <v>46246</v>
      </c>
      <c r="C7325" s="1" t="n">
        <v>11</v>
      </c>
      <c r="D7325" s="1" t="s">
        <v>3074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3491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5" t="n">
        <v>46246</v>
      </c>
      <c r="C7326" s="1" t="n">
        <v>11</v>
      </c>
      <c r="D7326" s="1" t="s">
        <v>3074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3171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5" t="n">
        <v>46246</v>
      </c>
      <c r="C7327" s="1" t="n">
        <v>11</v>
      </c>
      <c r="D7327" s="1" t="s">
        <v>3074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3172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5" t="n">
        <v>46246</v>
      </c>
      <c r="C7328" s="1" t="n">
        <v>11</v>
      </c>
      <c r="D7328" s="1" t="s">
        <v>3074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4021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5" t="n">
        <v>46246</v>
      </c>
      <c r="C7329" s="1" t="n">
        <v>11</v>
      </c>
      <c r="D7329" s="1" t="s">
        <v>3074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5471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5" t="n">
        <v>46246</v>
      </c>
      <c r="C7330" s="1" t="n">
        <v>11</v>
      </c>
      <c r="D7330" s="1" t="s">
        <v>3074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5472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5" t="n">
        <v>46246</v>
      </c>
      <c r="C7331" s="1" t="n">
        <v>11</v>
      </c>
      <c r="D7331" s="1" t="s">
        <v>3074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3503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5" t="n">
        <v>46246</v>
      </c>
      <c r="C7332" s="1" t="n">
        <v>11</v>
      </c>
      <c r="D7332" s="1" t="s">
        <v>3074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3504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5" t="n">
        <v>46246</v>
      </c>
      <c r="C7333" s="1" t="n">
        <v>11</v>
      </c>
      <c r="D7333" s="1" t="s">
        <v>3074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3984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5" t="n">
        <v>46246</v>
      </c>
      <c r="C7334" s="1" t="n">
        <v>11</v>
      </c>
      <c r="D7334" s="1" t="s">
        <v>3074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3162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5" t="n">
        <v>46246</v>
      </c>
      <c r="C7335" s="1" t="n">
        <v>11</v>
      </c>
      <c r="D7335" s="1" t="s">
        <v>3074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3507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5" t="n">
        <v>46246</v>
      </c>
      <c r="C7336" s="1" t="n">
        <v>11</v>
      </c>
      <c r="D7336" s="1" t="s">
        <v>3074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3509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5" t="n">
        <v>46246</v>
      </c>
      <c r="C7337" s="1" t="n">
        <v>11</v>
      </c>
      <c r="D7337" s="1" t="s">
        <v>3074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3510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5" t="n">
        <v>46246</v>
      </c>
      <c r="C7338" s="1" t="n">
        <v>11</v>
      </c>
      <c r="D7338" s="1" t="s">
        <v>3074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3577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5" t="n">
        <v>46246</v>
      </c>
      <c r="C7339" s="1" t="n">
        <v>11</v>
      </c>
      <c r="D7339" s="1" t="s">
        <v>3074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4626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5" t="n">
        <v>46246</v>
      </c>
      <c r="C7340" s="1" t="n">
        <v>11</v>
      </c>
      <c r="D7340" s="1" t="s">
        <v>3074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4077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5" t="n">
        <v>46246</v>
      </c>
      <c r="C7341" s="1" t="n">
        <v>11</v>
      </c>
      <c r="D7341" s="1" t="s">
        <v>3074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3584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5" t="n">
        <v>46246</v>
      </c>
      <c r="C7342" s="1" t="n">
        <v>11</v>
      </c>
      <c r="D7342" s="1" t="s">
        <v>3074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3370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5" t="n">
        <v>46246</v>
      </c>
      <c r="C7343" s="1" t="n">
        <v>11</v>
      </c>
      <c r="D7343" s="1" t="s">
        <v>3074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4079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5" t="n">
        <v>46246</v>
      </c>
      <c r="C7344" s="1" t="n">
        <v>11</v>
      </c>
      <c r="D7344" s="1" t="s">
        <v>3074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3596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5" t="n">
        <v>46246</v>
      </c>
      <c r="C7345" s="1" t="n">
        <v>11</v>
      </c>
      <c r="D7345" s="1" t="s">
        <v>3074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4080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5" t="n">
        <v>46246</v>
      </c>
      <c r="C7346" s="1" t="n">
        <v>11</v>
      </c>
      <c r="D7346" s="1" t="s">
        <v>3074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3599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5" t="n">
        <v>46246</v>
      </c>
      <c r="C7347" s="1" t="n">
        <v>11</v>
      </c>
      <c r="D7347" s="1" t="s">
        <v>3074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5473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5" t="n">
        <v>46246</v>
      </c>
      <c r="C7348" s="1" t="n">
        <v>11</v>
      </c>
      <c r="D7348" s="1" t="s">
        <v>3074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3929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5" t="n">
        <v>46246</v>
      </c>
      <c r="C7349" s="1" t="n">
        <v>11</v>
      </c>
      <c r="D7349" s="1" t="s">
        <v>3074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3930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5" t="n">
        <v>46246</v>
      </c>
      <c r="C7350" s="1" t="n">
        <v>11</v>
      </c>
      <c r="D7350" s="1" t="s">
        <v>3074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3931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5" t="n">
        <v>46246</v>
      </c>
      <c r="C7351" s="1" t="n">
        <v>22</v>
      </c>
      <c r="D7351" s="1" t="s">
        <v>3220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3221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5" t="n">
        <v>46246</v>
      </c>
      <c r="C7352" s="1" t="n">
        <v>22</v>
      </c>
      <c r="D7352" s="1" t="s">
        <v>3220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3239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5" t="n">
        <v>46246</v>
      </c>
      <c r="C7353" s="1" t="n">
        <v>22</v>
      </c>
      <c r="D7353" s="1" t="s">
        <v>3220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3222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5" t="n">
        <v>46246</v>
      </c>
      <c r="C7354" s="1" t="n">
        <v>22</v>
      </c>
      <c r="D7354" s="1" t="s">
        <v>3220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3224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5" t="n">
        <v>46246</v>
      </c>
      <c r="C7355" s="1" t="n">
        <v>22</v>
      </c>
      <c r="D7355" s="1" t="s">
        <v>3220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3225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5" t="n">
        <v>46246</v>
      </c>
      <c r="C7356" s="1" t="n">
        <v>22</v>
      </c>
      <c r="D7356" s="1" t="s">
        <v>3220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3226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5" t="n">
        <v>46246</v>
      </c>
      <c r="C7357" s="1" t="n">
        <v>22</v>
      </c>
      <c r="D7357" s="1" t="s">
        <v>3220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3227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5" t="n">
        <v>46246</v>
      </c>
      <c r="C7358" s="1" t="n">
        <v>22</v>
      </c>
      <c r="D7358" s="1" t="s">
        <v>3220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3228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5" t="n">
        <v>46246</v>
      </c>
      <c r="C7359" s="1" t="n">
        <v>22</v>
      </c>
      <c r="D7359" s="1" t="s">
        <v>3220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3229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5" t="n">
        <v>46246</v>
      </c>
      <c r="C7360" s="1" t="n">
        <v>22</v>
      </c>
      <c r="D7360" s="1" t="s">
        <v>3220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3230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5" t="n">
        <v>46246</v>
      </c>
      <c r="C7361" s="1" t="n">
        <v>22</v>
      </c>
      <c r="D7361" s="1" t="s">
        <v>3220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3231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5" t="n">
        <v>46246</v>
      </c>
      <c r="C7362" s="1" t="n">
        <v>22</v>
      </c>
      <c r="D7362" s="1" t="s">
        <v>3220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3232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5" t="n">
        <v>46246</v>
      </c>
      <c r="C7363" s="1" t="n">
        <v>22</v>
      </c>
      <c r="D7363" s="1" t="s">
        <v>3220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3233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5" t="n">
        <v>46246</v>
      </c>
      <c r="C7364" s="1" t="n">
        <v>22</v>
      </c>
      <c r="D7364" s="1" t="s">
        <v>3220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3234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5" t="n">
        <v>46246</v>
      </c>
      <c r="C7365" s="1" t="n">
        <v>100</v>
      </c>
      <c r="D7365" s="1" t="s">
        <v>3241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3221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5" t="n">
        <v>46246</v>
      </c>
      <c r="C7366" s="1" t="n">
        <v>100</v>
      </c>
      <c r="D7366" s="1" t="s">
        <v>3241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3239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5" t="n">
        <v>46246</v>
      </c>
      <c r="C7367" s="1" t="n">
        <v>100</v>
      </c>
      <c r="D7367" s="1" t="s">
        <v>3241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3222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5" t="n">
        <v>46246</v>
      </c>
      <c r="C7368" s="1" t="n">
        <v>100</v>
      </c>
      <c r="D7368" s="1" t="s">
        <v>3241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3224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5" t="n">
        <v>46246</v>
      </c>
      <c r="C7369" s="1" t="n">
        <v>100</v>
      </c>
      <c r="D7369" s="1" t="s">
        <v>3241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3225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5" t="n">
        <v>46246</v>
      </c>
      <c r="C7370" s="1" t="n">
        <v>100</v>
      </c>
      <c r="D7370" s="1" t="s">
        <v>3241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3226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5" t="n">
        <v>46246</v>
      </c>
      <c r="C7371" s="1" t="n">
        <v>100</v>
      </c>
      <c r="D7371" s="1" t="s">
        <v>3241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3227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5" t="n">
        <v>46246</v>
      </c>
      <c r="C7372" s="1" t="n">
        <v>100</v>
      </c>
      <c r="D7372" s="1" t="s">
        <v>3241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3228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5" t="n">
        <v>46246</v>
      </c>
      <c r="C7373" s="1" t="n">
        <v>100</v>
      </c>
      <c r="D7373" s="1" t="s">
        <v>3241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3229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5" t="n">
        <v>46246</v>
      </c>
      <c r="C7374" s="1" t="n">
        <v>100</v>
      </c>
      <c r="D7374" s="1" t="s">
        <v>3241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3230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5" t="n">
        <v>46246</v>
      </c>
      <c r="C7375" s="1" t="n">
        <v>100</v>
      </c>
      <c r="D7375" s="1" t="s">
        <v>3241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3231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5" t="n">
        <v>46246</v>
      </c>
      <c r="C7376" s="1" t="n">
        <v>100</v>
      </c>
      <c r="D7376" s="1" t="s">
        <v>3241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3232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5" t="n">
        <v>46246</v>
      </c>
      <c r="C7377" s="1" t="n">
        <v>100</v>
      </c>
      <c r="D7377" s="1" t="s">
        <v>3241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3233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5" t="n">
        <v>46246</v>
      </c>
      <c r="C7378" s="1" t="n">
        <v>100</v>
      </c>
      <c r="D7378" s="1" t="s">
        <v>3241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3234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5" t="n">
        <v>46247</v>
      </c>
      <c r="C7379" s="1" t="n">
        <v>6</v>
      </c>
      <c r="D7379" s="1" t="s">
        <v>3073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3701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5" t="n">
        <v>46247</v>
      </c>
      <c r="C7380" s="1" t="n">
        <v>6</v>
      </c>
      <c r="D7380" s="1" t="s">
        <v>3073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3703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5" t="n">
        <v>46247</v>
      </c>
      <c r="C7381" s="1" t="n">
        <v>6</v>
      </c>
      <c r="D7381" s="1" t="s">
        <v>3073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3704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5" t="n">
        <v>46247</v>
      </c>
      <c r="C7382" s="1" t="n">
        <v>6</v>
      </c>
      <c r="D7382" s="1" t="s">
        <v>3073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3071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5" t="n">
        <v>46247</v>
      </c>
      <c r="C7383" s="1" t="n">
        <v>6</v>
      </c>
      <c r="D7383" s="1" t="s">
        <v>3073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3068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5" t="n">
        <v>46247</v>
      </c>
      <c r="C7384" s="1" t="n">
        <v>6</v>
      </c>
      <c r="D7384" s="1" t="s">
        <v>3073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3069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5" t="n">
        <v>46247</v>
      </c>
      <c r="C7385" s="1" t="n">
        <v>6</v>
      </c>
      <c r="D7385" s="1" t="s">
        <v>3073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3070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5" t="n">
        <v>46247</v>
      </c>
      <c r="C7386" s="1" t="n">
        <v>11</v>
      </c>
      <c r="D7386" s="1" t="s">
        <v>3074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3129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5" t="n">
        <v>46247</v>
      </c>
      <c r="C7387" s="1" t="n">
        <v>11</v>
      </c>
      <c r="D7387" s="1" t="s">
        <v>3074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3130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5" t="n">
        <v>46247</v>
      </c>
      <c r="C7388" s="1" t="n">
        <v>11</v>
      </c>
      <c r="D7388" s="1" t="s">
        <v>3074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4014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5" t="n">
        <v>46247</v>
      </c>
      <c r="C7389" s="1" t="n">
        <v>11</v>
      </c>
      <c r="D7389" s="1" t="s">
        <v>3074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3131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5" t="n">
        <v>46247</v>
      </c>
      <c r="C7390" s="1" t="n">
        <v>11</v>
      </c>
      <c r="D7390" s="1" t="s">
        <v>3074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3132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5" t="n">
        <v>46247</v>
      </c>
      <c r="C7391" s="1" t="n">
        <v>11</v>
      </c>
      <c r="D7391" s="1" t="s">
        <v>3074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4015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5" t="n">
        <v>46247</v>
      </c>
      <c r="C7392" s="1" t="n">
        <v>11</v>
      </c>
      <c r="D7392" s="1" t="s">
        <v>3074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3133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5" t="n">
        <v>46247</v>
      </c>
      <c r="C7393" s="1" t="n">
        <v>11</v>
      </c>
      <c r="D7393" s="1" t="s">
        <v>3074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3134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5" t="n">
        <v>46247</v>
      </c>
      <c r="C7394" s="1" t="n">
        <v>11</v>
      </c>
      <c r="D7394" s="1" t="s">
        <v>3074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3136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5" t="n">
        <v>46247</v>
      </c>
      <c r="C7395" s="1" t="n">
        <v>11</v>
      </c>
      <c r="D7395" s="1" t="s">
        <v>3074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3139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5" t="n">
        <v>46247</v>
      </c>
      <c r="C7396" s="1" t="n">
        <v>11</v>
      </c>
      <c r="D7396" s="1" t="s">
        <v>3074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3140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5" t="n">
        <v>46247</v>
      </c>
      <c r="C7397" s="1" t="n">
        <v>11</v>
      </c>
      <c r="D7397" s="1" t="s">
        <v>3074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4669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5" t="n">
        <v>46247</v>
      </c>
      <c r="C7398" s="1" t="n">
        <v>11</v>
      </c>
      <c r="D7398" s="1" t="s">
        <v>3074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3141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5" t="n">
        <v>46247</v>
      </c>
      <c r="C7399" s="1" t="n">
        <v>11</v>
      </c>
      <c r="D7399" s="1" t="s">
        <v>3074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3143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5" t="n">
        <v>46247</v>
      </c>
      <c r="C7400" s="1" t="n">
        <v>11</v>
      </c>
      <c r="D7400" s="1" t="s">
        <v>3074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4016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5" t="n">
        <v>46247</v>
      </c>
      <c r="C7401" s="1" t="n">
        <v>11</v>
      </c>
      <c r="D7401" s="1" t="s">
        <v>3074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3152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5" t="n">
        <v>46247</v>
      </c>
      <c r="C7402" s="1" t="n">
        <v>11</v>
      </c>
      <c r="D7402" s="1" t="s">
        <v>3074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3157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5" t="n">
        <v>46247</v>
      </c>
      <c r="C7403" s="1" t="n">
        <v>11</v>
      </c>
      <c r="D7403" s="1" t="s">
        <v>3074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5474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5" t="n">
        <v>46247</v>
      </c>
      <c r="C7404" s="1" t="n">
        <v>11</v>
      </c>
      <c r="D7404" s="1" t="s">
        <v>3074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5459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5" t="n">
        <v>46247</v>
      </c>
      <c r="C7405" s="1" t="n">
        <v>11</v>
      </c>
      <c r="D7405" s="1" t="s">
        <v>3074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5475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5" t="n">
        <v>46247</v>
      </c>
      <c r="C7406" s="1" t="n">
        <v>11</v>
      </c>
      <c r="D7406" s="1" t="s">
        <v>3074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3545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5" t="n">
        <v>46247</v>
      </c>
      <c r="C7407" s="1" t="n">
        <v>11</v>
      </c>
      <c r="D7407" s="1" t="s">
        <v>3074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5476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5" t="n">
        <v>46247</v>
      </c>
      <c r="C7408" s="1" t="n">
        <v>11</v>
      </c>
      <c r="D7408" s="1" t="s">
        <v>3074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4283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5" t="n">
        <v>46247</v>
      </c>
      <c r="C7409" s="1" t="n">
        <v>11</v>
      </c>
      <c r="D7409" s="1" t="s">
        <v>3074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4251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5" t="n">
        <v>46247</v>
      </c>
      <c r="C7410" s="1" t="n">
        <v>11</v>
      </c>
      <c r="D7410" s="1" t="s">
        <v>3074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4254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5" t="n">
        <v>46247</v>
      </c>
      <c r="C7411" s="1" t="n">
        <v>11</v>
      </c>
      <c r="D7411" s="1" t="s">
        <v>3074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4361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5" t="n">
        <v>46247</v>
      </c>
      <c r="C7412" s="1" t="n">
        <v>11</v>
      </c>
      <c r="D7412" s="1" t="s">
        <v>3074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4256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5" t="n">
        <v>46247</v>
      </c>
      <c r="C7413" s="1" t="n">
        <v>11</v>
      </c>
      <c r="D7413" s="1" t="s">
        <v>3074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4362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5" t="n">
        <v>46247</v>
      </c>
      <c r="C7414" s="1" t="n">
        <v>11</v>
      </c>
      <c r="D7414" s="1" t="s">
        <v>3074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3750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5" t="n">
        <v>46247</v>
      </c>
      <c r="C7415" s="1" t="n">
        <v>11</v>
      </c>
      <c r="D7415" s="1" t="s">
        <v>3074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5477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5" t="n">
        <v>46247</v>
      </c>
      <c r="C7416" s="1" t="n">
        <v>11</v>
      </c>
      <c r="D7416" s="1" t="s">
        <v>3074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4259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5" t="n">
        <v>46247</v>
      </c>
      <c r="C7417" s="1" t="n">
        <v>11</v>
      </c>
      <c r="D7417" s="1" t="s">
        <v>3074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5478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5" t="n">
        <v>46247</v>
      </c>
      <c r="C7418" s="1" t="n">
        <v>11</v>
      </c>
      <c r="D7418" s="1" t="s">
        <v>3074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4262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5" t="n">
        <v>46247</v>
      </c>
      <c r="C7419" s="1" t="n">
        <v>11</v>
      </c>
      <c r="D7419" s="1" t="s">
        <v>3074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5479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5" t="n">
        <v>46247</v>
      </c>
      <c r="C7420" s="1" t="n">
        <v>11</v>
      </c>
      <c r="D7420" s="1" t="s">
        <v>3074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4505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5" t="n">
        <v>46247</v>
      </c>
      <c r="C7421" s="1" t="n">
        <v>11</v>
      </c>
      <c r="D7421" s="1" t="s">
        <v>3074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3553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5" t="n">
        <v>46247</v>
      </c>
      <c r="C7422" s="1" t="n">
        <v>11</v>
      </c>
      <c r="D7422" s="1" t="s">
        <v>3074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4368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5" t="n">
        <v>46247</v>
      </c>
      <c r="C7423" s="1" t="n">
        <v>11</v>
      </c>
      <c r="D7423" s="1" t="s">
        <v>3074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5480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5" t="n">
        <v>46247</v>
      </c>
      <c r="C7424" s="1" t="n">
        <v>11</v>
      </c>
      <c r="D7424" s="1" t="s">
        <v>3074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5197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5" t="n">
        <v>46247</v>
      </c>
      <c r="C7425" s="1" t="n">
        <v>11</v>
      </c>
      <c r="D7425" s="1" t="s">
        <v>3074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5481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5" t="n">
        <v>46247</v>
      </c>
      <c r="C7426" s="1" t="n">
        <v>11</v>
      </c>
      <c r="D7426" s="1" t="s">
        <v>3074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5482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5" t="n">
        <v>46247</v>
      </c>
      <c r="C7427" s="1" t="n">
        <v>11</v>
      </c>
      <c r="D7427" s="1" t="s">
        <v>3074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5483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5" t="n">
        <v>46247</v>
      </c>
      <c r="C7428" s="1" t="n">
        <v>11</v>
      </c>
      <c r="D7428" s="1" t="s">
        <v>3074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5484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5" t="n">
        <v>46247</v>
      </c>
      <c r="C7429" s="1" t="n">
        <v>11</v>
      </c>
      <c r="D7429" s="1" t="s">
        <v>3074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5485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5" t="n">
        <v>46247</v>
      </c>
      <c r="C7430" s="1" t="n">
        <v>11</v>
      </c>
      <c r="D7430" s="1" t="s">
        <v>3074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5486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5" t="n">
        <v>46247</v>
      </c>
      <c r="C7431" s="1" t="n">
        <v>11</v>
      </c>
      <c r="D7431" s="1" t="s">
        <v>3074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5487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5" t="n">
        <v>46247</v>
      </c>
      <c r="C7432" s="1" t="n">
        <v>11</v>
      </c>
      <c r="D7432" s="1" t="s">
        <v>3074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5488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5" t="n">
        <v>46247</v>
      </c>
      <c r="C7433" s="1" t="n">
        <v>11</v>
      </c>
      <c r="D7433" s="1" t="s">
        <v>3074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5489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5" t="n">
        <v>46247</v>
      </c>
      <c r="C7434" s="1" t="n">
        <v>11</v>
      </c>
      <c r="D7434" s="1" t="s">
        <v>3074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5490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5" t="n">
        <v>46247</v>
      </c>
      <c r="C7435" s="1" t="n">
        <v>11</v>
      </c>
      <c r="D7435" s="1" t="s">
        <v>3074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5491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5" t="n">
        <v>46247</v>
      </c>
      <c r="C7436" s="1" t="n">
        <v>11</v>
      </c>
      <c r="D7436" s="1" t="s">
        <v>3074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5492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5" t="n">
        <v>46247</v>
      </c>
      <c r="C7437" s="1" t="n">
        <v>11</v>
      </c>
      <c r="D7437" s="1" t="s">
        <v>3074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3962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5" t="n">
        <v>46247</v>
      </c>
      <c r="C7438" s="1" t="n">
        <v>11</v>
      </c>
      <c r="D7438" s="1" t="s">
        <v>3074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3963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5" t="n">
        <v>46247</v>
      </c>
      <c r="C7439" s="1" t="n">
        <v>11</v>
      </c>
      <c r="D7439" s="1" t="s">
        <v>3074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3967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5" t="n">
        <v>46247</v>
      </c>
      <c r="C7440" s="1" t="n">
        <v>11</v>
      </c>
      <c r="D7440" s="1" t="s">
        <v>3074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3251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5" t="n">
        <v>46247</v>
      </c>
      <c r="C7441" s="1" t="n">
        <v>11</v>
      </c>
      <c r="D7441" s="1" t="s">
        <v>3074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3252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5" t="n">
        <v>46247</v>
      </c>
      <c r="C7442" s="1" t="n">
        <v>11</v>
      </c>
      <c r="D7442" s="1" t="s">
        <v>3074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3253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5" t="n">
        <v>46247</v>
      </c>
      <c r="C7443" s="1" t="n">
        <v>11</v>
      </c>
      <c r="D7443" s="1" t="s">
        <v>3074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3254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5" t="n">
        <v>46247</v>
      </c>
      <c r="C7444" s="1" t="n">
        <v>11</v>
      </c>
      <c r="D7444" s="1" t="s">
        <v>3074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3255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5" t="n">
        <v>46247</v>
      </c>
      <c r="C7445" s="1" t="n">
        <v>11</v>
      </c>
      <c r="D7445" s="1" t="s">
        <v>3074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3256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5" t="n">
        <v>46247</v>
      </c>
      <c r="C7446" s="1" t="n">
        <v>11</v>
      </c>
      <c r="D7446" s="1" t="s">
        <v>3074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3268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5" t="n">
        <v>46247</v>
      </c>
      <c r="C7447" s="1" t="n">
        <v>11</v>
      </c>
      <c r="D7447" s="1" t="s">
        <v>3074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5493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5" t="n">
        <v>46247</v>
      </c>
      <c r="C7448" s="1" t="n">
        <v>11</v>
      </c>
      <c r="D7448" s="1" t="s">
        <v>3074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5494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5" t="n">
        <v>46247</v>
      </c>
      <c r="C7449" s="1" t="n">
        <v>11</v>
      </c>
      <c r="D7449" s="1" t="s">
        <v>3074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3872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5" t="n">
        <v>46247</v>
      </c>
      <c r="C7450" s="1" t="n">
        <v>11</v>
      </c>
      <c r="D7450" s="1" t="s">
        <v>3074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3302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5" t="n">
        <v>46247</v>
      </c>
      <c r="C7451" s="1" t="n">
        <v>11</v>
      </c>
      <c r="D7451" s="1" t="s">
        <v>3074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3977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5" t="n">
        <v>46247</v>
      </c>
      <c r="C7452" s="1" t="n">
        <v>11</v>
      </c>
      <c r="D7452" s="1" t="s">
        <v>3074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3873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5" t="n">
        <v>46247</v>
      </c>
      <c r="C7453" s="1" t="n">
        <v>11</v>
      </c>
      <c r="D7453" s="1" t="s">
        <v>3074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3271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5" t="n">
        <v>46247</v>
      </c>
      <c r="C7454" s="1" t="n">
        <v>11</v>
      </c>
      <c r="D7454" s="1" t="s">
        <v>3074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3874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5" t="n">
        <v>46247</v>
      </c>
      <c r="C7455" s="1" t="n">
        <v>11</v>
      </c>
      <c r="D7455" s="1" t="s">
        <v>3074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5495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5" t="n">
        <v>46247</v>
      </c>
      <c r="C7456" s="1" t="n">
        <v>11</v>
      </c>
      <c r="D7456" s="1" t="s">
        <v>3074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3273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5" t="n">
        <v>46247</v>
      </c>
      <c r="C7457" s="1" t="n">
        <v>11</v>
      </c>
      <c r="D7457" s="1" t="s">
        <v>3074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4623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5" t="n">
        <v>46247</v>
      </c>
      <c r="C7458" s="1" t="n">
        <v>11</v>
      </c>
      <c r="D7458" s="1" t="s">
        <v>3074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5496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5" t="n">
        <v>46247</v>
      </c>
      <c r="C7459" s="1" t="n">
        <v>11</v>
      </c>
      <c r="D7459" s="1" t="s">
        <v>3074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3276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5" t="n">
        <v>46247</v>
      </c>
      <c r="C7460" s="1" t="n">
        <v>11</v>
      </c>
      <c r="D7460" s="1" t="s">
        <v>3074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5497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5" t="n">
        <v>46247</v>
      </c>
      <c r="C7461" s="1" t="n">
        <v>11</v>
      </c>
      <c r="D7461" s="1" t="s">
        <v>3074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5498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5" t="n">
        <v>46247</v>
      </c>
      <c r="C7462" s="1" t="n">
        <v>11</v>
      </c>
      <c r="D7462" s="1" t="s">
        <v>3074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4855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5" t="n">
        <v>46247</v>
      </c>
      <c r="C7463" s="1" t="n">
        <v>11</v>
      </c>
      <c r="D7463" s="1" t="s">
        <v>3074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3879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5" t="n">
        <v>46247</v>
      </c>
      <c r="C7464" s="1" t="n">
        <v>11</v>
      </c>
      <c r="D7464" s="1" t="s">
        <v>3074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3276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5" t="n">
        <v>46247</v>
      </c>
      <c r="C7465" s="1" t="n">
        <v>11</v>
      </c>
      <c r="D7465" s="1" t="s">
        <v>3074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5499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5" t="n">
        <v>46247</v>
      </c>
      <c r="C7466" s="1" t="n">
        <v>11</v>
      </c>
      <c r="D7466" s="1" t="s">
        <v>3074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3218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5" t="n">
        <v>46247</v>
      </c>
      <c r="C7467" s="1" t="n">
        <v>11</v>
      </c>
      <c r="D7467" s="1" t="s">
        <v>3074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3219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5" t="n">
        <v>46247</v>
      </c>
      <c r="C7468" s="1" t="n">
        <v>11</v>
      </c>
      <c r="D7468" s="1" t="s">
        <v>3074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5500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5" t="n">
        <v>46247</v>
      </c>
      <c r="C7469" s="1" t="n">
        <v>11</v>
      </c>
      <c r="D7469" s="1" t="s">
        <v>3074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5501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5" t="n">
        <v>46247</v>
      </c>
      <c r="C7470" s="1" t="n">
        <v>11</v>
      </c>
      <c r="D7470" s="1" t="s">
        <v>3074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5502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5" t="n">
        <v>46247</v>
      </c>
      <c r="C7471" s="1" t="n">
        <v>11</v>
      </c>
      <c r="D7471" s="1" t="s">
        <v>3074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5503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5" t="n">
        <v>46247</v>
      </c>
      <c r="C7472" s="1" t="n">
        <v>11</v>
      </c>
      <c r="D7472" s="1" t="s">
        <v>3074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4197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5" t="n">
        <v>46247</v>
      </c>
      <c r="C7473" s="1" t="n">
        <v>11</v>
      </c>
      <c r="D7473" s="1" t="s">
        <v>3074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5504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5" t="n">
        <v>46247</v>
      </c>
      <c r="C7474" s="1" t="n">
        <v>11</v>
      </c>
      <c r="D7474" s="1" t="s">
        <v>3074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5505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5" t="n">
        <v>46247</v>
      </c>
      <c r="C7475" s="1" t="n">
        <v>11</v>
      </c>
      <c r="D7475" s="1" t="s">
        <v>3074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5506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5" t="n">
        <v>46247</v>
      </c>
      <c r="C7476" s="1" t="n">
        <v>11</v>
      </c>
      <c r="D7476" s="1" t="s">
        <v>3074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4203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5" t="n">
        <v>46247</v>
      </c>
      <c r="C7477" s="1" t="n">
        <v>11</v>
      </c>
      <c r="D7477" s="1" t="s">
        <v>3074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4972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5" t="n">
        <v>46247</v>
      </c>
      <c r="C7478" s="1" t="n">
        <v>11</v>
      </c>
      <c r="D7478" s="1" t="s">
        <v>3074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5507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5" t="n">
        <v>46247</v>
      </c>
      <c r="C7479" s="1" t="n">
        <v>11</v>
      </c>
      <c r="D7479" s="1" t="s">
        <v>3074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4211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5" t="n">
        <v>46247</v>
      </c>
      <c r="C7480" s="1" t="n">
        <v>11</v>
      </c>
      <c r="D7480" s="1" t="s">
        <v>3074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4212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5" t="n">
        <v>46247</v>
      </c>
      <c r="C7481" s="1" t="n">
        <v>11</v>
      </c>
      <c r="D7481" s="1" t="s">
        <v>3074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4214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5" t="n">
        <v>46247</v>
      </c>
      <c r="C7482" s="1" t="n">
        <v>11</v>
      </c>
      <c r="D7482" s="1" t="s">
        <v>3074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4215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5" t="n">
        <v>46247</v>
      </c>
      <c r="C7483" s="1" t="n">
        <v>11</v>
      </c>
      <c r="D7483" s="1" t="s">
        <v>3074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4217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5" t="n">
        <v>46247</v>
      </c>
      <c r="C7484" s="1" t="n">
        <v>11</v>
      </c>
      <c r="D7484" s="1" t="s">
        <v>3074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4218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5" t="n">
        <v>46247</v>
      </c>
      <c r="C7485" s="1" t="n">
        <v>11</v>
      </c>
      <c r="D7485" s="1" t="s">
        <v>3074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5508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5" t="n">
        <v>46247</v>
      </c>
      <c r="C7486" s="1" t="n">
        <v>11</v>
      </c>
      <c r="D7486" s="1" t="s">
        <v>3074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4228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5" t="n">
        <v>46247</v>
      </c>
      <c r="C7487" s="1" t="n">
        <v>11</v>
      </c>
      <c r="D7487" s="1" t="s">
        <v>3074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4983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5" t="n">
        <v>46247</v>
      </c>
      <c r="C7488" s="1" t="n">
        <v>11</v>
      </c>
      <c r="D7488" s="1" t="s">
        <v>3074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4229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5" t="n">
        <v>46247</v>
      </c>
      <c r="C7489" s="1" t="n">
        <v>171</v>
      </c>
      <c r="D7489" s="1" t="s">
        <v>3301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5509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5" t="n">
        <v>46247</v>
      </c>
      <c r="C7490" s="1" t="n">
        <v>171</v>
      </c>
      <c r="D7490" s="1" t="s">
        <v>3301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3149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5" t="n">
        <v>46248</v>
      </c>
      <c r="C7491" s="1" t="n">
        <v>1</v>
      </c>
      <c r="D7491" s="1" t="s">
        <v>3101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3242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5" t="n">
        <v>46248</v>
      </c>
      <c r="C7492" s="1" t="n">
        <v>1</v>
      </c>
      <c r="D7492" s="1" t="s">
        <v>3101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3243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5" t="n">
        <v>46248</v>
      </c>
      <c r="C7493" s="1" t="n">
        <v>1</v>
      </c>
      <c r="D7493" s="1" t="s">
        <v>3101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3244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5" t="n">
        <v>46248</v>
      </c>
      <c r="C7494" s="1" t="n">
        <v>1</v>
      </c>
      <c r="D7494" s="1" t="s">
        <v>3101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3119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5" t="n">
        <v>46248</v>
      </c>
      <c r="C7495" s="1" t="n">
        <v>1</v>
      </c>
      <c r="D7495" s="1" t="s">
        <v>3101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3120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5" t="n">
        <v>46248</v>
      </c>
      <c r="C7496" s="1" t="n">
        <v>1</v>
      </c>
      <c r="D7496" s="1" t="s">
        <v>3101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3121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5" t="n">
        <v>46248</v>
      </c>
      <c r="C7497" s="1" t="n">
        <v>1</v>
      </c>
      <c r="D7497" s="1" t="s">
        <v>3101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3122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5" t="n">
        <v>46248</v>
      </c>
      <c r="C7498" s="1" t="n">
        <v>6</v>
      </c>
      <c r="D7498" s="1" t="s">
        <v>3073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3069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5" t="n">
        <v>46248</v>
      </c>
      <c r="C7499" s="1" t="n">
        <v>6</v>
      </c>
      <c r="D7499" s="1" t="s">
        <v>3073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3070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5" t="n">
        <v>46248</v>
      </c>
      <c r="C7500" s="1" t="n">
        <v>6</v>
      </c>
      <c r="D7500" s="1" t="s">
        <v>3073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3071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5" t="n">
        <v>46248</v>
      </c>
      <c r="C7501" s="1" t="n">
        <v>6</v>
      </c>
      <c r="D7501" s="1" t="s">
        <v>3073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3072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5" t="n">
        <v>46248</v>
      </c>
      <c r="C7502" s="1" t="n">
        <v>6</v>
      </c>
      <c r="D7502" s="1" t="s">
        <v>3073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3104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5" t="n">
        <v>46248</v>
      </c>
      <c r="C7503" s="1" t="n">
        <v>6</v>
      </c>
      <c r="D7503" s="1" t="s">
        <v>3073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3105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5" t="n">
        <v>46248</v>
      </c>
      <c r="C7504" s="1" t="n">
        <v>6</v>
      </c>
      <c r="D7504" s="1" t="s">
        <v>3073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3106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5" t="n">
        <v>46248</v>
      </c>
      <c r="C7505" s="1" t="n">
        <v>6</v>
      </c>
      <c r="D7505" s="1" t="s">
        <v>3073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3107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5" t="n">
        <v>46248</v>
      </c>
      <c r="C7506" s="1" t="n">
        <v>6</v>
      </c>
      <c r="D7506" s="1" t="s">
        <v>3073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3108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5" t="n">
        <v>46248</v>
      </c>
      <c r="C7507" s="1" t="n">
        <v>6</v>
      </c>
      <c r="D7507" s="1" t="s">
        <v>3073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3257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5" t="n">
        <v>46248</v>
      </c>
      <c r="C7508" s="1" t="n">
        <v>6</v>
      </c>
      <c r="D7508" s="1" t="s">
        <v>3073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3110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5" t="n">
        <v>46248</v>
      </c>
      <c r="C7509" s="1" t="n">
        <v>6</v>
      </c>
      <c r="D7509" s="1" t="s">
        <v>3073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3258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5" t="n">
        <v>46248</v>
      </c>
      <c r="C7510" s="1" t="n">
        <v>6</v>
      </c>
      <c r="D7510" s="1" t="s">
        <v>3073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3112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5" t="n">
        <v>46248</v>
      </c>
      <c r="C7511" s="1" t="n">
        <v>6</v>
      </c>
      <c r="D7511" s="1" t="s">
        <v>3073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3113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5" t="n">
        <v>46248</v>
      </c>
      <c r="C7512" s="1" t="n">
        <v>6</v>
      </c>
      <c r="D7512" s="1" t="s">
        <v>3073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3114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5" t="n">
        <v>46248</v>
      </c>
      <c r="C7513" s="1" t="n">
        <v>6</v>
      </c>
      <c r="D7513" s="1" t="s">
        <v>3073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3260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5" t="n">
        <v>46248</v>
      </c>
      <c r="C7514" s="1" t="n">
        <v>6</v>
      </c>
      <c r="D7514" s="1" t="s">
        <v>3073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3261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5" t="n">
        <v>46248</v>
      </c>
      <c r="C7515" s="1" t="n">
        <v>6</v>
      </c>
      <c r="D7515" s="1" t="s">
        <v>3073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3115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5" t="n">
        <v>46248</v>
      </c>
      <c r="C7516" s="1" t="n">
        <v>6</v>
      </c>
      <c r="D7516" s="1" t="s">
        <v>3073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3116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5" t="n">
        <v>46248</v>
      </c>
      <c r="C7517" s="1" t="n">
        <v>6</v>
      </c>
      <c r="D7517" s="1" t="s">
        <v>3073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3460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5" t="n">
        <v>46248</v>
      </c>
      <c r="C7518" s="1" t="n">
        <v>6</v>
      </c>
      <c r="D7518" s="1" t="s">
        <v>3073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3262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5" t="n">
        <v>46248</v>
      </c>
      <c r="C7519" s="1" t="n">
        <v>6</v>
      </c>
      <c r="D7519" s="1" t="s">
        <v>3073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3109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5" t="n">
        <v>46248</v>
      </c>
      <c r="C7520" s="1" t="n">
        <v>6</v>
      </c>
      <c r="D7520" s="1" t="s">
        <v>3073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3111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5" t="n">
        <v>46248</v>
      </c>
      <c r="C7521" s="1" t="n">
        <v>11</v>
      </c>
      <c r="D7521" s="1" t="s">
        <v>3074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4233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5" t="n">
        <v>46248</v>
      </c>
      <c r="C7522" s="1" t="n">
        <v>11</v>
      </c>
      <c r="D7522" s="1" t="s">
        <v>3074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3355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5" t="n">
        <v>46248</v>
      </c>
      <c r="C7523" s="1" t="n">
        <v>11</v>
      </c>
      <c r="D7523" s="1" t="s">
        <v>3074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3531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5" t="n">
        <v>46248</v>
      </c>
      <c r="C7524" s="1" t="n">
        <v>11</v>
      </c>
      <c r="D7524" s="1" t="s">
        <v>3074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3532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5" t="n">
        <v>46248</v>
      </c>
      <c r="C7525" s="1" t="n">
        <v>11</v>
      </c>
      <c r="D7525" s="1" t="s">
        <v>3074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3533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5" t="n">
        <v>46248</v>
      </c>
      <c r="C7526" s="1" t="n">
        <v>11</v>
      </c>
      <c r="D7526" s="1" t="s">
        <v>3074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3534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5" t="n">
        <v>46248</v>
      </c>
      <c r="C7527" s="1" t="n">
        <v>11</v>
      </c>
      <c r="D7527" s="1" t="s">
        <v>3074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3303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5" t="n">
        <v>46248</v>
      </c>
      <c r="C7528" s="1" t="n">
        <v>11</v>
      </c>
      <c r="D7528" s="1" t="s">
        <v>3074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3304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5" t="n">
        <v>46248</v>
      </c>
      <c r="C7529" s="1" t="n">
        <v>11</v>
      </c>
      <c r="D7529" s="1" t="s">
        <v>3074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4375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5" t="n">
        <v>46248</v>
      </c>
      <c r="C7530" s="1" t="n">
        <v>11</v>
      </c>
      <c r="D7530" s="1" t="s">
        <v>3074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3578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5" t="n">
        <v>46248</v>
      </c>
      <c r="C7531" s="1" t="n">
        <v>11</v>
      </c>
      <c r="D7531" s="1" t="s">
        <v>3074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3455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5" t="n">
        <v>46248</v>
      </c>
      <c r="C7532" s="1" t="n">
        <v>11</v>
      </c>
      <c r="D7532" s="1" t="s">
        <v>3074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3352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5" t="n">
        <v>46248</v>
      </c>
      <c r="C7533" s="1" t="n">
        <v>11</v>
      </c>
      <c r="D7533" s="1" t="s">
        <v>3074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4512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5" t="n">
        <v>46248</v>
      </c>
      <c r="C7534" s="1" t="n">
        <v>11</v>
      </c>
      <c r="D7534" s="1" t="s">
        <v>3074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3988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5" t="n">
        <v>46248</v>
      </c>
      <c r="C7535" s="1" t="n">
        <v>11</v>
      </c>
      <c r="D7535" s="1" t="s">
        <v>3074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3991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5" t="n">
        <v>46248</v>
      </c>
      <c r="C7536" s="1" t="n">
        <v>11</v>
      </c>
      <c r="D7536" s="1" t="s">
        <v>3074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3992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5" t="n">
        <v>46248</v>
      </c>
      <c r="C7537" s="1" t="n">
        <v>11</v>
      </c>
      <c r="D7537" s="1" t="s">
        <v>3074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3993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5" t="n">
        <v>46248</v>
      </c>
      <c r="C7538" s="1" t="n">
        <v>11</v>
      </c>
      <c r="D7538" s="1" t="s">
        <v>3074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5510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5" t="n">
        <v>46248</v>
      </c>
      <c r="C7539" s="1" t="n">
        <v>11</v>
      </c>
      <c r="D7539" s="1" t="s">
        <v>3074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4997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5" t="n">
        <v>46248</v>
      </c>
      <c r="C7540" s="1" t="n">
        <v>11</v>
      </c>
      <c r="D7540" s="1" t="s">
        <v>3074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3998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5" t="n">
        <v>46248</v>
      </c>
      <c r="C7541" s="1" t="n">
        <v>11</v>
      </c>
      <c r="D7541" s="1" t="s">
        <v>3074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3999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5" t="n">
        <v>46248</v>
      </c>
      <c r="C7542" s="1" t="n">
        <v>11</v>
      </c>
      <c r="D7542" s="1" t="s">
        <v>3074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4001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5" t="n">
        <v>46248</v>
      </c>
      <c r="C7543" s="1" t="n">
        <v>11</v>
      </c>
      <c r="D7543" s="1" t="s">
        <v>3074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5511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5" t="n">
        <v>46248</v>
      </c>
      <c r="C7544" s="1" t="n">
        <v>11</v>
      </c>
      <c r="D7544" s="1" t="s">
        <v>3074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5512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5" t="n">
        <v>46248</v>
      </c>
      <c r="C7545" s="1" t="n">
        <v>11</v>
      </c>
      <c r="D7545" s="1" t="s">
        <v>3074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4998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5" t="n">
        <v>46248</v>
      </c>
      <c r="C7546" s="1" t="n">
        <v>11</v>
      </c>
      <c r="D7546" s="1" t="s">
        <v>3074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4003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5" t="n">
        <v>46248</v>
      </c>
      <c r="C7547" s="1" t="n">
        <v>11</v>
      </c>
      <c r="D7547" s="1" t="s">
        <v>3074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4005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5" t="n">
        <v>46248</v>
      </c>
      <c r="C7548" s="1" t="n">
        <v>11</v>
      </c>
      <c r="D7548" s="1" t="s">
        <v>3074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4999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5" t="n">
        <v>46248</v>
      </c>
      <c r="C7549" s="1" t="n">
        <v>11</v>
      </c>
      <c r="D7549" s="1" t="s">
        <v>3074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5513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5" t="n">
        <v>46248</v>
      </c>
      <c r="C7550" s="1" t="n">
        <v>11</v>
      </c>
      <c r="D7550" s="1" t="s">
        <v>3074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4007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5" t="n">
        <v>46248</v>
      </c>
      <c r="C7551" s="1" t="n">
        <v>11</v>
      </c>
      <c r="D7551" s="1" t="s">
        <v>3074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5514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5" t="n">
        <v>46248</v>
      </c>
      <c r="C7552" s="1" t="n">
        <v>11</v>
      </c>
      <c r="D7552" s="1" t="s">
        <v>3074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4008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5" t="n">
        <v>46248</v>
      </c>
      <c r="C7553" s="1" t="n">
        <v>11</v>
      </c>
      <c r="D7553" s="1" t="s">
        <v>3074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5000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5" t="n">
        <v>46248</v>
      </c>
      <c r="C7554" s="1" t="n">
        <v>11</v>
      </c>
      <c r="D7554" s="1" t="s">
        <v>3074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5515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5" t="n">
        <v>46248</v>
      </c>
      <c r="C7555" s="1" t="n">
        <v>11</v>
      </c>
      <c r="D7555" s="1" t="s">
        <v>3074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4009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5" t="n">
        <v>46248</v>
      </c>
      <c r="C7556" s="1" t="n">
        <v>11</v>
      </c>
      <c r="D7556" s="1" t="s">
        <v>3074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5516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5" t="n">
        <v>46248</v>
      </c>
      <c r="C7557" s="1" t="n">
        <v>11</v>
      </c>
      <c r="D7557" s="1" t="s">
        <v>3074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5517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5" t="n">
        <v>46248</v>
      </c>
      <c r="C7558" s="1" t="n">
        <v>11</v>
      </c>
      <c r="D7558" s="1" t="s">
        <v>3074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3546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5" t="n">
        <v>46248</v>
      </c>
      <c r="C7559" s="1" t="n">
        <v>11</v>
      </c>
      <c r="D7559" s="1" t="s">
        <v>3074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3547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5" t="n">
        <v>46248</v>
      </c>
      <c r="C7560" s="1" t="n">
        <v>11</v>
      </c>
      <c r="D7560" s="1" t="s">
        <v>3074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3548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5" t="n">
        <v>46248</v>
      </c>
      <c r="C7561" s="1" t="n">
        <v>11</v>
      </c>
      <c r="D7561" s="1" t="s">
        <v>3074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3758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5" t="n">
        <v>46248</v>
      </c>
      <c r="C7562" s="1" t="n">
        <v>11</v>
      </c>
      <c r="D7562" s="1" t="s">
        <v>3074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4764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5" t="n">
        <v>46248</v>
      </c>
      <c r="C7563" s="1" t="n">
        <v>11</v>
      </c>
      <c r="D7563" s="1" t="s">
        <v>3074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5518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5" t="n">
        <v>46248</v>
      </c>
      <c r="C7564" s="1" t="n">
        <v>11</v>
      </c>
      <c r="D7564" s="1" t="s">
        <v>3074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5519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5" t="n">
        <v>46248</v>
      </c>
      <c r="C7565" s="1" t="n">
        <v>11</v>
      </c>
      <c r="D7565" s="1" t="s">
        <v>3074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5520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5" t="n">
        <v>46248</v>
      </c>
      <c r="C7566" s="1" t="n">
        <v>11</v>
      </c>
      <c r="D7566" s="1" t="s">
        <v>3074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5521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5" t="n">
        <v>46248</v>
      </c>
      <c r="C7567" s="1" t="n">
        <v>11</v>
      </c>
      <c r="D7567" s="1" t="s">
        <v>3074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5522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5" t="n">
        <v>46248</v>
      </c>
      <c r="C7568" s="1" t="n">
        <v>11</v>
      </c>
      <c r="D7568" s="1" t="s">
        <v>3074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5523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5" t="n">
        <v>46248</v>
      </c>
      <c r="C7569" s="1" t="n">
        <v>11</v>
      </c>
      <c r="D7569" s="1" t="s">
        <v>3074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3560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5" t="n">
        <v>46248</v>
      </c>
      <c r="C7570" s="1" t="n">
        <v>11</v>
      </c>
      <c r="D7570" s="1" t="s">
        <v>3074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5524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5" t="n">
        <v>46248</v>
      </c>
      <c r="C7571" s="1" t="n">
        <v>11</v>
      </c>
      <c r="D7571" s="1" t="s">
        <v>3074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5525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5" t="n">
        <v>46248</v>
      </c>
      <c r="C7572" s="1" t="n">
        <v>11</v>
      </c>
      <c r="D7572" s="1" t="s">
        <v>3074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3706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5" t="n">
        <v>46248</v>
      </c>
      <c r="C7573" s="1" t="n">
        <v>11</v>
      </c>
      <c r="D7573" s="1" t="s">
        <v>3074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3706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5" t="n">
        <v>46248</v>
      </c>
      <c r="C7574" s="1" t="n">
        <v>11</v>
      </c>
      <c r="D7574" s="1" t="s">
        <v>3074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5526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5" t="n">
        <v>46248</v>
      </c>
      <c r="C7575" s="1" t="n">
        <v>11</v>
      </c>
      <c r="D7575" s="1" t="s">
        <v>3074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5526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5" t="n">
        <v>46248</v>
      </c>
      <c r="C7576" s="1" t="n">
        <v>11</v>
      </c>
      <c r="D7576" s="1" t="s">
        <v>3074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5526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5" t="n">
        <v>46248</v>
      </c>
      <c r="C7577" s="1" t="n">
        <v>11</v>
      </c>
      <c r="D7577" s="1" t="s">
        <v>3074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5527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5" t="n">
        <v>46248</v>
      </c>
      <c r="C7578" s="1" t="n">
        <v>11</v>
      </c>
      <c r="D7578" s="1" t="s">
        <v>3074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5528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5" t="n">
        <v>46248</v>
      </c>
      <c r="C7579" s="1" t="n">
        <v>11</v>
      </c>
      <c r="D7579" s="1" t="s">
        <v>3074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5529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5" t="n">
        <v>46248</v>
      </c>
      <c r="C7580" s="1" t="n">
        <v>11</v>
      </c>
      <c r="D7580" s="1" t="s">
        <v>3074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5530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5" t="n">
        <v>46248</v>
      </c>
      <c r="C7581" s="1" t="n">
        <v>11</v>
      </c>
      <c r="D7581" s="1" t="s">
        <v>3074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5531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5" t="n">
        <v>46248</v>
      </c>
      <c r="C7582" s="1" t="n">
        <v>11</v>
      </c>
      <c r="D7582" s="1" t="s">
        <v>3074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5532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5" t="n">
        <v>46248</v>
      </c>
      <c r="C7583" s="1" t="n">
        <v>11</v>
      </c>
      <c r="D7583" s="1" t="s">
        <v>3074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5533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5" t="n">
        <v>46248</v>
      </c>
      <c r="C7584" s="1" t="n">
        <v>11</v>
      </c>
      <c r="D7584" s="1" t="s">
        <v>3074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5534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5" t="n">
        <v>46248</v>
      </c>
      <c r="C7585" s="1" t="n">
        <v>11</v>
      </c>
      <c r="D7585" s="1" t="s">
        <v>3074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5535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5" t="n">
        <v>46248</v>
      </c>
      <c r="C7586" s="1" t="n">
        <v>11</v>
      </c>
      <c r="D7586" s="1" t="s">
        <v>3074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5536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5" t="n">
        <v>46248</v>
      </c>
      <c r="C7587" s="1" t="n">
        <v>11</v>
      </c>
      <c r="D7587" s="1" t="s">
        <v>3074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5537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5" t="n">
        <v>46248</v>
      </c>
      <c r="C7588" s="1" t="n">
        <v>11</v>
      </c>
      <c r="D7588" s="1" t="s">
        <v>3074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5538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5" t="n">
        <v>46248</v>
      </c>
      <c r="C7589" s="1" t="n">
        <v>11</v>
      </c>
      <c r="D7589" s="1" t="s">
        <v>3074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5539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5" t="n">
        <v>46248</v>
      </c>
      <c r="C7590" s="1" t="n">
        <v>11</v>
      </c>
      <c r="D7590" s="1" t="s">
        <v>3074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5540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5" t="n">
        <v>46248</v>
      </c>
      <c r="C7591" s="1" t="n">
        <v>11</v>
      </c>
      <c r="D7591" s="1" t="s">
        <v>3074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5541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5" t="n">
        <v>46248</v>
      </c>
      <c r="C7592" s="1" t="n">
        <v>11</v>
      </c>
      <c r="D7592" s="1" t="s">
        <v>3074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3745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5" t="n">
        <v>46248</v>
      </c>
      <c r="C7593" s="1" t="n">
        <v>11</v>
      </c>
      <c r="D7593" s="1" t="s">
        <v>3074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5542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5" t="n">
        <v>46248</v>
      </c>
      <c r="C7594" s="1" t="n">
        <v>11</v>
      </c>
      <c r="D7594" s="1" t="s">
        <v>3074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3746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5" t="n">
        <v>46248</v>
      </c>
      <c r="C7595" s="1" t="n">
        <v>11</v>
      </c>
      <c r="D7595" s="1" t="s">
        <v>3074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5543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5" t="n">
        <v>46248</v>
      </c>
      <c r="C7596" s="1" t="n">
        <v>11</v>
      </c>
      <c r="D7596" s="1" t="s">
        <v>3074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3747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5" t="n">
        <v>46248</v>
      </c>
      <c r="C7597" s="1" t="n">
        <v>11</v>
      </c>
      <c r="D7597" s="1" t="s">
        <v>3074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5544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5" t="n">
        <v>46248</v>
      </c>
      <c r="C7598" s="1" t="n">
        <v>11</v>
      </c>
      <c r="D7598" s="1" t="s">
        <v>3074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3750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5" t="n">
        <v>46248</v>
      </c>
      <c r="C7599" s="1" t="n">
        <v>11</v>
      </c>
      <c r="D7599" s="1" t="s">
        <v>3074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5545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5" t="n">
        <v>46248</v>
      </c>
      <c r="C7600" s="1" t="n">
        <v>11</v>
      </c>
      <c r="D7600" s="1" t="s">
        <v>3074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3755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5" t="n">
        <v>46248</v>
      </c>
      <c r="C7601" s="1" t="n">
        <v>11</v>
      </c>
      <c r="D7601" s="1" t="s">
        <v>3074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3757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5" t="n">
        <v>46248</v>
      </c>
      <c r="C7602" s="1" t="n">
        <v>11</v>
      </c>
      <c r="D7602" s="1" t="s">
        <v>3074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5546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5" t="n">
        <v>46248</v>
      </c>
      <c r="C7603" s="1" t="n">
        <v>11</v>
      </c>
      <c r="D7603" s="1" t="s">
        <v>3074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5509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5" t="n">
        <v>46248</v>
      </c>
      <c r="C7604" s="1" t="n">
        <v>11</v>
      </c>
      <c r="D7604" s="1" t="s">
        <v>3074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5547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5" t="n">
        <v>46248</v>
      </c>
      <c r="C7605" s="1" t="n">
        <v>11</v>
      </c>
      <c r="D7605" s="1" t="s">
        <v>3074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3759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5" t="n">
        <v>46248</v>
      </c>
      <c r="C7606" s="1" t="n">
        <v>11</v>
      </c>
      <c r="D7606" s="1" t="s">
        <v>3074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5548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5" t="n">
        <v>46248</v>
      </c>
      <c r="C7607" s="1" t="n">
        <v>11</v>
      </c>
      <c r="D7607" s="1" t="s">
        <v>3074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3762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5" t="n">
        <v>46248</v>
      </c>
      <c r="C7608" s="1" t="n">
        <v>11</v>
      </c>
      <c r="D7608" s="1" t="s">
        <v>3074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3763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5" t="n">
        <v>46248</v>
      </c>
      <c r="C7609" s="1" t="n">
        <v>11</v>
      </c>
      <c r="D7609" s="1" t="s">
        <v>3074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5549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5" t="n">
        <v>46248</v>
      </c>
      <c r="C7610" s="1" t="n">
        <v>11</v>
      </c>
      <c r="D7610" s="1" t="s">
        <v>3074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5550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5" t="n">
        <v>46248</v>
      </c>
      <c r="C7611" s="1" t="n">
        <v>11</v>
      </c>
      <c r="D7611" s="1" t="s">
        <v>3074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5551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5" t="n">
        <v>46248</v>
      </c>
      <c r="C7612" s="1" t="n">
        <v>11</v>
      </c>
      <c r="D7612" s="1" t="s">
        <v>3074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5552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5" t="n">
        <v>46248</v>
      </c>
      <c r="C7613" s="1" t="n">
        <v>11</v>
      </c>
      <c r="D7613" s="1" t="s">
        <v>3074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3146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5" t="n">
        <v>46248</v>
      </c>
      <c r="C7614" s="1" t="n">
        <v>11</v>
      </c>
      <c r="D7614" s="1" t="s">
        <v>3074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3147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5" t="n">
        <v>46248</v>
      </c>
      <c r="C7615" s="1" t="n">
        <v>11</v>
      </c>
      <c r="D7615" s="1" t="s">
        <v>3074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3146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5" t="n">
        <v>46248</v>
      </c>
      <c r="C7616" s="1" t="n">
        <v>22</v>
      </c>
      <c r="D7616" s="1" t="s">
        <v>3220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3235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5" t="n">
        <v>46248</v>
      </c>
      <c r="C7617" s="1" t="n">
        <v>22</v>
      </c>
      <c r="D7617" s="1" t="s">
        <v>3220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3235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5" t="n">
        <v>46248</v>
      </c>
      <c r="C7618" s="1" t="n">
        <v>22</v>
      </c>
      <c r="D7618" s="1" t="s">
        <v>3220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3236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5" t="n">
        <v>46248</v>
      </c>
      <c r="C7619" s="1" t="n">
        <v>22</v>
      </c>
      <c r="D7619" s="1" t="s">
        <v>3220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3237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5" t="n">
        <v>46248</v>
      </c>
      <c r="C7620" s="1" t="n">
        <v>22</v>
      </c>
      <c r="D7620" s="1" t="s">
        <v>3220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3238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5" t="n">
        <v>46248</v>
      </c>
      <c r="C7621" s="1" t="n">
        <v>22</v>
      </c>
      <c r="D7621" s="1" t="s">
        <v>3220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3221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5" t="n">
        <v>46248</v>
      </c>
      <c r="C7622" s="1" t="n">
        <v>22</v>
      </c>
      <c r="D7622" s="1" t="s">
        <v>3220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3239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5" t="n">
        <v>46248</v>
      </c>
      <c r="C7623" s="1" t="n">
        <v>22</v>
      </c>
      <c r="D7623" s="1" t="s">
        <v>3220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3223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5" t="n">
        <v>46248</v>
      </c>
      <c r="C7624" s="1" t="n">
        <v>22</v>
      </c>
      <c r="D7624" s="1" t="s">
        <v>3220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3224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5" t="n">
        <v>46248</v>
      </c>
      <c r="C7625" s="1" t="n">
        <v>22</v>
      </c>
      <c r="D7625" s="1" t="s">
        <v>3220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3225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5" t="n">
        <v>46248</v>
      </c>
      <c r="C7626" s="1" t="n">
        <v>22</v>
      </c>
      <c r="D7626" s="1" t="s">
        <v>3220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3226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5" t="n">
        <v>46248</v>
      </c>
      <c r="C7627" s="1" t="n">
        <v>22</v>
      </c>
      <c r="D7627" s="1" t="s">
        <v>3220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3227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5" t="n">
        <v>46248</v>
      </c>
      <c r="C7628" s="1" t="n">
        <v>22</v>
      </c>
      <c r="D7628" s="1" t="s">
        <v>3220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3228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5" t="n">
        <v>46248</v>
      </c>
      <c r="C7629" s="1" t="n">
        <v>22</v>
      </c>
      <c r="D7629" s="1" t="s">
        <v>3220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3230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5" t="n">
        <v>46248</v>
      </c>
      <c r="C7630" s="1" t="n">
        <v>22</v>
      </c>
      <c r="D7630" s="1" t="s">
        <v>3220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3232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5" t="n">
        <v>46248</v>
      </c>
      <c r="C7631" s="1" t="n">
        <v>22</v>
      </c>
      <c r="D7631" s="1" t="s">
        <v>3220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3232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5" t="n">
        <v>46248</v>
      </c>
      <c r="C7632" s="1" t="n">
        <v>22</v>
      </c>
      <c r="D7632" s="1" t="s">
        <v>3220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3233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5" t="n">
        <v>46248</v>
      </c>
      <c r="C7633" s="1" t="n">
        <v>22</v>
      </c>
      <c r="D7633" s="1" t="s">
        <v>3220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3233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5" t="n">
        <v>46248</v>
      </c>
      <c r="C7634" s="1" t="n">
        <v>22</v>
      </c>
      <c r="D7634" s="1" t="s">
        <v>3220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3234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5" t="n">
        <v>46248</v>
      </c>
      <c r="C7635" s="1" t="n">
        <v>22</v>
      </c>
      <c r="D7635" s="1" t="s">
        <v>3220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3234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5" t="n">
        <v>46248</v>
      </c>
      <c r="C7636" s="1" t="n">
        <v>22</v>
      </c>
      <c r="D7636" s="1" t="s">
        <v>3220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3235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5" t="n">
        <v>46248</v>
      </c>
      <c r="C7637" s="1" t="n">
        <v>22</v>
      </c>
      <c r="D7637" s="1" t="s">
        <v>3220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3236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5" t="n">
        <v>46248</v>
      </c>
      <c r="C7638" s="1" t="n">
        <v>22</v>
      </c>
      <c r="D7638" s="1" t="s">
        <v>3220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3237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5" t="n">
        <v>46248</v>
      </c>
      <c r="C7639" s="1" t="n">
        <v>22</v>
      </c>
      <c r="D7639" s="1" t="s">
        <v>3220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3238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5" t="n">
        <v>46248</v>
      </c>
      <c r="C7640" s="1" t="n">
        <v>22</v>
      </c>
      <c r="D7640" s="1" t="s">
        <v>3220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3239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5" t="n">
        <v>46248</v>
      </c>
      <c r="C7641" s="1" t="n">
        <v>22</v>
      </c>
      <c r="D7641" s="1" t="s">
        <v>3220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3232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5" t="n">
        <v>46248</v>
      </c>
      <c r="C7642" s="1" t="n">
        <v>22</v>
      </c>
      <c r="D7642" s="1" t="s">
        <v>3220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3233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5" t="n">
        <v>46248</v>
      </c>
      <c r="C7643" s="1" t="n">
        <v>22</v>
      </c>
      <c r="D7643" s="1" t="s">
        <v>3220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3234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5" t="n">
        <v>46248</v>
      </c>
      <c r="C7644" s="1" t="n">
        <v>100</v>
      </c>
      <c r="D7644" s="1" t="s">
        <v>3241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3235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5" t="n">
        <v>46248</v>
      </c>
      <c r="C7645" s="1" t="n">
        <v>100</v>
      </c>
      <c r="D7645" s="1" t="s">
        <v>3241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3236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5" t="n">
        <v>46248</v>
      </c>
      <c r="C7646" s="1" t="n">
        <v>100</v>
      </c>
      <c r="D7646" s="1" t="s">
        <v>3241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3237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5" t="n">
        <v>46248</v>
      </c>
      <c r="C7647" s="1" t="n">
        <v>100</v>
      </c>
      <c r="D7647" s="1" t="s">
        <v>3241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3238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5" t="n">
        <v>46248</v>
      </c>
      <c r="C7648" s="1" t="n">
        <v>100</v>
      </c>
      <c r="D7648" s="1" t="s">
        <v>3241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3239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5" t="n">
        <v>46248</v>
      </c>
      <c r="C7649" s="1" t="n">
        <v>100</v>
      </c>
      <c r="D7649" s="1" t="s">
        <v>3241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3232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5" t="n">
        <v>46248</v>
      </c>
      <c r="C7650" s="1" t="n">
        <v>100</v>
      </c>
      <c r="D7650" s="1" t="s">
        <v>3241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3233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5" t="n">
        <v>46248</v>
      </c>
      <c r="C7651" s="1" t="n">
        <v>100</v>
      </c>
      <c r="D7651" s="1" t="s">
        <v>3241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3234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5" t="n">
        <v>46248</v>
      </c>
      <c r="C7652" s="1" t="n">
        <v>100</v>
      </c>
      <c r="D7652" s="1" t="s">
        <v>3241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3235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5" t="n">
        <v>46248</v>
      </c>
      <c r="C7653" s="1" t="n">
        <v>100</v>
      </c>
      <c r="D7653" s="1" t="s">
        <v>3241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3221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5" t="n">
        <v>46248</v>
      </c>
      <c r="C7654" s="1" t="n">
        <v>100</v>
      </c>
      <c r="D7654" s="1" t="s">
        <v>3241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3223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5" t="n">
        <v>46248</v>
      </c>
      <c r="C7655" s="1" t="n">
        <v>100</v>
      </c>
      <c r="D7655" s="1" t="s">
        <v>3241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3224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5" t="n">
        <v>46248</v>
      </c>
      <c r="C7656" s="1" t="n">
        <v>100</v>
      </c>
      <c r="D7656" s="1" t="s">
        <v>3241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3225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5" t="n">
        <v>46248</v>
      </c>
      <c r="C7657" s="1" t="n">
        <v>100</v>
      </c>
      <c r="D7657" s="1" t="s">
        <v>3241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3226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5" t="n">
        <v>46248</v>
      </c>
      <c r="C7658" s="1" t="n">
        <v>100</v>
      </c>
      <c r="D7658" s="1" t="s">
        <v>3241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3227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5" t="n">
        <v>46248</v>
      </c>
      <c r="C7659" s="1" t="n">
        <v>100</v>
      </c>
      <c r="D7659" s="1" t="s">
        <v>3241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3228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5" t="n">
        <v>46248</v>
      </c>
      <c r="C7660" s="1" t="n">
        <v>100</v>
      </c>
      <c r="D7660" s="1" t="s">
        <v>3241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3230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5" t="n">
        <v>46248</v>
      </c>
      <c r="C7661" s="1" t="n">
        <v>100</v>
      </c>
      <c r="D7661" s="1" t="s">
        <v>3241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3232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5" t="n">
        <v>46248</v>
      </c>
      <c r="C7662" s="1" t="n">
        <v>100</v>
      </c>
      <c r="D7662" s="1" t="s">
        <v>3241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3233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5" t="n">
        <v>46248</v>
      </c>
      <c r="C7663" s="1" t="n">
        <v>100</v>
      </c>
      <c r="D7663" s="1" t="s">
        <v>3241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3234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5" t="n">
        <v>46248</v>
      </c>
      <c r="C7664" s="1" t="n">
        <v>100</v>
      </c>
      <c r="D7664" s="1" t="s">
        <v>3241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3235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5" t="n">
        <v>46248</v>
      </c>
      <c r="C7665" s="1" t="n">
        <v>100</v>
      </c>
      <c r="D7665" s="1" t="s">
        <v>3241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3236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5" t="n">
        <v>46248</v>
      </c>
      <c r="C7666" s="1" t="n">
        <v>100</v>
      </c>
      <c r="D7666" s="1" t="s">
        <v>3241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3237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5" t="n">
        <v>46248</v>
      </c>
      <c r="C7667" s="1" t="n">
        <v>100</v>
      </c>
      <c r="D7667" s="1" t="s">
        <v>3241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3238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5" t="n">
        <v>46248</v>
      </c>
      <c r="C7668" s="1" t="n">
        <v>100</v>
      </c>
      <c r="D7668" s="1" t="s">
        <v>3241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3239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5" t="n">
        <v>46248</v>
      </c>
      <c r="C7669" s="1" t="n">
        <v>100</v>
      </c>
      <c r="D7669" s="1" t="s">
        <v>3241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3232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5" t="n">
        <v>46248</v>
      </c>
      <c r="C7670" s="1" t="n">
        <v>100</v>
      </c>
      <c r="D7670" s="1" t="s">
        <v>3241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3233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5" t="n">
        <v>46248</v>
      </c>
      <c r="C7671" s="1" t="n">
        <v>100</v>
      </c>
      <c r="D7671" s="1" t="s">
        <v>3241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3234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5" t="n">
        <v>46249</v>
      </c>
      <c r="C7672" s="1" t="n">
        <v>6</v>
      </c>
      <c r="D7672" s="1" t="s">
        <v>3073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3068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5" t="n">
        <v>46249</v>
      </c>
      <c r="C7673" s="1" t="n">
        <v>6</v>
      </c>
      <c r="D7673" s="1" t="s">
        <v>3073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3069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5" t="n">
        <v>46249</v>
      </c>
      <c r="C7674" s="1" t="n">
        <v>6</v>
      </c>
      <c r="D7674" s="1" t="s">
        <v>3073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3070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5" t="n">
        <v>46249</v>
      </c>
      <c r="C7675" s="1" t="n">
        <v>11</v>
      </c>
      <c r="D7675" s="1" t="s">
        <v>3074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3124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5" t="n">
        <v>46249</v>
      </c>
      <c r="C7676" s="1" t="n">
        <v>11</v>
      </c>
      <c r="D7676" s="1" t="s">
        <v>3074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3125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5" t="n">
        <v>46249</v>
      </c>
      <c r="C7677" s="1" t="n">
        <v>11</v>
      </c>
      <c r="D7677" s="1" t="s">
        <v>3074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3126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5" t="n">
        <v>46249</v>
      </c>
      <c r="C7678" s="1" t="n">
        <v>11</v>
      </c>
      <c r="D7678" s="1" t="s">
        <v>3074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3128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5" t="n">
        <v>46249</v>
      </c>
      <c r="C7679" s="1" t="n">
        <v>11</v>
      </c>
      <c r="D7679" s="1" t="s">
        <v>3074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3174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5" t="n">
        <v>46249</v>
      </c>
      <c r="C7680" s="1" t="n">
        <v>11</v>
      </c>
      <c r="D7680" s="1" t="s">
        <v>3074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3175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5" t="n">
        <v>46249</v>
      </c>
      <c r="C7681" s="1" t="n">
        <v>11</v>
      </c>
      <c r="D7681" s="1" t="s">
        <v>3074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3516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5" t="n">
        <v>46249</v>
      </c>
      <c r="C7682" s="1" t="n">
        <v>11</v>
      </c>
      <c r="D7682" s="1" t="s">
        <v>3074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4917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5" t="n">
        <v>46249</v>
      </c>
      <c r="C7683" s="1" t="n">
        <v>11</v>
      </c>
      <c r="D7683" s="1" t="s">
        <v>3074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4499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5" t="n">
        <v>46249</v>
      </c>
      <c r="C7684" s="1" t="n">
        <v>11</v>
      </c>
      <c r="D7684" s="1" t="s">
        <v>3074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4500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5" t="n">
        <v>46249</v>
      </c>
      <c r="C7685" s="1" t="n">
        <v>11</v>
      </c>
      <c r="D7685" s="1" t="s">
        <v>3074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5553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5" t="n">
        <v>46249</v>
      </c>
      <c r="C7686" s="1" t="n">
        <v>11</v>
      </c>
      <c r="D7686" s="1" t="s">
        <v>3074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5554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5" t="n">
        <v>46249</v>
      </c>
      <c r="C7687" s="1" t="n">
        <v>11</v>
      </c>
      <c r="D7687" s="1" t="s">
        <v>3074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4504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5" t="n">
        <v>46249</v>
      </c>
      <c r="C7688" s="1" t="n">
        <v>11</v>
      </c>
      <c r="D7688" s="1" t="s">
        <v>3074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5555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5" t="n">
        <v>46249</v>
      </c>
      <c r="C7689" s="1" t="n">
        <v>11</v>
      </c>
      <c r="D7689" s="1" t="s">
        <v>3074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3646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5" t="n">
        <v>46249</v>
      </c>
      <c r="C7690" s="1" t="n">
        <v>11</v>
      </c>
      <c r="D7690" s="1" t="s">
        <v>3074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5479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5" t="n">
        <v>46249</v>
      </c>
      <c r="C7691" s="1" t="n">
        <v>11</v>
      </c>
      <c r="D7691" s="1" t="s">
        <v>3074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4505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5" t="n">
        <v>46249</v>
      </c>
      <c r="C7692" s="1" t="n">
        <v>11</v>
      </c>
      <c r="D7692" s="1" t="s">
        <v>3074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5556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5" t="n">
        <v>46249</v>
      </c>
      <c r="C7693" s="1" t="n">
        <v>11</v>
      </c>
      <c r="D7693" s="1" t="s">
        <v>3074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4508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5" t="n">
        <v>46249</v>
      </c>
      <c r="C7694" s="1" t="n">
        <v>11</v>
      </c>
      <c r="D7694" s="1" t="s">
        <v>3074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5557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5" t="n">
        <v>46249</v>
      </c>
      <c r="C7695" s="1" t="n">
        <v>11</v>
      </c>
      <c r="D7695" s="1" t="s">
        <v>3074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5558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5" t="n">
        <v>46249</v>
      </c>
      <c r="C7696" s="1" t="n">
        <v>11</v>
      </c>
      <c r="D7696" s="1" t="s">
        <v>3074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5559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5" t="n">
        <v>46249</v>
      </c>
      <c r="C7697" s="1" t="n">
        <v>11</v>
      </c>
      <c r="D7697" s="1" t="s">
        <v>3074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5560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5" t="n">
        <v>46249</v>
      </c>
      <c r="C7698" s="1" t="n">
        <v>11</v>
      </c>
      <c r="D7698" s="1" t="s">
        <v>3074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5561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5" t="n">
        <v>46249</v>
      </c>
      <c r="C7699" s="1" t="n">
        <v>11</v>
      </c>
      <c r="D7699" s="1" t="s">
        <v>3074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4287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5" t="n">
        <v>46249</v>
      </c>
      <c r="C7700" s="1" t="n">
        <v>11</v>
      </c>
      <c r="D7700" s="1" t="s">
        <v>3074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4238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5" t="n">
        <v>46249</v>
      </c>
      <c r="C7701" s="1" t="n">
        <v>11</v>
      </c>
      <c r="D7701" s="1" t="s">
        <v>3074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3316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5" t="n">
        <v>46249</v>
      </c>
      <c r="C7702" s="1" t="n">
        <v>11</v>
      </c>
      <c r="D7702" s="1" t="s">
        <v>3074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3318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5" t="n">
        <v>46249</v>
      </c>
      <c r="C7703" s="1" t="n">
        <v>11</v>
      </c>
      <c r="D7703" s="1" t="s">
        <v>3074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4689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5" t="n">
        <v>46249</v>
      </c>
      <c r="C7704" s="1" t="n">
        <v>11</v>
      </c>
      <c r="D7704" s="1" t="s">
        <v>3074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3319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5" t="n">
        <v>46249</v>
      </c>
      <c r="C7705" s="1" t="n">
        <v>11</v>
      </c>
      <c r="D7705" s="1" t="s">
        <v>3074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3321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5" t="n">
        <v>46249</v>
      </c>
      <c r="C7706" s="1" t="n">
        <v>11</v>
      </c>
      <c r="D7706" s="1" t="s">
        <v>3074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3682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5" t="n">
        <v>46249</v>
      </c>
      <c r="C7707" s="1" t="n">
        <v>11</v>
      </c>
      <c r="D7707" s="1" t="s">
        <v>3074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3684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5" t="n">
        <v>46249</v>
      </c>
      <c r="C7708" s="1" t="n">
        <v>11</v>
      </c>
      <c r="D7708" s="1" t="s">
        <v>3074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3323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5" t="n">
        <v>46249</v>
      </c>
      <c r="C7709" s="1" t="n">
        <v>11</v>
      </c>
      <c r="D7709" s="1" t="s">
        <v>3074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4690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5" t="n">
        <v>46249</v>
      </c>
      <c r="C7710" s="1" t="n">
        <v>11</v>
      </c>
      <c r="D7710" s="1" t="s">
        <v>3074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4692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5" t="n">
        <v>46249</v>
      </c>
      <c r="C7711" s="1" t="n">
        <v>11</v>
      </c>
      <c r="D7711" s="1" t="s">
        <v>3074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3325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5" t="n">
        <v>46249</v>
      </c>
      <c r="C7712" s="1" t="n">
        <v>11</v>
      </c>
      <c r="D7712" s="1" t="s">
        <v>3074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3325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5" t="n">
        <v>46249</v>
      </c>
      <c r="C7713" s="1" t="n">
        <v>11</v>
      </c>
      <c r="D7713" s="1" t="s">
        <v>3074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4693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5" t="n">
        <v>46249</v>
      </c>
      <c r="C7714" s="1" t="n">
        <v>11</v>
      </c>
      <c r="D7714" s="1" t="s">
        <v>3074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3326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5" t="n">
        <v>46249</v>
      </c>
      <c r="C7715" s="1" t="n">
        <v>11</v>
      </c>
      <c r="D7715" s="1" t="s">
        <v>3074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3685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5" t="n">
        <v>46249</v>
      </c>
      <c r="C7716" s="1" t="n">
        <v>11</v>
      </c>
      <c r="D7716" s="1" t="s">
        <v>3074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5114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5" t="n">
        <v>46249</v>
      </c>
      <c r="C7717" s="1" t="n">
        <v>11</v>
      </c>
      <c r="D7717" s="1" t="s">
        <v>3074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4694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5" t="n">
        <v>46249</v>
      </c>
      <c r="C7718" s="1" t="n">
        <v>11</v>
      </c>
      <c r="D7718" s="1" t="s">
        <v>3074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4695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5" t="n">
        <v>46249</v>
      </c>
      <c r="C7719" s="1" t="n">
        <v>11</v>
      </c>
      <c r="D7719" s="1" t="s">
        <v>3074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3327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5" t="n">
        <v>46249</v>
      </c>
      <c r="C7720" s="1" t="n">
        <v>11</v>
      </c>
      <c r="D7720" s="1" t="s">
        <v>3074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4696</v>
      </c>
      <c r="N7720" s="1" t="n">
        <v>12</v>
      </c>
      <c r="O7720" s="1" t="n">
        <v>50.689963</v>
      </c>
    </row>
    <row r="7721" customFormat="false" ht="15" hidden="false" customHeight="true" outlineLevel="0" collapsed="false">
      <c r="A7721" s="1" t="n">
        <v>3</v>
      </c>
      <c r="B7721" s="15" t="n">
        <v>46249</v>
      </c>
      <c r="C7721" s="1" t="n">
        <v>11</v>
      </c>
      <c r="D7721" s="1" t="s">
        <v>3074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4696</v>
      </c>
      <c r="N7721" s="1" t="n">
        <v>108</v>
      </c>
      <c r="O7721" s="1" t="n">
        <v>480.129864</v>
      </c>
    </row>
    <row r="7722" customFormat="false" ht="15" hidden="false" customHeight="true" outlineLevel="0" collapsed="false">
      <c r="A7722" s="1" t="n">
        <v>3</v>
      </c>
      <c r="B7722" s="15" t="n">
        <v>46249</v>
      </c>
      <c r="C7722" s="1" t="n">
        <v>11</v>
      </c>
      <c r="D7722" s="1" t="s">
        <v>3074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3686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5" t="n">
        <v>46249</v>
      </c>
      <c r="C7723" s="1" t="n">
        <v>11</v>
      </c>
      <c r="D7723" s="1" t="s">
        <v>3074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3687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5" t="n">
        <v>46249</v>
      </c>
      <c r="C7724" s="1" t="n">
        <v>11</v>
      </c>
      <c r="D7724" s="1" t="s">
        <v>3074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5120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5" t="n">
        <v>46249</v>
      </c>
      <c r="C7725" s="1" t="n">
        <v>11</v>
      </c>
      <c r="D7725" s="1" t="s">
        <v>3074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5562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5" t="n">
        <v>46249</v>
      </c>
      <c r="C7726" s="1" t="n">
        <v>11</v>
      </c>
      <c r="D7726" s="1" t="s">
        <v>3074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3688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5" t="n">
        <v>46249</v>
      </c>
      <c r="C7727" s="1" t="n">
        <v>11</v>
      </c>
      <c r="D7727" s="1" t="s">
        <v>3074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4697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5" t="n">
        <v>46249</v>
      </c>
      <c r="C7728" s="1" t="n">
        <v>11</v>
      </c>
      <c r="D7728" s="1" t="s">
        <v>3074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3689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5" t="n">
        <v>46249</v>
      </c>
      <c r="C7729" s="1" t="n">
        <v>11</v>
      </c>
      <c r="D7729" s="1" t="s">
        <v>3074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3690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5" t="n">
        <v>46249</v>
      </c>
      <c r="C7730" s="1" t="n">
        <v>11</v>
      </c>
      <c r="D7730" s="1" t="s">
        <v>3074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3691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5" t="n">
        <v>46249</v>
      </c>
      <c r="C7731" s="1" t="n">
        <v>11</v>
      </c>
      <c r="D7731" s="1" t="s">
        <v>3074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4239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5" t="n">
        <v>46249</v>
      </c>
      <c r="C7732" s="1" t="n">
        <v>11</v>
      </c>
      <c r="D7732" s="1" t="s">
        <v>3074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5563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5" t="n">
        <v>46249</v>
      </c>
      <c r="C7733" s="1" t="n">
        <v>11</v>
      </c>
      <c r="D7733" s="1" t="s">
        <v>3074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3692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5" t="n">
        <v>46249</v>
      </c>
      <c r="C7734" s="1" t="n">
        <v>11</v>
      </c>
      <c r="D7734" s="1" t="s">
        <v>3074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3333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5" t="n">
        <v>46249</v>
      </c>
      <c r="C7735" s="1" t="n">
        <v>11</v>
      </c>
      <c r="D7735" s="1" t="s">
        <v>3074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4240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5" t="n">
        <v>46249</v>
      </c>
      <c r="C7736" s="1" t="n">
        <v>11</v>
      </c>
      <c r="D7736" s="1" t="s">
        <v>3074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3693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5" t="n">
        <v>46249</v>
      </c>
      <c r="C7737" s="1" t="n">
        <v>11</v>
      </c>
      <c r="D7737" s="1" t="s">
        <v>3074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3335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5" t="n">
        <v>46249</v>
      </c>
      <c r="C7738" s="1" t="n">
        <v>11</v>
      </c>
      <c r="D7738" s="1" t="s">
        <v>3074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3335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5" t="n">
        <v>46249</v>
      </c>
      <c r="C7739" s="1" t="n">
        <v>11</v>
      </c>
      <c r="D7739" s="1" t="s">
        <v>3074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3694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5" t="n">
        <v>46249</v>
      </c>
      <c r="C7740" s="1" t="n">
        <v>11</v>
      </c>
      <c r="D7740" s="1" t="s">
        <v>3074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4919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5" t="n">
        <v>46249</v>
      </c>
      <c r="C7741" s="1" t="n">
        <v>11</v>
      </c>
      <c r="D7741" s="1" t="s">
        <v>3074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3336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5" t="n">
        <v>46249</v>
      </c>
      <c r="C7742" s="1" t="n">
        <v>11</v>
      </c>
      <c r="D7742" s="1" t="s">
        <v>3074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3695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5" t="n">
        <v>46249</v>
      </c>
      <c r="C7743" s="1" t="n">
        <v>11</v>
      </c>
      <c r="D7743" s="1" t="s">
        <v>3074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3696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5" t="n">
        <v>46249</v>
      </c>
      <c r="C7744" s="1" t="n">
        <v>11</v>
      </c>
      <c r="D7744" s="1" t="s">
        <v>3074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4700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5" t="n">
        <v>46249</v>
      </c>
      <c r="C7745" s="1" t="n">
        <v>11</v>
      </c>
      <c r="D7745" s="1" t="s">
        <v>3074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3697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5" t="n">
        <v>46249</v>
      </c>
      <c r="C7746" s="1" t="n">
        <v>11</v>
      </c>
      <c r="D7746" s="1" t="s">
        <v>3074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5564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5" t="n">
        <v>46249</v>
      </c>
      <c r="C7747" s="1" t="n">
        <v>11</v>
      </c>
      <c r="D7747" s="1" t="s">
        <v>3074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3338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5" t="n">
        <v>46249</v>
      </c>
      <c r="C7748" s="1" t="n">
        <v>11</v>
      </c>
      <c r="D7748" s="1" t="s">
        <v>3074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5565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5" t="n">
        <v>46249</v>
      </c>
      <c r="C7749" s="1" t="n">
        <v>11</v>
      </c>
      <c r="D7749" s="1" t="s">
        <v>3074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4701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5" t="n">
        <v>46249</v>
      </c>
      <c r="C7750" s="1" t="n">
        <v>11</v>
      </c>
      <c r="D7750" s="1" t="s">
        <v>3074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3340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5" t="n">
        <v>46249</v>
      </c>
      <c r="C7751" s="1" t="n">
        <v>11</v>
      </c>
      <c r="D7751" s="1" t="s">
        <v>3074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4702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5" t="n">
        <v>46249</v>
      </c>
      <c r="C7752" s="1" t="n">
        <v>11</v>
      </c>
      <c r="D7752" s="1" t="s">
        <v>3074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3698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5" t="n">
        <v>46249</v>
      </c>
      <c r="C7753" s="1" t="n">
        <v>11</v>
      </c>
      <c r="D7753" s="1" t="s">
        <v>3074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5236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5" t="n">
        <v>46249</v>
      </c>
      <c r="C7754" s="1" t="n">
        <v>11</v>
      </c>
      <c r="D7754" s="1" t="s">
        <v>3074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5566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5" t="n">
        <v>46249</v>
      </c>
      <c r="C7755" s="1" t="n">
        <v>11</v>
      </c>
      <c r="D7755" s="1" t="s">
        <v>3074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5567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5" t="n">
        <v>46249</v>
      </c>
      <c r="C7756" s="1" t="n">
        <v>11</v>
      </c>
      <c r="D7756" s="1" t="s">
        <v>3074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4051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5" t="n">
        <v>46249</v>
      </c>
      <c r="C7757" s="1" t="n">
        <v>11</v>
      </c>
      <c r="D7757" s="1" t="s">
        <v>3074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4052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5" t="n">
        <v>46249</v>
      </c>
      <c r="C7758" s="1" t="n">
        <v>11</v>
      </c>
      <c r="D7758" s="1" t="s">
        <v>3074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3626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5" t="n">
        <v>46249</v>
      </c>
      <c r="C7759" s="1" t="n">
        <v>11</v>
      </c>
      <c r="D7759" s="1" t="s">
        <v>3074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4053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5" t="n">
        <v>46249</v>
      </c>
      <c r="C7760" s="1" t="n">
        <v>11</v>
      </c>
      <c r="D7760" s="1" t="s">
        <v>3074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3779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5" t="n">
        <v>46249</v>
      </c>
      <c r="C7761" s="1" t="n">
        <v>11</v>
      </c>
      <c r="D7761" s="1" t="s">
        <v>3074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4054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5" t="n">
        <v>46251</v>
      </c>
      <c r="C7762" s="1" t="n">
        <v>6</v>
      </c>
      <c r="D7762" s="1" t="s">
        <v>3073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3068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5" t="n">
        <v>46251</v>
      </c>
      <c r="C7763" s="1" t="n">
        <v>6</v>
      </c>
      <c r="D7763" s="1" t="s">
        <v>3073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3069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5" t="n">
        <v>46251</v>
      </c>
      <c r="C7764" s="1" t="n">
        <v>6</v>
      </c>
      <c r="D7764" s="1" t="s">
        <v>3073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3070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5" t="n">
        <v>46251</v>
      </c>
      <c r="C7765" s="1" t="n">
        <v>6</v>
      </c>
      <c r="D7765" s="1" t="s">
        <v>3073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3071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5" t="n">
        <v>46251</v>
      </c>
      <c r="C7766" s="1" t="n">
        <v>11</v>
      </c>
      <c r="D7766" s="1" t="s">
        <v>3074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3123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5" t="n">
        <v>46251</v>
      </c>
      <c r="C7767" s="1" t="n">
        <v>11</v>
      </c>
      <c r="D7767" s="1" t="s">
        <v>3074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3144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5" t="n">
        <v>46251</v>
      </c>
      <c r="C7768" s="1" t="n">
        <v>11</v>
      </c>
      <c r="D7768" s="1" t="s">
        <v>3074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3368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5" t="n">
        <v>46251</v>
      </c>
      <c r="C7769" s="1" t="n">
        <v>11</v>
      </c>
      <c r="D7769" s="1" t="s">
        <v>3074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3144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5" t="n">
        <v>46251</v>
      </c>
      <c r="C7770" s="1" t="n">
        <v>11</v>
      </c>
      <c r="D7770" s="1" t="s">
        <v>3074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3145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5" t="n">
        <v>46251</v>
      </c>
      <c r="C7771" s="1" t="n">
        <v>11</v>
      </c>
      <c r="D7771" s="1" t="s">
        <v>3074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3146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5" t="n">
        <v>46251</v>
      </c>
      <c r="C7772" s="1" t="n">
        <v>22</v>
      </c>
      <c r="D7772" s="1" t="s">
        <v>3220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3221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5" t="n">
        <v>46251</v>
      </c>
      <c r="C7773" s="1" t="n">
        <v>22</v>
      </c>
      <c r="D7773" s="1" t="s">
        <v>3220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3221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5" t="n">
        <v>46251</v>
      </c>
      <c r="C7774" s="1" t="n">
        <v>22</v>
      </c>
      <c r="D7774" s="1" t="s">
        <v>3220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3222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5" t="n">
        <v>46251</v>
      </c>
      <c r="C7775" s="1" t="n">
        <v>22</v>
      </c>
      <c r="D7775" s="1" t="s">
        <v>3220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3222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5" t="n">
        <v>46251</v>
      </c>
      <c r="C7776" s="1" t="n">
        <v>22</v>
      </c>
      <c r="D7776" s="1" t="s">
        <v>3220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3223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5" t="n">
        <v>46251</v>
      </c>
      <c r="C7777" s="1" t="n">
        <v>22</v>
      </c>
      <c r="D7777" s="1" t="s">
        <v>3220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3224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5" t="n">
        <v>46251</v>
      </c>
      <c r="C7778" s="1" t="n">
        <v>22</v>
      </c>
      <c r="D7778" s="1" t="s">
        <v>3220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3225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5" t="n">
        <v>46251</v>
      </c>
      <c r="C7779" s="1" t="n">
        <v>22</v>
      </c>
      <c r="D7779" s="1" t="s">
        <v>3220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3226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5" t="n">
        <v>46251</v>
      </c>
      <c r="C7780" s="1" t="n">
        <v>22</v>
      </c>
      <c r="D7780" s="1" t="s">
        <v>3220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3227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5" t="n">
        <v>46251</v>
      </c>
      <c r="C7781" s="1" t="n">
        <v>22</v>
      </c>
      <c r="D7781" s="1" t="s">
        <v>3220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3228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5" t="n">
        <v>46251</v>
      </c>
      <c r="C7782" s="1" t="n">
        <v>22</v>
      </c>
      <c r="D7782" s="1" t="s">
        <v>3220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3229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5" t="n">
        <v>46251</v>
      </c>
      <c r="C7783" s="1" t="n">
        <v>22</v>
      </c>
      <c r="D7783" s="1" t="s">
        <v>3220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3230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5" t="n">
        <v>46251</v>
      </c>
      <c r="C7784" s="1" t="n">
        <v>22</v>
      </c>
      <c r="D7784" s="1" t="s">
        <v>3220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3231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5" t="n">
        <v>46251</v>
      </c>
      <c r="C7785" s="1" t="n">
        <v>22</v>
      </c>
      <c r="D7785" s="1" t="s">
        <v>3220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3231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5" t="n">
        <v>46251</v>
      </c>
      <c r="C7786" s="1" t="n">
        <v>22</v>
      </c>
      <c r="D7786" s="1" t="s">
        <v>3220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3232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5" t="n">
        <v>46251</v>
      </c>
      <c r="C7787" s="1" t="n">
        <v>22</v>
      </c>
      <c r="D7787" s="1" t="s">
        <v>3220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3232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5" t="n">
        <v>46251</v>
      </c>
      <c r="C7788" s="1" t="n">
        <v>22</v>
      </c>
      <c r="D7788" s="1" t="s">
        <v>3220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3233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5" t="n">
        <v>46251</v>
      </c>
      <c r="C7789" s="1" t="n">
        <v>22</v>
      </c>
      <c r="D7789" s="1" t="s">
        <v>3220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3233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5" t="n">
        <v>46251</v>
      </c>
      <c r="C7790" s="1" t="n">
        <v>22</v>
      </c>
      <c r="D7790" s="1" t="s">
        <v>3220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3234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5" t="n">
        <v>46251</v>
      </c>
      <c r="C7791" s="1" t="n">
        <v>22</v>
      </c>
      <c r="D7791" s="1" t="s">
        <v>3220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3234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5" t="n">
        <v>46251</v>
      </c>
      <c r="C7792" s="1" t="n">
        <v>22</v>
      </c>
      <c r="D7792" s="1" t="s">
        <v>3220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3235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5" t="n">
        <v>46251</v>
      </c>
      <c r="C7793" s="1" t="n">
        <v>22</v>
      </c>
      <c r="D7793" s="1" t="s">
        <v>3220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3221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5" t="n">
        <v>46251</v>
      </c>
      <c r="C7794" s="1" t="n">
        <v>22</v>
      </c>
      <c r="D7794" s="1" t="s">
        <v>3220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3222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5" t="n">
        <v>46251</v>
      </c>
      <c r="C7795" s="1" t="n">
        <v>22</v>
      </c>
      <c r="D7795" s="1" t="s">
        <v>3220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3223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5" t="n">
        <v>46251</v>
      </c>
      <c r="C7796" s="1" t="n">
        <v>22</v>
      </c>
      <c r="D7796" s="1" t="s">
        <v>3220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3224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5" t="n">
        <v>46251</v>
      </c>
      <c r="C7797" s="1" t="n">
        <v>22</v>
      </c>
      <c r="D7797" s="1" t="s">
        <v>3220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3225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5" t="n">
        <v>46251</v>
      </c>
      <c r="C7798" s="1" t="n">
        <v>22</v>
      </c>
      <c r="D7798" s="1" t="s">
        <v>3220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3226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5" t="n">
        <v>46251</v>
      </c>
      <c r="C7799" s="1" t="n">
        <v>22</v>
      </c>
      <c r="D7799" s="1" t="s">
        <v>3220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3227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5" t="n">
        <v>46251</v>
      </c>
      <c r="C7800" s="1" t="n">
        <v>22</v>
      </c>
      <c r="D7800" s="1" t="s">
        <v>3220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3228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5" t="n">
        <v>46251</v>
      </c>
      <c r="C7801" s="1" t="n">
        <v>22</v>
      </c>
      <c r="D7801" s="1" t="s">
        <v>3220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3229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5" t="n">
        <v>46251</v>
      </c>
      <c r="C7802" s="1" t="n">
        <v>22</v>
      </c>
      <c r="D7802" s="1" t="s">
        <v>3220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3230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5" t="n">
        <v>46251</v>
      </c>
      <c r="C7803" s="1" t="n">
        <v>22</v>
      </c>
      <c r="D7803" s="1" t="s">
        <v>3220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3231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5" t="n">
        <v>46251</v>
      </c>
      <c r="C7804" s="1" t="n">
        <v>22</v>
      </c>
      <c r="D7804" s="1" t="s">
        <v>3220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3232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5" t="n">
        <v>46251</v>
      </c>
      <c r="C7805" s="1" t="n">
        <v>22</v>
      </c>
      <c r="D7805" s="1" t="s">
        <v>3220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3233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5" t="n">
        <v>46251</v>
      </c>
      <c r="C7806" s="1" t="n">
        <v>22</v>
      </c>
      <c r="D7806" s="1" t="s">
        <v>3220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3234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5" t="n">
        <v>46251</v>
      </c>
      <c r="C7807" s="1" t="n">
        <v>22</v>
      </c>
      <c r="D7807" s="1" t="s">
        <v>3220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3235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5" t="n">
        <v>46251</v>
      </c>
      <c r="C7808" s="1" t="n">
        <v>22</v>
      </c>
      <c r="D7808" s="1" t="s">
        <v>3220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3236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5" t="n">
        <v>46251</v>
      </c>
      <c r="C7809" s="1" t="n">
        <v>22</v>
      </c>
      <c r="D7809" s="1" t="s">
        <v>3220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3237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5" t="n">
        <v>46251</v>
      </c>
      <c r="C7810" s="1" t="n">
        <v>22</v>
      </c>
      <c r="D7810" s="1" t="s">
        <v>3220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3238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5" t="n">
        <v>46251</v>
      </c>
      <c r="C7811" s="1" t="n">
        <v>22</v>
      </c>
      <c r="D7811" s="1" t="s">
        <v>3220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3239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5" t="n">
        <v>46251</v>
      </c>
      <c r="C7812" s="1" t="n">
        <v>22</v>
      </c>
      <c r="D7812" s="1" t="s">
        <v>3220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3232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5" t="n">
        <v>46251</v>
      </c>
      <c r="C7813" s="1" t="n">
        <v>22</v>
      </c>
      <c r="D7813" s="1" t="s">
        <v>3220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3233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5" t="n">
        <v>46251</v>
      </c>
      <c r="C7814" s="1" t="n">
        <v>22</v>
      </c>
      <c r="D7814" s="1" t="s">
        <v>3220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3234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5" t="n">
        <v>46251</v>
      </c>
      <c r="C7815" s="1" t="n">
        <v>100</v>
      </c>
      <c r="D7815" s="1" t="s">
        <v>3241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3221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5" t="n">
        <v>46251</v>
      </c>
      <c r="C7816" s="1" t="n">
        <v>100</v>
      </c>
      <c r="D7816" s="1" t="s">
        <v>3241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3222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5" t="n">
        <v>46251</v>
      </c>
      <c r="C7817" s="1" t="n">
        <v>100</v>
      </c>
      <c r="D7817" s="1" t="s">
        <v>3241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3231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5" t="n">
        <v>46251</v>
      </c>
      <c r="C7818" s="1" t="n">
        <v>100</v>
      </c>
      <c r="D7818" s="1" t="s">
        <v>3241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3232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5" t="n">
        <v>46251</v>
      </c>
      <c r="C7819" s="1" t="n">
        <v>100</v>
      </c>
      <c r="D7819" s="1" t="s">
        <v>3241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3233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5" t="n">
        <v>46251</v>
      </c>
      <c r="C7820" s="1" t="n">
        <v>100</v>
      </c>
      <c r="D7820" s="1" t="s">
        <v>3241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3234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5" t="n">
        <v>46251</v>
      </c>
      <c r="C7821" s="1" t="n">
        <v>100</v>
      </c>
      <c r="D7821" s="1" t="s">
        <v>3241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3221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5" t="n">
        <v>46251</v>
      </c>
      <c r="C7822" s="1" t="n">
        <v>100</v>
      </c>
      <c r="D7822" s="1" t="s">
        <v>3241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3222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5" t="n">
        <v>46251</v>
      </c>
      <c r="C7823" s="1" t="n">
        <v>100</v>
      </c>
      <c r="D7823" s="1" t="s">
        <v>3241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3223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5" t="n">
        <v>46251</v>
      </c>
      <c r="C7824" s="1" t="n">
        <v>100</v>
      </c>
      <c r="D7824" s="1" t="s">
        <v>3241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3224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5" t="n">
        <v>46251</v>
      </c>
      <c r="C7825" s="1" t="n">
        <v>100</v>
      </c>
      <c r="D7825" s="1" t="s">
        <v>3241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3225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5" t="n">
        <v>46251</v>
      </c>
      <c r="C7826" s="1" t="n">
        <v>100</v>
      </c>
      <c r="D7826" s="1" t="s">
        <v>3241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3226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5" t="n">
        <v>46251</v>
      </c>
      <c r="C7827" s="1" t="n">
        <v>100</v>
      </c>
      <c r="D7827" s="1" t="s">
        <v>3241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3227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5" t="n">
        <v>46251</v>
      </c>
      <c r="C7828" s="1" t="n">
        <v>100</v>
      </c>
      <c r="D7828" s="1" t="s">
        <v>3241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3228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5" t="n">
        <v>46251</v>
      </c>
      <c r="C7829" s="1" t="n">
        <v>100</v>
      </c>
      <c r="D7829" s="1" t="s">
        <v>3241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3229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5" t="n">
        <v>46251</v>
      </c>
      <c r="C7830" s="1" t="n">
        <v>100</v>
      </c>
      <c r="D7830" s="1" t="s">
        <v>3241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3230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5" t="n">
        <v>46251</v>
      </c>
      <c r="C7831" s="1" t="n">
        <v>100</v>
      </c>
      <c r="D7831" s="1" t="s">
        <v>3241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3231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5" t="n">
        <v>46251</v>
      </c>
      <c r="C7832" s="1" t="n">
        <v>100</v>
      </c>
      <c r="D7832" s="1" t="s">
        <v>3241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3232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5" t="n">
        <v>46251</v>
      </c>
      <c r="C7833" s="1" t="n">
        <v>100</v>
      </c>
      <c r="D7833" s="1" t="s">
        <v>3241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3233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5" t="n">
        <v>46251</v>
      </c>
      <c r="C7834" s="1" t="n">
        <v>100</v>
      </c>
      <c r="D7834" s="1" t="s">
        <v>3241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3234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5" t="n">
        <v>46251</v>
      </c>
      <c r="C7835" s="1" t="n">
        <v>100</v>
      </c>
      <c r="D7835" s="1" t="s">
        <v>3241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3235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5" t="n">
        <v>46251</v>
      </c>
      <c r="C7836" s="1" t="n">
        <v>100</v>
      </c>
      <c r="D7836" s="1" t="s">
        <v>3241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3221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5" t="n">
        <v>46251</v>
      </c>
      <c r="C7837" s="1" t="n">
        <v>100</v>
      </c>
      <c r="D7837" s="1" t="s">
        <v>3241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3222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5" t="n">
        <v>46251</v>
      </c>
      <c r="C7838" s="1" t="n">
        <v>100</v>
      </c>
      <c r="D7838" s="1" t="s">
        <v>3241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3223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5" t="n">
        <v>46251</v>
      </c>
      <c r="C7839" s="1" t="n">
        <v>100</v>
      </c>
      <c r="D7839" s="1" t="s">
        <v>3241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3224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5" t="n">
        <v>46251</v>
      </c>
      <c r="C7840" s="1" t="n">
        <v>100</v>
      </c>
      <c r="D7840" s="1" t="s">
        <v>3241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3225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5" t="n">
        <v>46251</v>
      </c>
      <c r="C7841" s="1" t="n">
        <v>100</v>
      </c>
      <c r="D7841" s="1" t="s">
        <v>3241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3226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5" t="n">
        <v>46251</v>
      </c>
      <c r="C7842" s="1" t="n">
        <v>100</v>
      </c>
      <c r="D7842" s="1" t="s">
        <v>3241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3227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5" t="n">
        <v>46251</v>
      </c>
      <c r="C7843" s="1" t="n">
        <v>100</v>
      </c>
      <c r="D7843" s="1" t="s">
        <v>3241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3228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5" t="n">
        <v>46251</v>
      </c>
      <c r="C7844" s="1" t="n">
        <v>100</v>
      </c>
      <c r="D7844" s="1" t="s">
        <v>3241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3229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5" t="n">
        <v>46251</v>
      </c>
      <c r="C7845" s="1" t="n">
        <v>100</v>
      </c>
      <c r="D7845" s="1" t="s">
        <v>3241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3230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5" t="n">
        <v>46251</v>
      </c>
      <c r="C7846" s="1" t="n">
        <v>100</v>
      </c>
      <c r="D7846" s="1" t="s">
        <v>3241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3231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5" t="n">
        <v>46251</v>
      </c>
      <c r="C7847" s="1" t="n">
        <v>100</v>
      </c>
      <c r="D7847" s="1" t="s">
        <v>3241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3232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5" t="n">
        <v>46251</v>
      </c>
      <c r="C7848" s="1" t="n">
        <v>100</v>
      </c>
      <c r="D7848" s="1" t="s">
        <v>3241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3233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5" t="n">
        <v>46251</v>
      </c>
      <c r="C7849" s="1" t="n">
        <v>100</v>
      </c>
      <c r="D7849" s="1" t="s">
        <v>3241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3234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5" t="n">
        <v>46251</v>
      </c>
      <c r="C7850" s="1" t="n">
        <v>100</v>
      </c>
      <c r="D7850" s="1" t="s">
        <v>3241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3235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5" t="n">
        <v>46251</v>
      </c>
      <c r="C7851" s="1" t="n">
        <v>100</v>
      </c>
      <c r="D7851" s="1" t="s">
        <v>3241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3236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5" t="n">
        <v>46251</v>
      </c>
      <c r="C7852" s="1" t="n">
        <v>100</v>
      </c>
      <c r="D7852" s="1" t="s">
        <v>3241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3237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5" t="n">
        <v>46251</v>
      </c>
      <c r="C7853" s="1" t="n">
        <v>100</v>
      </c>
      <c r="D7853" s="1" t="s">
        <v>3241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3238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5" t="n">
        <v>46251</v>
      </c>
      <c r="C7854" s="1" t="n">
        <v>100</v>
      </c>
      <c r="D7854" s="1" t="s">
        <v>3241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3239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5" t="n">
        <v>46251</v>
      </c>
      <c r="C7855" s="1" t="n">
        <v>100</v>
      </c>
      <c r="D7855" s="1" t="s">
        <v>3241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3232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5" t="n">
        <v>46251</v>
      </c>
      <c r="C7856" s="1" t="n">
        <v>100</v>
      </c>
      <c r="D7856" s="1" t="s">
        <v>3241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3233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5" t="n">
        <v>46251</v>
      </c>
      <c r="C7857" s="1" t="n">
        <v>100</v>
      </c>
      <c r="D7857" s="1" t="s">
        <v>3241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3234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5" t="n">
        <v>46252</v>
      </c>
      <c r="C7858" s="1" t="n">
        <v>1</v>
      </c>
      <c r="D7858" s="1" t="s">
        <v>3101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5568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5" t="n">
        <v>46252</v>
      </c>
      <c r="C7859" s="1" t="n">
        <v>6</v>
      </c>
      <c r="D7859" s="1" t="s">
        <v>3073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3068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5" t="n">
        <v>46252</v>
      </c>
      <c r="C7860" s="1" t="n">
        <v>6</v>
      </c>
      <c r="D7860" s="1" t="s">
        <v>3073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3069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5" t="n">
        <v>46252</v>
      </c>
      <c r="C7861" s="1" t="n">
        <v>6</v>
      </c>
      <c r="D7861" s="1" t="s">
        <v>3073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3070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5" t="n">
        <v>46252</v>
      </c>
      <c r="C7862" s="1" t="n">
        <v>6</v>
      </c>
      <c r="D7862" s="1" t="s">
        <v>3073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3104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5" t="n">
        <v>46252</v>
      </c>
      <c r="C7863" s="1" t="n">
        <v>6</v>
      </c>
      <c r="D7863" s="1" t="s">
        <v>3073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3106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5" t="n">
        <v>46252</v>
      </c>
      <c r="C7864" s="1" t="n">
        <v>6</v>
      </c>
      <c r="D7864" s="1" t="s">
        <v>3073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3107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5" t="n">
        <v>46252</v>
      </c>
      <c r="C7865" s="1" t="n">
        <v>6</v>
      </c>
      <c r="D7865" s="1" t="s">
        <v>3073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3108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5" t="n">
        <v>46252</v>
      </c>
      <c r="C7866" s="1" t="n">
        <v>6</v>
      </c>
      <c r="D7866" s="1" t="s">
        <v>3073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3110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5" t="n">
        <v>46252</v>
      </c>
      <c r="C7867" s="1" t="n">
        <v>6</v>
      </c>
      <c r="D7867" s="1" t="s">
        <v>3073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3258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5" t="n">
        <v>46252</v>
      </c>
      <c r="C7868" s="1" t="n">
        <v>6</v>
      </c>
      <c r="D7868" s="1" t="s">
        <v>3073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3113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5" t="n">
        <v>46252</v>
      </c>
      <c r="C7869" s="1" t="n">
        <v>6</v>
      </c>
      <c r="D7869" s="1" t="s">
        <v>3073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3114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5" t="n">
        <v>46252</v>
      </c>
      <c r="C7870" s="1" t="n">
        <v>6</v>
      </c>
      <c r="D7870" s="1" t="s">
        <v>3073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3260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5" t="n">
        <v>46252</v>
      </c>
      <c r="C7871" s="1" t="n">
        <v>6</v>
      </c>
      <c r="D7871" s="1" t="s">
        <v>3073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3261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5" t="n">
        <v>46252</v>
      </c>
      <c r="C7872" s="1" t="n">
        <v>6</v>
      </c>
      <c r="D7872" s="1" t="s">
        <v>3073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3115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5" t="n">
        <v>46252</v>
      </c>
      <c r="C7873" s="1" t="n">
        <v>6</v>
      </c>
      <c r="D7873" s="1" t="s">
        <v>3073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3888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5" t="n">
        <v>46252</v>
      </c>
      <c r="C7874" s="1" t="n">
        <v>6</v>
      </c>
      <c r="D7874" s="1" t="s">
        <v>3073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3116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5" t="n">
        <v>46252</v>
      </c>
      <c r="C7875" s="1" t="n">
        <v>6</v>
      </c>
      <c r="D7875" s="1" t="s">
        <v>3073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3262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5" t="n">
        <v>46252</v>
      </c>
      <c r="C7876" s="1" t="n">
        <v>6</v>
      </c>
      <c r="D7876" s="1" t="s">
        <v>3073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3071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5" t="n">
        <v>46252</v>
      </c>
      <c r="C7877" s="1" t="n">
        <v>11</v>
      </c>
      <c r="D7877" s="1" t="s">
        <v>3074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3350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5" t="n">
        <v>46252</v>
      </c>
      <c r="C7878" s="1" t="n">
        <v>11</v>
      </c>
      <c r="D7878" s="1" t="s">
        <v>3074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3520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5" t="n">
        <v>46252</v>
      </c>
      <c r="C7879" s="1" t="n">
        <v>11</v>
      </c>
      <c r="D7879" s="1" t="s">
        <v>3074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5569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5" t="n">
        <v>46252</v>
      </c>
      <c r="C7880" s="1" t="n">
        <v>11</v>
      </c>
      <c r="D7880" s="1" t="s">
        <v>3074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3452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5" t="n">
        <v>46252</v>
      </c>
      <c r="C7881" s="1" t="n">
        <v>11</v>
      </c>
      <c r="D7881" s="1" t="s">
        <v>3074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4828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5" t="n">
        <v>46252</v>
      </c>
      <c r="C7882" s="1" t="n">
        <v>11</v>
      </c>
      <c r="D7882" s="1" t="s">
        <v>3074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3454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5" t="n">
        <v>46252</v>
      </c>
      <c r="C7883" s="1" t="n">
        <v>11</v>
      </c>
      <c r="D7883" s="1" t="s">
        <v>3074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5004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5" t="n">
        <v>46252</v>
      </c>
      <c r="C7884" s="1" t="n">
        <v>11</v>
      </c>
      <c r="D7884" s="1" t="s">
        <v>3074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4630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5" t="n">
        <v>46252</v>
      </c>
      <c r="C7885" s="1" t="n">
        <v>11</v>
      </c>
      <c r="D7885" s="1" t="s">
        <v>3074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4630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5" t="n">
        <v>46252</v>
      </c>
      <c r="C7886" s="1" t="n">
        <v>11</v>
      </c>
      <c r="D7886" s="1" t="s">
        <v>3074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4631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5" t="n">
        <v>46252</v>
      </c>
      <c r="C7887" s="1" t="n">
        <v>11</v>
      </c>
      <c r="D7887" s="1" t="s">
        <v>3074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4633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5" t="n">
        <v>46252</v>
      </c>
      <c r="C7888" s="1" t="n">
        <v>11</v>
      </c>
      <c r="D7888" s="1" t="s">
        <v>3074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4630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5" t="n">
        <v>46252</v>
      </c>
      <c r="C7889" s="1" t="n">
        <v>11</v>
      </c>
      <c r="D7889" s="1" t="s">
        <v>3074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5186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5" t="n">
        <v>46252</v>
      </c>
      <c r="C7890" s="1" t="n">
        <v>11</v>
      </c>
      <c r="D7890" s="1" t="s">
        <v>3074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5570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5" t="n">
        <v>46252</v>
      </c>
      <c r="C7891" s="1" t="n">
        <v>11</v>
      </c>
      <c r="D7891" s="1" t="s">
        <v>3074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4761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5" t="n">
        <v>46252</v>
      </c>
      <c r="C7892" s="1" t="n">
        <v>11</v>
      </c>
      <c r="D7892" s="1" t="s">
        <v>3074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3549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5" t="n">
        <v>46252</v>
      </c>
      <c r="C7893" s="1" t="n">
        <v>11</v>
      </c>
      <c r="D7893" s="1" t="s">
        <v>3074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5571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5" t="n">
        <v>46252</v>
      </c>
      <c r="C7894" s="1" t="n">
        <v>11</v>
      </c>
      <c r="D7894" s="1" t="s">
        <v>3074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3561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5" t="n">
        <v>46252</v>
      </c>
      <c r="C7895" s="1" t="n">
        <v>11</v>
      </c>
      <c r="D7895" s="1" t="s">
        <v>3074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3562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5" t="n">
        <v>46252</v>
      </c>
      <c r="C7896" s="1" t="n">
        <v>11</v>
      </c>
      <c r="D7896" s="1" t="s">
        <v>3074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4773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5" t="n">
        <v>46252</v>
      </c>
      <c r="C7897" s="1" t="n">
        <v>11</v>
      </c>
      <c r="D7897" s="1" t="s">
        <v>3074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3574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5" t="n">
        <v>46252</v>
      </c>
      <c r="C7898" s="1" t="n">
        <v>11</v>
      </c>
      <c r="D7898" s="1" t="s">
        <v>3074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3575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5" t="n">
        <v>46252</v>
      </c>
      <c r="C7899" s="1" t="n">
        <v>11</v>
      </c>
      <c r="D7899" s="1" t="s">
        <v>3074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3576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5" t="n">
        <v>46252</v>
      </c>
      <c r="C7900" s="1" t="n">
        <v>11</v>
      </c>
      <c r="D7900" s="1" t="s">
        <v>3074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5572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5" t="n">
        <v>46252</v>
      </c>
      <c r="C7901" s="1" t="n">
        <v>11</v>
      </c>
      <c r="D7901" s="1" t="s">
        <v>3074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3352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5" t="n">
        <v>46252</v>
      </c>
      <c r="C7902" s="1" t="n">
        <v>11</v>
      </c>
      <c r="D7902" s="1" t="s">
        <v>3074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4512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5" t="n">
        <v>46252</v>
      </c>
      <c r="C7903" s="1" t="n">
        <v>11</v>
      </c>
      <c r="D7903" s="1" t="s">
        <v>3074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3353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5" t="n">
        <v>46252</v>
      </c>
      <c r="C7904" s="1" t="n">
        <v>11</v>
      </c>
      <c r="D7904" s="1" t="s">
        <v>3074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3672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5" t="n">
        <v>46252</v>
      </c>
      <c r="C7905" s="1" t="n">
        <v>11</v>
      </c>
      <c r="D7905" s="1" t="s">
        <v>3074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5573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5" t="n">
        <v>46252</v>
      </c>
      <c r="C7906" s="1" t="n">
        <v>11</v>
      </c>
      <c r="D7906" s="1" t="s">
        <v>3074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5573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5" t="n">
        <v>46252</v>
      </c>
      <c r="C7907" s="1" t="n">
        <v>11</v>
      </c>
      <c r="D7907" s="1" t="s">
        <v>3074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5574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5" t="n">
        <v>46252</v>
      </c>
      <c r="C7908" s="1" t="n">
        <v>11</v>
      </c>
      <c r="D7908" s="1" t="s">
        <v>3074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5575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5" t="n">
        <v>46252</v>
      </c>
      <c r="C7909" s="1" t="n">
        <v>11</v>
      </c>
      <c r="D7909" s="1" t="s">
        <v>3074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5576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5" t="n">
        <v>46252</v>
      </c>
      <c r="C7910" s="1" t="n">
        <v>11</v>
      </c>
      <c r="D7910" s="1" t="s">
        <v>3074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3673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5" t="n">
        <v>46252</v>
      </c>
      <c r="C7911" s="1" t="n">
        <v>11</v>
      </c>
      <c r="D7911" s="1" t="s">
        <v>3074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3674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5" t="n">
        <v>46252</v>
      </c>
      <c r="C7912" s="1" t="n">
        <v>11</v>
      </c>
      <c r="D7912" s="1" t="s">
        <v>3074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5577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5" t="n">
        <v>46252</v>
      </c>
      <c r="C7913" s="1" t="n">
        <v>11</v>
      </c>
      <c r="D7913" s="1" t="s">
        <v>3074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3675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5" t="n">
        <v>46252</v>
      </c>
      <c r="C7914" s="1" t="n">
        <v>11</v>
      </c>
      <c r="D7914" s="1" t="s">
        <v>3074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5578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5" t="n">
        <v>46252</v>
      </c>
      <c r="C7915" s="1" t="n">
        <v>11</v>
      </c>
      <c r="D7915" s="1" t="s">
        <v>3074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3676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5" t="n">
        <v>46252</v>
      </c>
      <c r="C7916" s="1" t="n">
        <v>11</v>
      </c>
      <c r="D7916" s="1" t="s">
        <v>3074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3676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5" t="n">
        <v>46252</v>
      </c>
      <c r="C7917" s="1" t="n">
        <v>11</v>
      </c>
      <c r="D7917" s="1" t="s">
        <v>3074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5579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5" t="n">
        <v>46252</v>
      </c>
      <c r="C7918" s="1" t="n">
        <v>11</v>
      </c>
      <c r="D7918" s="1" t="s">
        <v>3074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3677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5" t="n">
        <v>46252</v>
      </c>
      <c r="C7919" s="1" t="n">
        <v>11</v>
      </c>
      <c r="D7919" s="1" t="s">
        <v>3074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5580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5" t="n">
        <v>46252</v>
      </c>
      <c r="C7920" s="1" t="n">
        <v>11</v>
      </c>
      <c r="D7920" s="1" t="s">
        <v>3074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3679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5" t="n">
        <v>46252</v>
      </c>
      <c r="C7921" s="1" t="n">
        <v>11</v>
      </c>
      <c r="D7921" s="1" t="s">
        <v>3074</v>
      </c>
      <c r="E7921" s="1" t="n">
        <v>1739</v>
      </c>
      <c r="F7921" s="1" t="s">
        <v>2621</v>
      </c>
      <c r="I7921" s="1" t="n">
        <v>255147</v>
      </c>
      <c r="J7921" s="1" t="n">
        <v>50117</v>
      </c>
      <c r="K7921" s="1" t="n">
        <v>7898556850643</v>
      </c>
      <c r="L7921" s="1" t="s">
        <v>5581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5" t="n">
        <v>46252</v>
      </c>
      <c r="C7922" s="1" t="n">
        <v>11</v>
      </c>
      <c r="D7922" s="1" t="s">
        <v>3074</v>
      </c>
      <c r="E7922" s="1" t="n">
        <v>1739</v>
      </c>
      <c r="F7922" s="1" t="s">
        <v>2621</v>
      </c>
      <c r="I7922" s="1" t="n">
        <v>255147</v>
      </c>
      <c r="J7922" s="1" t="n">
        <v>100367</v>
      </c>
      <c r="K7922" s="1" t="n">
        <v>7896806700014</v>
      </c>
      <c r="L7922" s="1" t="s">
        <v>5582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5" t="n">
        <v>46252</v>
      </c>
      <c r="C7923" s="1" t="n">
        <v>11</v>
      </c>
      <c r="D7923" s="1" t="s">
        <v>3074</v>
      </c>
      <c r="E7923" s="1" t="n">
        <v>1739</v>
      </c>
      <c r="F7923" s="1" t="s">
        <v>2621</v>
      </c>
      <c r="I7923" s="1" t="n">
        <v>255147</v>
      </c>
      <c r="J7923" s="1" t="n">
        <v>100370</v>
      </c>
      <c r="K7923" s="1" t="n">
        <v>7896806700038</v>
      </c>
      <c r="L7923" s="1" t="s">
        <v>5583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5" t="n">
        <v>46252</v>
      </c>
      <c r="C7924" s="1" t="n">
        <v>11</v>
      </c>
      <c r="D7924" s="1" t="s">
        <v>3074</v>
      </c>
      <c r="E7924" s="1" t="n">
        <v>1739</v>
      </c>
      <c r="F7924" s="1" t="s">
        <v>2621</v>
      </c>
      <c r="I7924" s="1" t="n">
        <v>255147</v>
      </c>
      <c r="J7924" s="1" t="n">
        <v>100371</v>
      </c>
      <c r="K7924" s="1" t="n">
        <v>7896806700021</v>
      </c>
      <c r="L7924" s="1" t="s">
        <v>5584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5" t="n">
        <v>46252</v>
      </c>
      <c r="C7925" s="1" t="n">
        <v>11</v>
      </c>
      <c r="D7925" s="1" t="s">
        <v>3074</v>
      </c>
      <c r="E7925" s="1" t="n">
        <v>1739</v>
      </c>
      <c r="F7925" s="1" t="s">
        <v>2621</v>
      </c>
      <c r="I7925" s="1" t="n">
        <v>255147</v>
      </c>
      <c r="J7925" s="1" t="n">
        <v>100559</v>
      </c>
      <c r="K7925" s="1" t="n">
        <v>7896013501022</v>
      </c>
      <c r="L7925" s="1" t="s">
        <v>5585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5" t="n">
        <v>46252</v>
      </c>
      <c r="C7926" s="1" t="n">
        <v>11</v>
      </c>
      <c r="D7926" s="1" t="s">
        <v>3074</v>
      </c>
      <c r="E7926" s="1" t="n">
        <v>1739</v>
      </c>
      <c r="F7926" s="1" t="s">
        <v>2621</v>
      </c>
      <c r="I7926" s="1" t="n">
        <v>255147</v>
      </c>
      <c r="J7926" s="1" t="n">
        <v>100560</v>
      </c>
      <c r="K7926" s="1" t="n">
        <v>7896013514817</v>
      </c>
      <c r="L7926" s="1" t="s">
        <v>5586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5" t="n">
        <v>46252</v>
      </c>
      <c r="C7927" s="1" t="n">
        <v>11</v>
      </c>
      <c r="D7927" s="1" t="s">
        <v>3074</v>
      </c>
      <c r="E7927" s="1" t="n">
        <v>1739</v>
      </c>
      <c r="F7927" s="1" t="s">
        <v>2621</v>
      </c>
      <c r="I7927" s="1" t="n">
        <v>255147</v>
      </c>
      <c r="J7927" s="1" t="n">
        <v>100561</v>
      </c>
      <c r="K7927" s="1" t="n">
        <v>7896013501039</v>
      </c>
      <c r="L7927" s="1" t="s">
        <v>5587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5" t="n">
        <v>46252</v>
      </c>
      <c r="C7928" s="1" t="n">
        <v>11</v>
      </c>
      <c r="D7928" s="1" t="s">
        <v>3074</v>
      </c>
      <c r="E7928" s="1" t="n">
        <v>1739</v>
      </c>
      <c r="F7928" s="1" t="s">
        <v>2621</v>
      </c>
      <c r="I7928" s="1" t="n">
        <v>255147</v>
      </c>
      <c r="J7928" s="1" t="n">
        <v>100562</v>
      </c>
      <c r="K7928" s="1" t="n">
        <v>7896013502111</v>
      </c>
      <c r="L7928" s="1" t="s">
        <v>5588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5" t="n">
        <v>46252</v>
      </c>
      <c r="C7929" s="1" t="n">
        <v>11</v>
      </c>
      <c r="D7929" s="1" t="s">
        <v>3074</v>
      </c>
      <c r="E7929" s="1" t="n">
        <v>1739</v>
      </c>
      <c r="F7929" s="1" t="s">
        <v>2621</v>
      </c>
      <c r="I7929" s="1" t="n">
        <v>255147</v>
      </c>
      <c r="J7929" s="1" t="n">
        <v>100563</v>
      </c>
      <c r="K7929" s="1" t="n">
        <v>7896013500643</v>
      </c>
      <c r="L7929" s="1" t="s">
        <v>5589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5" t="n">
        <v>46252</v>
      </c>
      <c r="C7930" s="1" t="n">
        <v>11</v>
      </c>
      <c r="D7930" s="1" t="s">
        <v>3074</v>
      </c>
      <c r="E7930" s="1" t="n">
        <v>1739</v>
      </c>
      <c r="F7930" s="1" t="s">
        <v>2621</v>
      </c>
      <c r="I7930" s="1" t="n">
        <v>255147</v>
      </c>
      <c r="J7930" s="1" t="n">
        <v>100619</v>
      </c>
      <c r="K7930" s="1" t="n">
        <v>7891176113044</v>
      </c>
      <c r="L7930" s="1" t="s">
        <v>5590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5" t="n">
        <v>46252</v>
      </c>
      <c r="C7931" s="1" t="n">
        <v>11</v>
      </c>
      <c r="D7931" s="1" t="s">
        <v>3074</v>
      </c>
      <c r="E7931" s="1" t="n">
        <v>1739</v>
      </c>
      <c r="F7931" s="1" t="s">
        <v>2621</v>
      </c>
      <c r="I7931" s="1" t="n">
        <v>255147</v>
      </c>
      <c r="J7931" s="1" t="n">
        <v>105208</v>
      </c>
      <c r="K7931" s="1" t="n">
        <v>7891176113068</v>
      </c>
      <c r="L7931" s="1" t="s">
        <v>5591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5" t="n">
        <v>46252</v>
      </c>
      <c r="C7932" s="1" t="n">
        <v>11</v>
      </c>
      <c r="D7932" s="1" t="s">
        <v>3074</v>
      </c>
      <c r="E7932" s="1" t="n">
        <v>1739</v>
      </c>
      <c r="F7932" s="1" t="s">
        <v>2621</v>
      </c>
      <c r="I7932" s="1" t="n">
        <v>255147</v>
      </c>
      <c r="J7932" s="1" t="n">
        <v>109119</v>
      </c>
      <c r="K7932" s="1" t="n">
        <v>7897042005048</v>
      </c>
      <c r="L7932" s="1" t="s">
        <v>5592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5" t="n">
        <v>46252</v>
      </c>
      <c r="C7933" s="1" t="n">
        <v>11</v>
      </c>
      <c r="D7933" s="1" t="s">
        <v>3074</v>
      </c>
      <c r="E7933" s="1" t="n">
        <v>1739</v>
      </c>
      <c r="F7933" s="1" t="s">
        <v>2621</v>
      </c>
      <c r="I7933" s="1" t="n">
        <v>255147</v>
      </c>
      <c r="J7933" s="1" t="n">
        <v>109120</v>
      </c>
      <c r="K7933" s="1" t="n">
        <v>7897042007226</v>
      </c>
      <c r="L7933" s="1" t="s">
        <v>5593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5" t="n">
        <v>46252</v>
      </c>
      <c r="C7934" s="1" t="n">
        <v>11</v>
      </c>
      <c r="D7934" s="1" t="s">
        <v>3074</v>
      </c>
      <c r="E7934" s="1" t="n">
        <v>1739</v>
      </c>
      <c r="F7934" s="1" t="s">
        <v>2621</v>
      </c>
      <c r="I7934" s="1" t="n">
        <v>255147</v>
      </c>
      <c r="J7934" s="1" t="n">
        <v>14709</v>
      </c>
      <c r="K7934" s="1" t="n">
        <v>7898095296476</v>
      </c>
      <c r="L7934" s="1" t="s">
        <v>5594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5" t="n">
        <v>46252</v>
      </c>
      <c r="C7935" s="1" t="n">
        <v>11</v>
      </c>
      <c r="D7935" s="1" t="s">
        <v>3074</v>
      </c>
      <c r="E7935" s="1" t="n">
        <v>1739</v>
      </c>
      <c r="F7935" s="1" t="s">
        <v>2621</v>
      </c>
      <c r="I7935" s="1" t="n">
        <v>255147</v>
      </c>
      <c r="J7935" s="1" t="n">
        <v>14742</v>
      </c>
      <c r="K7935" s="1" t="n">
        <v>7898148110407</v>
      </c>
      <c r="L7935" s="1" t="s">
        <v>5595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5" t="n">
        <v>46252</v>
      </c>
      <c r="C7936" s="1" t="n">
        <v>11</v>
      </c>
      <c r="D7936" s="1" t="s">
        <v>3074</v>
      </c>
      <c r="E7936" s="1" t="n">
        <v>1739</v>
      </c>
      <c r="F7936" s="1" t="s">
        <v>2621</v>
      </c>
      <c r="I7936" s="1" t="n">
        <v>255147</v>
      </c>
      <c r="J7936" s="1" t="n">
        <v>15911</v>
      </c>
      <c r="K7936" s="1" t="n">
        <v>7898095296452</v>
      </c>
      <c r="L7936" s="1" t="s">
        <v>5596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15" t="n">
        <v>46252</v>
      </c>
      <c r="C7937" s="1" t="n">
        <v>11</v>
      </c>
      <c r="D7937" s="1" t="s">
        <v>3074</v>
      </c>
      <c r="E7937" s="1" t="n">
        <v>1739</v>
      </c>
      <c r="F7937" s="1" t="s">
        <v>2621</v>
      </c>
      <c r="I7937" s="1" t="n">
        <v>255147</v>
      </c>
      <c r="J7937" s="1" t="n">
        <v>16689</v>
      </c>
      <c r="K7937" s="1" t="n">
        <v>7896013549604</v>
      </c>
      <c r="L7937" s="1" t="s">
        <v>5597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15" t="n">
        <v>46252</v>
      </c>
      <c r="C7938" s="1" t="n">
        <v>11</v>
      </c>
      <c r="D7938" s="1" t="s">
        <v>3074</v>
      </c>
      <c r="E7938" s="1" t="n">
        <v>1739</v>
      </c>
      <c r="F7938" s="1" t="s">
        <v>2621</v>
      </c>
      <c r="I7938" s="1" t="n">
        <v>255147</v>
      </c>
      <c r="J7938" s="1" t="n">
        <v>21613</v>
      </c>
      <c r="K7938" s="1" t="n">
        <v>7896902209114</v>
      </c>
      <c r="L7938" s="1" t="s">
        <v>5598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15" t="n">
        <v>46252</v>
      </c>
      <c r="C7939" s="1" t="n">
        <v>11</v>
      </c>
      <c r="D7939" s="1" t="s">
        <v>3074</v>
      </c>
      <c r="E7939" s="1" t="n">
        <v>1739</v>
      </c>
      <c r="F7939" s="1" t="s">
        <v>2621</v>
      </c>
      <c r="I7939" s="1" t="n">
        <v>255147</v>
      </c>
      <c r="J7939" s="1" t="n">
        <v>22110</v>
      </c>
      <c r="K7939" s="1" t="n">
        <v>7897161371024</v>
      </c>
      <c r="L7939" s="1" t="s">
        <v>5599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15" t="n">
        <v>46252</v>
      </c>
      <c r="C7940" s="1" t="n">
        <v>11</v>
      </c>
      <c r="D7940" s="1" t="s">
        <v>3074</v>
      </c>
      <c r="E7940" s="1" t="n">
        <v>1739</v>
      </c>
      <c r="F7940" s="1" t="s">
        <v>2621</v>
      </c>
      <c r="I7940" s="1" t="n">
        <v>255147</v>
      </c>
      <c r="J7940" s="1" t="n">
        <v>22548</v>
      </c>
      <c r="K7940" s="1" t="n">
        <v>7897161371031</v>
      </c>
      <c r="L7940" s="1" t="s">
        <v>5600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15" t="n">
        <v>46252</v>
      </c>
      <c r="C7941" s="1" t="n">
        <v>11</v>
      </c>
      <c r="D7941" s="1" t="s">
        <v>3074</v>
      </c>
      <c r="E7941" s="1" t="n">
        <v>1739</v>
      </c>
      <c r="F7941" s="1" t="s">
        <v>2621</v>
      </c>
      <c r="I7941" s="1" t="n">
        <v>255147</v>
      </c>
      <c r="J7941" s="1" t="n">
        <v>22549</v>
      </c>
      <c r="K7941" s="1" t="n">
        <v>7897161371055</v>
      </c>
      <c r="L7941" s="1" t="s">
        <v>5601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5" t="n">
        <v>46252</v>
      </c>
      <c r="C7942" s="1" t="n">
        <v>11</v>
      </c>
      <c r="D7942" s="1" t="s">
        <v>3074</v>
      </c>
      <c r="E7942" s="1" t="n">
        <v>1739</v>
      </c>
      <c r="F7942" s="1" t="s">
        <v>2621</v>
      </c>
      <c r="I7942" s="1" t="n">
        <v>255147</v>
      </c>
      <c r="J7942" s="1" t="n">
        <v>22550</v>
      </c>
      <c r="K7942" s="1" t="n">
        <v>7897161371048</v>
      </c>
      <c r="L7942" s="1" t="s">
        <v>5602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5" t="n">
        <v>46252</v>
      </c>
      <c r="C7943" s="1" t="n">
        <v>11</v>
      </c>
      <c r="D7943" s="1" t="s">
        <v>3074</v>
      </c>
      <c r="E7943" s="1" t="n">
        <v>1739</v>
      </c>
      <c r="F7943" s="1" t="s">
        <v>2621</v>
      </c>
      <c r="I7943" s="1" t="n">
        <v>255147</v>
      </c>
      <c r="J7943" s="1" t="n">
        <v>23254</v>
      </c>
      <c r="K7943" s="1" t="n">
        <v>7897161371017</v>
      </c>
      <c r="L7943" s="1" t="s">
        <v>5603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15" t="n">
        <v>46252</v>
      </c>
      <c r="C7944" s="1" t="n">
        <v>11</v>
      </c>
      <c r="D7944" s="1" t="s">
        <v>3074</v>
      </c>
      <c r="E7944" s="1" t="n">
        <v>1739</v>
      </c>
      <c r="F7944" s="1" t="s">
        <v>2621</v>
      </c>
      <c r="I7944" s="1" t="n">
        <v>255147</v>
      </c>
      <c r="J7944" s="1" t="n">
        <v>23706</v>
      </c>
      <c r="K7944" s="1" t="n">
        <v>7896902210561</v>
      </c>
      <c r="L7944" s="1" t="s">
        <v>5604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15" t="n">
        <v>46252</v>
      </c>
      <c r="C7945" s="1" t="n">
        <v>11</v>
      </c>
      <c r="D7945" s="1" t="s">
        <v>3074</v>
      </c>
      <c r="E7945" s="1" t="n">
        <v>1739</v>
      </c>
      <c r="F7945" s="1" t="s">
        <v>2621</v>
      </c>
      <c r="I7945" s="1" t="n">
        <v>255147</v>
      </c>
      <c r="J7945" s="1" t="n">
        <v>23707</v>
      </c>
      <c r="K7945" s="1" t="n">
        <v>7896902210608</v>
      </c>
      <c r="L7945" s="1" t="s">
        <v>5605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5" t="n">
        <v>46252</v>
      </c>
      <c r="C7946" s="1" t="n">
        <v>11</v>
      </c>
      <c r="D7946" s="1" t="s">
        <v>3074</v>
      </c>
      <c r="E7946" s="1" t="n">
        <v>1739</v>
      </c>
      <c r="F7946" s="1" t="s">
        <v>2621</v>
      </c>
      <c r="I7946" s="1" t="n">
        <v>255147</v>
      </c>
      <c r="J7946" s="1" t="n">
        <v>23708</v>
      </c>
      <c r="K7946" s="1" t="n">
        <v>7896902210646</v>
      </c>
      <c r="L7946" s="1" t="s">
        <v>5606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5" t="n">
        <v>46252</v>
      </c>
      <c r="C7947" s="1" t="n">
        <v>11</v>
      </c>
      <c r="D7947" s="1" t="s">
        <v>3074</v>
      </c>
      <c r="E7947" s="1" t="n">
        <v>1739</v>
      </c>
      <c r="F7947" s="1" t="s">
        <v>2621</v>
      </c>
      <c r="I7947" s="1" t="n">
        <v>255147</v>
      </c>
      <c r="J7947" s="1" t="n">
        <v>24604</v>
      </c>
      <c r="K7947" s="1" t="n">
        <v>7896902210530</v>
      </c>
      <c r="L7947" s="1" t="s">
        <v>5607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5" t="n">
        <v>46252</v>
      </c>
      <c r="C7948" s="1" t="n">
        <v>11</v>
      </c>
      <c r="D7948" s="1" t="s">
        <v>3074</v>
      </c>
      <c r="E7948" s="1" t="n">
        <v>1739</v>
      </c>
      <c r="F7948" s="1" t="s">
        <v>2621</v>
      </c>
      <c r="I7948" s="1" t="n">
        <v>255147</v>
      </c>
      <c r="J7948" s="1" t="n">
        <v>25235</v>
      </c>
      <c r="K7948" s="1" t="n">
        <v>7898148110360</v>
      </c>
      <c r="L7948" s="1" t="s">
        <v>5608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15" t="n">
        <v>46252</v>
      </c>
      <c r="C7949" s="1" t="n">
        <v>11</v>
      </c>
      <c r="D7949" s="1" t="s">
        <v>3074</v>
      </c>
      <c r="E7949" s="1" t="n">
        <v>1739</v>
      </c>
      <c r="F7949" s="1" t="s">
        <v>2621</v>
      </c>
      <c r="I7949" s="1" t="n">
        <v>255147</v>
      </c>
      <c r="J7949" s="1" t="n">
        <v>25236</v>
      </c>
      <c r="K7949" s="1" t="n">
        <v>7898148110384</v>
      </c>
      <c r="L7949" s="1" t="s">
        <v>5609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5" t="n">
        <v>46252</v>
      </c>
      <c r="C7950" s="1" t="n">
        <v>11</v>
      </c>
      <c r="D7950" s="1" t="s">
        <v>3074</v>
      </c>
      <c r="E7950" s="1" t="n">
        <v>1739</v>
      </c>
      <c r="F7950" s="1" t="s">
        <v>2621</v>
      </c>
      <c r="I7950" s="1" t="n">
        <v>255147</v>
      </c>
      <c r="J7950" s="1" t="n">
        <v>25237</v>
      </c>
      <c r="K7950" s="1" t="n">
        <v>7898148110377</v>
      </c>
      <c r="L7950" s="1" t="s">
        <v>5610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5" t="n">
        <v>46252</v>
      </c>
      <c r="C7951" s="1" t="n">
        <v>11</v>
      </c>
      <c r="D7951" s="1" t="s">
        <v>3074</v>
      </c>
      <c r="E7951" s="1" t="n">
        <v>1739</v>
      </c>
      <c r="F7951" s="1" t="s">
        <v>2621</v>
      </c>
      <c r="I7951" s="1" t="n">
        <v>255147</v>
      </c>
      <c r="J7951" s="1" t="n">
        <v>25454</v>
      </c>
      <c r="K7951" s="1" t="n">
        <v>7897042009121</v>
      </c>
      <c r="L7951" s="1" t="s">
        <v>5611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5" t="n">
        <v>46252</v>
      </c>
      <c r="C7952" s="1" t="n">
        <v>11</v>
      </c>
      <c r="D7952" s="1" t="s">
        <v>3074</v>
      </c>
      <c r="E7952" s="1" t="n">
        <v>1739</v>
      </c>
      <c r="F7952" s="1" t="s">
        <v>2621</v>
      </c>
      <c r="I7952" s="1" t="n">
        <v>255147</v>
      </c>
      <c r="J7952" s="1" t="n">
        <v>25697</v>
      </c>
      <c r="K7952" s="1" t="n">
        <v>7897161371000</v>
      </c>
      <c r="L7952" s="1" t="s">
        <v>5612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5" t="n">
        <v>46252</v>
      </c>
      <c r="C7953" s="1" t="n">
        <v>11</v>
      </c>
      <c r="D7953" s="1" t="s">
        <v>3074</v>
      </c>
      <c r="E7953" s="1" t="n">
        <v>1739</v>
      </c>
      <c r="F7953" s="1" t="s">
        <v>2621</v>
      </c>
      <c r="I7953" s="1" t="n">
        <v>255147</v>
      </c>
      <c r="J7953" s="1" t="n">
        <v>27285</v>
      </c>
      <c r="K7953" s="1" t="n">
        <v>7896902210554</v>
      </c>
      <c r="L7953" s="1" t="s">
        <v>5613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5" t="n">
        <v>46252</v>
      </c>
      <c r="C7954" s="1" t="n">
        <v>11</v>
      </c>
      <c r="D7954" s="1" t="s">
        <v>3074</v>
      </c>
      <c r="E7954" s="1" t="n">
        <v>1739</v>
      </c>
      <c r="F7954" s="1" t="s">
        <v>2621</v>
      </c>
      <c r="I7954" s="1" t="n">
        <v>255147</v>
      </c>
      <c r="J7954" s="1" t="n">
        <v>27316</v>
      </c>
      <c r="K7954" s="1" t="n">
        <v>7897042012312</v>
      </c>
      <c r="L7954" s="1" t="s">
        <v>5614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5" t="n">
        <v>46252</v>
      </c>
      <c r="C7955" s="1" t="n">
        <v>11</v>
      </c>
      <c r="D7955" s="1" t="s">
        <v>3074</v>
      </c>
      <c r="E7955" s="1" t="n">
        <v>1739</v>
      </c>
      <c r="F7955" s="1" t="s">
        <v>2621</v>
      </c>
      <c r="I7955" s="1" t="n">
        <v>255147</v>
      </c>
      <c r="J7955" s="1" t="n">
        <v>31813</v>
      </c>
      <c r="K7955" s="1" t="n">
        <v>7898148110353</v>
      </c>
      <c r="L7955" s="1" t="s">
        <v>5615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5" t="n">
        <v>46252</v>
      </c>
      <c r="C7956" s="1" t="n">
        <v>11</v>
      </c>
      <c r="D7956" s="1" t="s">
        <v>3074</v>
      </c>
      <c r="E7956" s="1" t="n">
        <v>1739</v>
      </c>
      <c r="F7956" s="1" t="s">
        <v>2621</v>
      </c>
      <c r="I7956" s="1" t="n">
        <v>255147</v>
      </c>
      <c r="J7956" s="1" t="n">
        <v>33595</v>
      </c>
      <c r="K7956" s="1" t="n">
        <v>7898148110346</v>
      </c>
      <c r="L7956" s="1" t="s">
        <v>5616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5" t="n">
        <v>46252</v>
      </c>
      <c r="C7957" s="1" t="n">
        <v>11</v>
      </c>
      <c r="D7957" s="1" t="s">
        <v>3074</v>
      </c>
      <c r="E7957" s="1" t="n">
        <v>1739</v>
      </c>
      <c r="F7957" s="1" t="s">
        <v>2621</v>
      </c>
      <c r="I7957" s="1" t="n">
        <v>255147</v>
      </c>
      <c r="J7957" s="1" t="n">
        <v>33837</v>
      </c>
      <c r="K7957" s="1" t="n">
        <v>7896902210639</v>
      </c>
      <c r="L7957" s="1" t="s">
        <v>5605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5" t="n">
        <v>46252</v>
      </c>
      <c r="C7958" s="1" t="n">
        <v>11</v>
      </c>
      <c r="D7958" s="1" t="s">
        <v>3074</v>
      </c>
      <c r="E7958" s="1" t="n">
        <v>1739</v>
      </c>
      <c r="F7958" s="1" t="s">
        <v>2621</v>
      </c>
      <c r="I7958" s="1" t="n">
        <v>255147</v>
      </c>
      <c r="J7958" s="1" t="n">
        <v>34154</v>
      </c>
      <c r="K7958" s="1" t="n">
        <v>7896902210677</v>
      </c>
      <c r="L7958" s="1" t="s">
        <v>5605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5" t="n">
        <v>46252</v>
      </c>
      <c r="C7959" s="1" t="n">
        <v>11</v>
      </c>
      <c r="D7959" s="1" t="s">
        <v>3074</v>
      </c>
      <c r="E7959" s="1" t="n">
        <v>1739</v>
      </c>
      <c r="F7959" s="1" t="s">
        <v>2621</v>
      </c>
      <c r="I7959" s="1" t="n">
        <v>255147</v>
      </c>
      <c r="J7959" s="1" t="n">
        <v>35217</v>
      </c>
      <c r="K7959" s="1" t="n">
        <v>7897042012473</v>
      </c>
      <c r="L7959" s="1" t="s">
        <v>5617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5" t="n">
        <v>46252</v>
      </c>
      <c r="C7960" s="1" t="n">
        <v>11</v>
      </c>
      <c r="D7960" s="1" t="s">
        <v>3074</v>
      </c>
      <c r="E7960" s="1" t="n">
        <v>1739</v>
      </c>
      <c r="F7960" s="1" t="s">
        <v>2621</v>
      </c>
      <c r="I7960" s="1" t="n">
        <v>255147</v>
      </c>
      <c r="J7960" s="1" t="n">
        <v>39134</v>
      </c>
      <c r="K7960" s="1" t="n">
        <v>7896085872648</v>
      </c>
      <c r="L7960" s="1" t="s">
        <v>5618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5" t="n">
        <v>46252</v>
      </c>
      <c r="C7961" s="1" t="n">
        <v>11</v>
      </c>
      <c r="D7961" s="1" t="s">
        <v>3074</v>
      </c>
      <c r="E7961" s="1" t="n">
        <v>1739</v>
      </c>
      <c r="F7961" s="1" t="s">
        <v>2621</v>
      </c>
      <c r="I7961" s="1" t="n">
        <v>255147</v>
      </c>
      <c r="J7961" s="1" t="n">
        <v>39137</v>
      </c>
      <c r="K7961" s="1" t="n">
        <v>7896085872679</v>
      </c>
      <c r="L7961" s="1" t="s">
        <v>5618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5" t="n">
        <v>46252</v>
      </c>
      <c r="C7962" s="1" t="n">
        <v>11</v>
      </c>
      <c r="D7962" s="1" t="s">
        <v>3074</v>
      </c>
      <c r="E7962" s="1" t="n">
        <v>1739</v>
      </c>
      <c r="F7962" s="1" t="s">
        <v>2621</v>
      </c>
      <c r="I7962" s="1" t="n">
        <v>255147</v>
      </c>
      <c r="J7962" s="1" t="n">
        <v>40514</v>
      </c>
      <c r="K7962" s="1" t="n">
        <v>7896902210592</v>
      </c>
      <c r="L7962" s="1" t="s">
        <v>5619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5" t="n">
        <v>46252</v>
      </c>
      <c r="C7963" s="1" t="n">
        <v>11</v>
      </c>
      <c r="D7963" s="1" t="s">
        <v>3074</v>
      </c>
      <c r="E7963" s="1" t="n">
        <v>1739</v>
      </c>
      <c r="F7963" s="1" t="s">
        <v>2621</v>
      </c>
      <c r="I7963" s="1" t="n">
        <v>255147</v>
      </c>
      <c r="J7963" s="1" t="n">
        <v>42446</v>
      </c>
      <c r="K7963" s="1" t="n">
        <v>7896183307004</v>
      </c>
      <c r="L7963" s="1" t="s">
        <v>5620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5" t="n">
        <v>46252</v>
      </c>
      <c r="C7964" s="1" t="n">
        <v>11</v>
      </c>
      <c r="D7964" s="1" t="s">
        <v>3074</v>
      </c>
      <c r="E7964" s="1" t="n">
        <v>1739</v>
      </c>
      <c r="F7964" s="1" t="s">
        <v>2621</v>
      </c>
      <c r="I7964" s="1" t="n">
        <v>255147</v>
      </c>
      <c r="J7964" s="1" t="n">
        <v>42572</v>
      </c>
      <c r="K7964" s="1" t="n">
        <v>7896085872549</v>
      </c>
      <c r="L7964" s="1" t="s">
        <v>5621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5" t="n">
        <v>46252</v>
      </c>
      <c r="C7965" s="1" t="n">
        <v>11</v>
      </c>
      <c r="D7965" s="1" t="s">
        <v>3074</v>
      </c>
      <c r="E7965" s="1" t="n">
        <v>1739</v>
      </c>
      <c r="F7965" s="1" t="s">
        <v>2621</v>
      </c>
      <c r="I7965" s="1" t="n">
        <v>255147</v>
      </c>
      <c r="J7965" s="1" t="n">
        <v>43049</v>
      </c>
      <c r="K7965" s="1" t="n">
        <v>7898556850049</v>
      </c>
      <c r="L7965" s="1" t="s">
        <v>5622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5" t="n">
        <v>46252</v>
      </c>
      <c r="C7966" s="1" t="n">
        <v>11</v>
      </c>
      <c r="D7966" s="1" t="s">
        <v>3074</v>
      </c>
      <c r="E7966" s="1" t="n">
        <v>1739</v>
      </c>
      <c r="F7966" s="1" t="s">
        <v>2621</v>
      </c>
      <c r="I7966" s="1" t="n">
        <v>255147</v>
      </c>
      <c r="J7966" s="1" t="n">
        <v>45554</v>
      </c>
      <c r="K7966" s="1" t="n">
        <v>7897042012732</v>
      </c>
      <c r="L7966" s="1" t="s">
        <v>5623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5" t="n">
        <v>46252</v>
      </c>
      <c r="C7967" s="1" t="n">
        <v>11</v>
      </c>
      <c r="D7967" s="1" t="s">
        <v>3074</v>
      </c>
      <c r="E7967" s="1" t="n">
        <v>1739</v>
      </c>
      <c r="F7967" s="1" t="s">
        <v>2621</v>
      </c>
      <c r="I7967" s="1" t="n">
        <v>255147</v>
      </c>
      <c r="J7967" s="1" t="n">
        <v>46046</v>
      </c>
      <c r="K7967" s="1" t="n">
        <v>7897042010714</v>
      </c>
      <c r="L7967" s="1" t="s">
        <v>5624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5" t="n">
        <v>46252</v>
      </c>
      <c r="C7968" s="1" t="n">
        <v>11</v>
      </c>
      <c r="D7968" s="1" t="s">
        <v>3074</v>
      </c>
      <c r="E7968" s="1" t="n">
        <v>1739</v>
      </c>
      <c r="F7968" s="1" t="s">
        <v>2621</v>
      </c>
      <c r="I7968" s="1" t="n">
        <v>255147</v>
      </c>
      <c r="J7968" s="1" t="n">
        <v>46914</v>
      </c>
      <c r="K7968" s="1" t="n">
        <v>7896085873126</v>
      </c>
      <c r="L7968" s="1" t="s">
        <v>5625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5" t="n">
        <v>46252</v>
      </c>
      <c r="C7969" s="1" t="n">
        <v>11</v>
      </c>
      <c r="D7969" s="1" t="s">
        <v>3074</v>
      </c>
      <c r="E7969" s="1" t="n">
        <v>1739</v>
      </c>
      <c r="F7969" s="1" t="s">
        <v>2621</v>
      </c>
      <c r="I7969" s="1" t="n">
        <v>255147</v>
      </c>
      <c r="J7969" s="1" t="n">
        <v>46915</v>
      </c>
      <c r="K7969" s="1" t="n">
        <v>7896085873072</v>
      </c>
      <c r="L7969" s="1" t="s">
        <v>5626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5" t="n">
        <v>46252</v>
      </c>
      <c r="C7970" s="1" t="n">
        <v>11</v>
      </c>
      <c r="D7970" s="1" t="s">
        <v>3074</v>
      </c>
      <c r="E7970" s="1" t="n">
        <v>1739</v>
      </c>
      <c r="F7970" s="1" t="s">
        <v>2621</v>
      </c>
      <c r="I7970" s="1" t="n">
        <v>255147</v>
      </c>
      <c r="J7970" s="1" t="n">
        <v>46916</v>
      </c>
      <c r="K7970" s="1" t="n">
        <v>7896085873119</v>
      </c>
      <c r="L7970" s="1" t="s">
        <v>5627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5" t="n">
        <v>46252</v>
      </c>
      <c r="C7971" s="1" t="n">
        <v>11</v>
      </c>
      <c r="D7971" s="1" t="s">
        <v>3074</v>
      </c>
      <c r="E7971" s="1" t="n">
        <v>1739</v>
      </c>
      <c r="F7971" s="1" t="s">
        <v>2621</v>
      </c>
      <c r="I7971" s="1" t="n">
        <v>255147</v>
      </c>
      <c r="J7971" s="1" t="n">
        <v>47751</v>
      </c>
      <c r="K7971" s="1" t="n">
        <v>7896085873140</v>
      </c>
      <c r="L7971" s="1" t="s">
        <v>5628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5" t="n">
        <v>46252</v>
      </c>
      <c r="C7972" s="1" t="n">
        <v>11</v>
      </c>
      <c r="D7972" s="1" t="s">
        <v>3074</v>
      </c>
      <c r="E7972" s="1" t="n">
        <v>1739</v>
      </c>
      <c r="F7972" s="1" t="s">
        <v>2621</v>
      </c>
      <c r="I7972" s="1" t="n">
        <v>255147</v>
      </c>
      <c r="J7972" s="1" t="n">
        <v>48201</v>
      </c>
      <c r="K7972" s="1" t="n">
        <v>7898556850551</v>
      </c>
      <c r="L7972" s="1" t="s">
        <v>5629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5" t="n">
        <v>46252</v>
      </c>
      <c r="C7973" s="1" t="n">
        <v>11</v>
      </c>
      <c r="D7973" s="1" t="s">
        <v>3074</v>
      </c>
      <c r="E7973" s="1" t="n">
        <v>1739</v>
      </c>
      <c r="F7973" s="1" t="s">
        <v>2621</v>
      </c>
      <c r="I7973" s="1" t="n">
        <v>255147</v>
      </c>
      <c r="J7973" s="1" t="n">
        <v>50003</v>
      </c>
      <c r="K7973" s="1" t="n">
        <v>7898556850636</v>
      </c>
      <c r="L7973" s="1" t="s">
        <v>5630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5" t="n">
        <v>46252</v>
      </c>
      <c r="C7974" s="1" t="n">
        <v>11</v>
      </c>
      <c r="D7974" s="1" t="s">
        <v>3074</v>
      </c>
      <c r="E7974" s="1" t="n">
        <v>1739</v>
      </c>
      <c r="F7974" s="1" t="s">
        <v>2621</v>
      </c>
      <c r="I7974" s="1" t="n">
        <v>255147</v>
      </c>
      <c r="J7974" s="1" t="n">
        <v>50008</v>
      </c>
      <c r="K7974" s="1" t="n">
        <v>7898556850650</v>
      </c>
      <c r="L7974" s="1" t="s">
        <v>5631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5" t="n">
        <v>46252</v>
      </c>
      <c r="C7975" s="1" t="n">
        <v>11</v>
      </c>
      <c r="D7975" s="1" t="s">
        <v>3074</v>
      </c>
      <c r="E7975" s="1" t="n">
        <v>1739</v>
      </c>
      <c r="F7975" s="1" t="s">
        <v>2621</v>
      </c>
      <c r="I7975" s="1" t="n">
        <v>255147</v>
      </c>
      <c r="J7975" s="1" t="n">
        <v>51587</v>
      </c>
      <c r="K7975" s="1" t="n">
        <v>7896085873089</v>
      </c>
      <c r="L7975" s="1" t="s">
        <v>5632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5" t="n">
        <v>46252</v>
      </c>
      <c r="C7976" s="1" t="n">
        <v>11</v>
      </c>
      <c r="D7976" s="1" t="s">
        <v>3074</v>
      </c>
      <c r="E7976" s="1" t="n">
        <v>1739</v>
      </c>
      <c r="F7976" s="1" t="s">
        <v>2621</v>
      </c>
      <c r="I7976" s="1" t="n">
        <v>255147</v>
      </c>
      <c r="J7976" s="1" t="n">
        <v>52822</v>
      </c>
      <c r="K7976" s="1" t="n">
        <v>7898903991951</v>
      </c>
      <c r="L7976" s="1" t="s">
        <v>5633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5" t="n">
        <v>46252</v>
      </c>
      <c r="C7977" s="1" t="n">
        <v>11</v>
      </c>
      <c r="D7977" s="1" t="s">
        <v>3074</v>
      </c>
      <c r="E7977" s="1" t="n">
        <v>1739</v>
      </c>
      <c r="F7977" s="1" t="s">
        <v>2621</v>
      </c>
      <c r="I7977" s="1" t="n">
        <v>255147</v>
      </c>
      <c r="J7977" s="1" t="n">
        <v>69567</v>
      </c>
      <c r="K7977" s="1" t="n">
        <v>7897042019304</v>
      </c>
      <c r="L7977" s="1" t="s">
        <v>5634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5" t="n">
        <v>46252</v>
      </c>
      <c r="C7978" s="1" t="n">
        <v>11</v>
      </c>
      <c r="D7978" s="1" t="s">
        <v>3074</v>
      </c>
      <c r="E7978" s="1" t="n">
        <v>1739</v>
      </c>
      <c r="F7978" s="1" t="s">
        <v>2621</v>
      </c>
      <c r="I7978" s="1" t="n">
        <v>255147</v>
      </c>
      <c r="J7978" s="1" t="n">
        <v>69568</v>
      </c>
      <c r="K7978" s="1" t="n">
        <v>7897042019328</v>
      </c>
      <c r="L7978" s="1" t="s">
        <v>5635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5" t="n">
        <v>46252</v>
      </c>
      <c r="C7979" s="1" t="n">
        <v>11</v>
      </c>
      <c r="D7979" s="1" t="s">
        <v>3074</v>
      </c>
      <c r="E7979" s="1" t="n">
        <v>1739</v>
      </c>
      <c r="F7979" s="1" t="s">
        <v>2621</v>
      </c>
      <c r="I7979" s="1" t="n">
        <v>255147</v>
      </c>
      <c r="J7979" s="1" t="n">
        <v>71282</v>
      </c>
      <c r="K7979" s="1" t="n">
        <v>7897042019311</v>
      </c>
      <c r="L7979" s="1" t="s">
        <v>5636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5" t="n">
        <v>46252</v>
      </c>
      <c r="C7980" s="1" t="n">
        <v>11</v>
      </c>
      <c r="D7980" s="1" t="s">
        <v>3074</v>
      </c>
      <c r="E7980" s="1" t="n">
        <v>1739</v>
      </c>
      <c r="F7980" s="1" t="s">
        <v>2621</v>
      </c>
      <c r="I7980" s="1" t="n">
        <v>255147</v>
      </c>
      <c r="J7980" s="1" t="n">
        <v>75274</v>
      </c>
      <c r="K7980" s="1" t="n">
        <v>7896085874307</v>
      </c>
      <c r="L7980" s="1" t="s">
        <v>5637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5" t="n">
        <v>46252</v>
      </c>
      <c r="C7981" s="1" t="n">
        <v>11</v>
      </c>
      <c r="D7981" s="1" t="s">
        <v>3074</v>
      </c>
      <c r="E7981" s="1" t="n">
        <v>1739</v>
      </c>
      <c r="F7981" s="1" t="s">
        <v>2621</v>
      </c>
      <c r="I7981" s="1" t="n">
        <v>255147</v>
      </c>
      <c r="J7981" s="1" t="n">
        <v>77457</v>
      </c>
      <c r="K7981" s="1" t="n">
        <v>7896085875892</v>
      </c>
      <c r="L7981" s="1" t="s">
        <v>5638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5" t="n">
        <v>46252</v>
      </c>
      <c r="C7982" s="1" t="n">
        <v>11</v>
      </c>
      <c r="D7982" s="1" t="s">
        <v>3074</v>
      </c>
      <c r="E7982" s="1" t="n">
        <v>1739</v>
      </c>
      <c r="F7982" s="1" t="s">
        <v>2621</v>
      </c>
      <c r="I7982" s="1" t="n">
        <v>255147</v>
      </c>
      <c r="J7982" s="1" t="n">
        <v>110908</v>
      </c>
      <c r="K7982" s="1" t="n">
        <v>7896085875861</v>
      </c>
      <c r="L7982" s="1" t="s">
        <v>5638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5" t="n">
        <v>46252</v>
      </c>
      <c r="C7983" s="1" t="n">
        <v>11</v>
      </c>
      <c r="D7983" s="1" t="s">
        <v>3074</v>
      </c>
      <c r="E7983" s="1" t="n">
        <v>1739</v>
      </c>
      <c r="F7983" s="1" t="s">
        <v>2621</v>
      </c>
      <c r="I7983" s="1" t="n">
        <v>255147</v>
      </c>
      <c r="J7983" s="1" t="n">
        <v>79375</v>
      </c>
      <c r="K7983" s="1" t="n">
        <v>7897042020355</v>
      </c>
      <c r="L7983" s="1" t="s">
        <v>5639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5" t="n">
        <v>46252</v>
      </c>
      <c r="C7984" s="1" t="n">
        <v>11</v>
      </c>
      <c r="D7984" s="1" t="s">
        <v>3074</v>
      </c>
      <c r="E7984" s="1" t="n">
        <v>1739</v>
      </c>
      <c r="F7984" s="1" t="s">
        <v>2621</v>
      </c>
      <c r="I7984" s="1" t="n">
        <v>255147</v>
      </c>
      <c r="J7984" s="1" t="n">
        <v>79376</v>
      </c>
      <c r="K7984" s="1" t="n">
        <v>7897042020171</v>
      </c>
      <c r="L7984" s="1" t="s">
        <v>5640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5" t="n">
        <v>46252</v>
      </c>
      <c r="C7985" s="1" t="n">
        <v>11</v>
      </c>
      <c r="D7985" s="1" t="s">
        <v>3074</v>
      </c>
      <c r="E7985" s="1" t="n">
        <v>1739</v>
      </c>
      <c r="F7985" s="1" t="s">
        <v>2621</v>
      </c>
      <c r="I7985" s="1" t="n">
        <v>255147</v>
      </c>
      <c r="J7985" s="1" t="n">
        <v>79378</v>
      </c>
      <c r="K7985" s="1" t="n">
        <v>7897042020324</v>
      </c>
      <c r="L7985" s="1" t="s">
        <v>5641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5" t="n">
        <v>46252</v>
      </c>
      <c r="C7986" s="1" t="n">
        <v>11</v>
      </c>
      <c r="D7986" s="1" t="s">
        <v>3074</v>
      </c>
      <c r="E7986" s="1" t="n">
        <v>1739</v>
      </c>
      <c r="F7986" s="1" t="s">
        <v>2621</v>
      </c>
      <c r="I7986" s="1" t="n">
        <v>255147</v>
      </c>
      <c r="J7986" s="1" t="n">
        <v>80798</v>
      </c>
      <c r="K7986" s="1" t="n">
        <v>7897042020690</v>
      </c>
      <c r="L7986" s="1" t="s">
        <v>5642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5" t="n">
        <v>46252</v>
      </c>
      <c r="C7987" s="1" t="n">
        <v>11</v>
      </c>
      <c r="D7987" s="1" t="s">
        <v>3074</v>
      </c>
      <c r="E7987" s="1" t="n">
        <v>1739</v>
      </c>
      <c r="F7987" s="1" t="s">
        <v>2621</v>
      </c>
      <c r="I7987" s="1" t="n">
        <v>255147</v>
      </c>
      <c r="J7987" s="1" t="n">
        <v>80799</v>
      </c>
      <c r="K7987" s="1" t="n">
        <v>7897042020683</v>
      </c>
      <c r="L7987" s="1" t="s">
        <v>5643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5" t="n">
        <v>46252</v>
      </c>
      <c r="C7988" s="1" t="n">
        <v>11</v>
      </c>
      <c r="D7988" s="1" t="s">
        <v>3074</v>
      </c>
      <c r="E7988" s="1" t="n">
        <v>1739</v>
      </c>
      <c r="F7988" s="1" t="s">
        <v>2621</v>
      </c>
      <c r="I7988" s="1" t="n">
        <v>255147</v>
      </c>
      <c r="J7988" s="1" t="n">
        <v>82102</v>
      </c>
      <c r="K7988" s="1" t="n">
        <v>7896049501621</v>
      </c>
      <c r="L7988" s="1" t="s">
        <v>5644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5" t="n">
        <v>46252</v>
      </c>
      <c r="C7989" s="1" t="n">
        <v>11</v>
      </c>
      <c r="D7989" s="1" t="s">
        <v>3074</v>
      </c>
      <c r="E7989" s="1" t="n">
        <v>1739</v>
      </c>
      <c r="F7989" s="1" t="s">
        <v>2621</v>
      </c>
      <c r="I7989" s="1" t="n">
        <v>255147</v>
      </c>
      <c r="J7989" s="1" t="n">
        <v>82103</v>
      </c>
      <c r="K7989" s="1" t="n">
        <v>7896049501638</v>
      </c>
      <c r="L7989" s="1" t="s">
        <v>5645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5" t="n">
        <v>46252</v>
      </c>
      <c r="C7990" s="1" t="n">
        <v>11</v>
      </c>
      <c r="D7990" s="1" t="s">
        <v>3074</v>
      </c>
      <c r="E7990" s="1" t="n">
        <v>1739</v>
      </c>
      <c r="F7990" s="1" t="s">
        <v>2621</v>
      </c>
      <c r="I7990" s="1" t="n">
        <v>255147</v>
      </c>
      <c r="J7990" s="1" t="n">
        <v>82104</v>
      </c>
      <c r="K7990" s="1" t="n">
        <v>7896049501645</v>
      </c>
      <c r="L7990" s="1" t="s">
        <v>5646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5" t="n">
        <v>46252</v>
      </c>
      <c r="C7991" s="1" t="n">
        <v>11</v>
      </c>
      <c r="D7991" s="1" t="s">
        <v>3074</v>
      </c>
      <c r="E7991" s="1" t="n">
        <v>1739</v>
      </c>
      <c r="F7991" s="1" t="s">
        <v>2621</v>
      </c>
      <c r="I7991" s="1" t="n">
        <v>255147</v>
      </c>
      <c r="J7991" s="1" t="n">
        <v>82105</v>
      </c>
      <c r="K7991" s="1" t="n">
        <v>7898556851091</v>
      </c>
      <c r="L7991" s="1" t="s">
        <v>5647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5" t="n">
        <v>46252</v>
      </c>
      <c r="C7992" s="1" t="n">
        <v>11</v>
      </c>
      <c r="D7992" s="1" t="s">
        <v>3074</v>
      </c>
      <c r="E7992" s="1" t="n">
        <v>1739</v>
      </c>
      <c r="F7992" s="1" t="s">
        <v>2621</v>
      </c>
      <c r="I7992" s="1" t="n">
        <v>255147</v>
      </c>
      <c r="J7992" s="1" t="n">
        <v>82106</v>
      </c>
      <c r="K7992" s="1" t="n">
        <v>7898670904390</v>
      </c>
      <c r="L7992" s="1" t="s">
        <v>5648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5" t="n">
        <v>46252</v>
      </c>
      <c r="C7993" s="1" t="n">
        <v>11</v>
      </c>
      <c r="D7993" s="1" t="s">
        <v>3074</v>
      </c>
      <c r="E7993" s="1" t="n">
        <v>1739</v>
      </c>
      <c r="F7993" s="1" t="s">
        <v>2621</v>
      </c>
      <c r="I7993" s="1" t="n">
        <v>255147</v>
      </c>
      <c r="J7993" s="1" t="n">
        <v>82107</v>
      </c>
      <c r="K7993" s="1" t="n">
        <v>7898670904413</v>
      </c>
      <c r="L7993" s="1" t="s">
        <v>5649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5" t="n">
        <v>46252</v>
      </c>
      <c r="C7994" s="1" t="n">
        <v>11</v>
      </c>
      <c r="D7994" s="1" t="s">
        <v>3074</v>
      </c>
      <c r="E7994" s="1" t="n">
        <v>1739</v>
      </c>
      <c r="F7994" s="1" t="s">
        <v>2621</v>
      </c>
      <c r="I7994" s="1" t="n">
        <v>255147</v>
      </c>
      <c r="J7994" s="1" t="n">
        <v>82108</v>
      </c>
      <c r="K7994" s="1" t="n">
        <v>7897042020195</v>
      </c>
      <c r="L7994" s="1" t="s">
        <v>5650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5" t="n">
        <v>46252</v>
      </c>
      <c r="C7995" s="1" t="n">
        <v>11</v>
      </c>
      <c r="D7995" s="1" t="s">
        <v>3074</v>
      </c>
      <c r="E7995" s="1" t="n">
        <v>1739</v>
      </c>
      <c r="F7995" s="1" t="s">
        <v>2621</v>
      </c>
      <c r="I7995" s="1" t="n">
        <v>255147</v>
      </c>
      <c r="J7995" s="1" t="n">
        <v>82109</v>
      </c>
      <c r="K7995" s="1" t="n">
        <v>7897042020201</v>
      </c>
      <c r="L7995" s="1" t="s">
        <v>5651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5" t="n">
        <v>46252</v>
      </c>
      <c r="C7996" s="1" t="n">
        <v>11</v>
      </c>
      <c r="D7996" s="1" t="s">
        <v>3074</v>
      </c>
      <c r="E7996" s="1" t="n">
        <v>1739</v>
      </c>
      <c r="F7996" s="1" t="s">
        <v>2621</v>
      </c>
      <c r="I7996" s="1" t="n">
        <v>255147</v>
      </c>
      <c r="J7996" s="1" t="n">
        <v>82110</v>
      </c>
      <c r="K7996" s="1" t="n">
        <v>7897042020249</v>
      </c>
      <c r="L7996" s="1" t="s">
        <v>5652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5" t="n">
        <v>46252</v>
      </c>
      <c r="C7997" s="1" t="n">
        <v>11</v>
      </c>
      <c r="D7997" s="1" t="s">
        <v>3074</v>
      </c>
      <c r="E7997" s="1" t="n">
        <v>1739</v>
      </c>
      <c r="F7997" s="1" t="s">
        <v>2621</v>
      </c>
      <c r="I7997" s="1" t="n">
        <v>255147</v>
      </c>
      <c r="J7997" s="1" t="n">
        <v>82111</v>
      </c>
      <c r="K7997" s="1" t="n">
        <v>7898136151290</v>
      </c>
      <c r="L7997" s="1" t="s">
        <v>5653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5" t="n">
        <v>46252</v>
      </c>
      <c r="C7998" s="1" t="n">
        <v>11</v>
      </c>
      <c r="D7998" s="1" t="s">
        <v>3074</v>
      </c>
      <c r="E7998" s="1" t="n">
        <v>1739</v>
      </c>
      <c r="F7998" s="1" t="s">
        <v>2621</v>
      </c>
      <c r="I7998" s="1" t="n">
        <v>255147</v>
      </c>
      <c r="J7998" s="1" t="n">
        <v>82112</v>
      </c>
      <c r="K7998" s="1" t="n">
        <v>7896049501607</v>
      </c>
      <c r="L7998" s="1" t="s">
        <v>5654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5" t="n">
        <v>46252</v>
      </c>
      <c r="C7999" s="1" t="n">
        <v>11</v>
      </c>
      <c r="D7999" s="1" t="s">
        <v>3074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4793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5" t="n">
        <v>46252</v>
      </c>
      <c r="C8000" s="1" t="n">
        <v>11</v>
      </c>
      <c r="D8000" s="1" t="s">
        <v>3074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4794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5" t="n">
        <v>46252</v>
      </c>
      <c r="C8001" s="1" t="n">
        <v>11</v>
      </c>
      <c r="D8001" s="1" t="s">
        <v>3074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4796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5" t="n">
        <v>46252</v>
      </c>
      <c r="C8002" s="1" t="n">
        <v>11</v>
      </c>
      <c r="D8002" s="1" t="s">
        <v>3074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4797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5" t="n">
        <v>46252</v>
      </c>
      <c r="C8003" s="1" t="n">
        <v>11</v>
      </c>
      <c r="D8003" s="1" t="s">
        <v>3074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5655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5" t="n">
        <v>46252</v>
      </c>
      <c r="C8004" s="1" t="n">
        <v>11</v>
      </c>
      <c r="D8004" s="1" t="s">
        <v>3074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5656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5" t="n">
        <v>46252</v>
      </c>
      <c r="C8005" s="1" t="n">
        <v>11</v>
      </c>
      <c r="D8005" s="1" t="s">
        <v>3074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5657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5" t="n">
        <v>46252</v>
      </c>
      <c r="C8006" s="1" t="n">
        <v>11</v>
      </c>
      <c r="D8006" s="1" t="s">
        <v>3074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5658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5" t="n">
        <v>46252</v>
      </c>
      <c r="C8007" s="1" t="n">
        <v>11</v>
      </c>
      <c r="D8007" s="1" t="s">
        <v>3074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5659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5" t="n">
        <v>46252</v>
      </c>
      <c r="C8008" s="1" t="n">
        <v>11</v>
      </c>
      <c r="D8008" s="1" t="s">
        <v>3074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5660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5" t="n">
        <v>46252</v>
      </c>
      <c r="C8009" s="1" t="n">
        <v>11</v>
      </c>
      <c r="D8009" s="1" t="s">
        <v>3074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5661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5" t="n">
        <v>46252</v>
      </c>
      <c r="C8010" s="1" t="n">
        <v>11</v>
      </c>
      <c r="D8010" s="1" t="s">
        <v>3074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3208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5" t="n">
        <v>46252</v>
      </c>
      <c r="C8011" s="1" t="n">
        <v>11</v>
      </c>
      <c r="D8011" s="1" t="s">
        <v>3074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3209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5" t="n">
        <v>46252</v>
      </c>
      <c r="C8012" s="1" t="n">
        <v>11</v>
      </c>
      <c r="D8012" s="1" t="s">
        <v>3074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3210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5" t="n">
        <v>46252</v>
      </c>
      <c r="C8013" s="1" t="n">
        <v>11</v>
      </c>
      <c r="D8013" s="1" t="s">
        <v>3074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5662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5" t="n">
        <v>46252</v>
      </c>
      <c r="C8014" s="1" t="n">
        <v>11</v>
      </c>
      <c r="D8014" s="1" t="s">
        <v>3074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3511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5" t="n">
        <v>46252</v>
      </c>
      <c r="C8015" s="1" t="n">
        <v>11</v>
      </c>
      <c r="D8015" s="1" t="s">
        <v>3074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5663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5" t="n">
        <v>46252</v>
      </c>
      <c r="C8016" s="1" t="n">
        <v>11</v>
      </c>
      <c r="D8016" s="1" t="s">
        <v>3074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5664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5" t="n">
        <v>46252</v>
      </c>
      <c r="C8017" s="1" t="n">
        <v>11</v>
      </c>
      <c r="D8017" s="1" t="s">
        <v>3074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5665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5" t="n">
        <v>46252</v>
      </c>
      <c r="C8018" s="1" t="n">
        <v>11</v>
      </c>
      <c r="D8018" s="1" t="s">
        <v>3074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5666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5" t="n">
        <v>46252</v>
      </c>
      <c r="C8019" s="1" t="n">
        <v>11</v>
      </c>
      <c r="D8019" s="1" t="s">
        <v>3074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5667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15" t="n">
        <v>46252</v>
      </c>
      <c r="C8020" s="1" t="n">
        <v>11</v>
      </c>
      <c r="D8020" s="1" t="s">
        <v>3074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5668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15" t="n">
        <v>46252</v>
      </c>
      <c r="C8021" s="1" t="n">
        <v>11</v>
      </c>
      <c r="D8021" s="1" t="s">
        <v>3074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5669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15" t="n">
        <v>46252</v>
      </c>
      <c r="C8022" s="1" t="n">
        <v>11</v>
      </c>
      <c r="D8022" s="1" t="s">
        <v>3074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5670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15" t="n">
        <v>46252</v>
      </c>
      <c r="C8023" s="1" t="n">
        <v>11</v>
      </c>
      <c r="D8023" s="1" t="s">
        <v>3074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5671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15" t="n">
        <v>46252</v>
      </c>
      <c r="C8024" s="1" t="n">
        <v>11</v>
      </c>
      <c r="D8024" s="1" t="s">
        <v>3074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5672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5" t="n">
        <v>46252</v>
      </c>
      <c r="C8025" s="1" t="n">
        <v>11</v>
      </c>
      <c r="D8025" s="1" t="s">
        <v>3074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5673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5" t="n">
        <v>46252</v>
      </c>
      <c r="C8026" s="1" t="n">
        <v>11</v>
      </c>
      <c r="D8026" s="1" t="s">
        <v>3074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5674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5" t="n">
        <v>46252</v>
      </c>
      <c r="C8027" s="1" t="n">
        <v>11</v>
      </c>
      <c r="D8027" s="1" t="s">
        <v>3074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5675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5" t="n">
        <v>46252</v>
      </c>
      <c r="C8028" s="1" t="n">
        <v>11</v>
      </c>
      <c r="D8028" s="1" t="s">
        <v>3074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5676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5" t="n">
        <v>46252</v>
      </c>
      <c r="C8029" s="1" t="n">
        <v>11</v>
      </c>
      <c r="D8029" s="1" t="s">
        <v>3074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5677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5" t="n">
        <v>46252</v>
      </c>
      <c r="C8030" s="1" t="n">
        <v>11</v>
      </c>
      <c r="D8030" s="1" t="s">
        <v>3074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5678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5" t="n">
        <v>46252</v>
      </c>
      <c r="C8031" s="1" t="n">
        <v>11</v>
      </c>
      <c r="D8031" s="1" t="s">
        <v>3074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5679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5" t="n">
        <v>46252</v>
      </c>
      <c r="C8032" s="1" t="n">
        <v>11</v>
      </c>
      <c r="D8032" s="1" t="s">
        <v>3074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5680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5" t="n">
        <v>46252</v>
      </c>
      <c r="C8033" s="1" t="n">
        <v>11</v>
      </c>
      <c r="D8033" s="1" t="s">
        <v>3074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5681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5" t="n">
        <v>46252</v>
      </c>
      <c r="C8034" s="1" t="n">
        <v>11</v>
      </c>
      <c r="D8034" s="1" t="s">
        <v>3074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3216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5" t="n">
        <v>46252</v>
      </c>
      <c r="C8035" s="1" t="n">
        <v>11</v>
      </c>
      <c r="D8035" s="1" t="s">
        <v>3074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3217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5" t="n">
        <v>46252</v>
      </c>
      <c r="C8036" s="1" t="n">
        <v>11</v>
      </c>
      <c r="D8036" s="1" t="s">
        <v>3074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3401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5" t="n">
        <v>46252</v>
      </c>
      <c r="C8037" s="1" t="n">
        <v>11</v>
      </c>
      <c r="D8037" s="1" t="s">
        <v>3074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4675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5" t="n">
        <v>46252</v>
      </c>
      <c r="C8038" s="1" t="n">
        <v>11</v>
      </c>
      <c r="D8038" s="1" t="s">
        <v>3074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5682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5" t="n">
        <v>46252</v>
      </c>
      <c r="C8039" s="1" t="n">
        <v>11</v>
      </c>
      <c r="D8039" s="1" t="s">
        <v>3074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4280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5" t="n">
        <v>46252</v>
      </c>
      <c r="C8040" s="1" t="n">
        <v>11</v>
      </c>
      <c r="D8040" s="1" t="s">
        <v>3074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3700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5" t="n">
        <v>46252</v>
      </c>
      <c r="C8041" s="1" t="n">
        <v>11</v>
      </c>
      <c r="D8041" s="1" t="s">
        <v>3074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4285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5" t="n">
        <v>46252</v>
      </c>
      <c r="C8042" s="1" t="n">
        <v>11</v>
      </c>
      <c r="D8042" s="1" t="s">
        <v>3074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4864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5" t="n">
        <v>46252</v>
      </c>
      <c r="C8043" s="1" t="n">
        <v>11</v>
      </c>
      <c r="D8043" s="1" t="s">
        <v>3074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3409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5" t="n">
        <v>46252</v>
      </c>
      <c r="C8044" s="1" t="n">
        <v>11</v>
      </c>
      <c r="D8044" s="1" t="s">
        <v>3074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3410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5" t="n">
        <v>46252</v>
      </c>
      <c r="C8045" s="1" t="n">
        <v>11</v>
      </c>
      <c r="D8045" s="1" t="s">
        <v>3074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5279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5" t="n">
        <v>46252</v>
      </c>
      <c r="C8046" s="1" t="n">
        <v>11</v>
      </c>
      <c r="D8046" s="1" t="s">
        <v>3074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5683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5" t="n">
        <v>46252</v>
      </c>
      <c r="C8047" s="1" t="n">
        <v>11</v>
      </c>
      <c r="D8047" s="1" t="s">
        <v>3074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3898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5" t="n">
        <v>46252</v>
      </c>
      <c r="C8048" s="1" t="n">
        <v>11</v>
      </c>
      <c r="D8048" s="1" t="s">
        <v>3074</v>
      </c>
      <c r="E8048" s="1" t="n">
        <v>10009</v>
      </c>
      <c r="F8048" s="1" t="s">
        <v>481</v>
      </c>
      <c r="I8048" s="1" t="n">
        <v>1439013</v>
      </c>
      <c r="J8048" s="1" t="n">
        <v>11844</v>
      </c>
      <c r="K8048" s="1" t="n">
        <v>7891000070673</v>
      </c>
      <c r="L8048" s="1" t="s">
        <v>5224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15" t="n">
        <v>46252</v>
      </c>
      <c r="C8049" s="1" t="n">
        <v>11</v>
      </c>
      <c r="D8049" s="1" t="s">
        <v>3074</v>
      </c>
      <c r="E8049" s="1" t="n">
        <v>10009</v>
      </c>
      <c r="F8049" s="1" t="s">
        <v>481</v>
      </c>
      <c r="I8049" s="1" t="n">
        <v>1439013</v>
      </c>
      <c r="J8049" s="1" t="n">
        <v>15573</v>
      </c>
      <c r="K8049" s="1" t="n">
        <v>7891000089194</v>
      </c>
      <c r="L8049" s="1" t="s">
        <v>4676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15" t="n">
        <v>46252</v>
      </c>
      <c r="C8050" s="1" t="n">
        <v>11</v>
      </c>
      <c r="D8050" s="1" t="s">
        <v>3074</v>
      </c>
      <c r="E8050" s="1" t="n">
        <v>10009</v>
      </c>
      <c r="F8050" s="1" t="s">
        <v>481</v>
      </c>
      <c r="I8050" s="1" t="n">
        <v>1439013</v>
      </c>
      <c r="J8050" s="1" t="n">
        <v>15716</v>
      </c>
      <c r="K8050" s="1" t="n">
        <v>7891000089231</v>
      </c>
      <c r="L8050" s="1" t="s">
        <v>4672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5" t="n">
        <v>46252</v>
      </c>
      <c r="C8051" s="1" t="n">
        <v>11</v>
      </c>
      <c r="D8051" s="1" t="s">
        <v>3074</v>
      </c>
      <c r="E8051" s="1" t="n">
        <v>10009</v>
      </c>
      <c r="F8051" s="1" t="s">
        <v>481</v>
      </c>
      <c r="I8051" s="1" t="n">
        <v>1439013</v>
      </c>
      <c r="J8051" s="1" t="n">
        <v>15717</v>
      </c>
      <c r="K8051" s="1" t="n">
        <v>7891000089255</v>
      </c>
      <c r="L8051" s="1" t="s">
        <v>3388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5" t="n">
        <v>46252</v>
      </c>
      <c r="C8052" s="1" t="n">
        <v>11</v>
      </c>
      <c r="D8052" s="1" t="s">
        <v>3074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3413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5" t="n">
        <v>46252</v>
      </c>
      <c r="C8053" s="1" t="n">
        <v>11</v>
      </c>
      <c r="D8053" s="1" t="s">
        <v>3074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3414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5" t="n">
        <v>46252</v>
      </c>
      <c r="C8054" s="1" t="n">
        <v>11</v>
      </c>
      <c r="D8054" s="1" t="s">
        <v>3074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5684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5" t="n">
        <v>46252</v>
      </c>
      <c r="C8055" s="1" t="n">
        <v>11</v>
      </c>
      <c r="D8055" s="1" t="s">
        <v>3074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3402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5" t="n">
        <v>46252</v>
      </c>
      <c r="C8056" s="1" t="n">
        <v>11</v>
      </c>
      <c r="D8056" s="1" t="s">
        <v>3074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5279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5" t="n">
        <v>46252</v>
      </c>
      <c r="C8057" s="1" t="n">
        <v>11</v>
      </c>
      <c r="D8057" s="1" t="s">
        <v>3074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5216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5" t="n">
        <v>46252</v>
      </c>
      <c r="C8058" s="1" t="n">
        <v>11</v>
      </c>
      <c r="D8058" s="1" t="s">
        <v>3074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4670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5" t="n">
        <v>46252</v>
      </c>
      <c r="C8059" s="1" t="n">
        <v>11</v>
      </c>
      <c r="D8059" s="1" t="s">
        <v>3074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4671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5" t="n">
        <v>46252</v>
      </c>
      <c r="C8060" s="1" t="n">
        <v>11</v>
      </c>
      <c r="D8060" s="1" t="s">
        <v>3074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5685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5" t="n">
        <v>46252</v>
      </c>
      <c r="C8061" s="1" t="n">
        <v>11</v>
      </c>
      <c r="D8061" s="1" t="s">
        <v>3074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3397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5" t="n">
        <v>46252</v>
      </c>
      <c r="C8062" s="1" t="n">
        <v>11</v>
      </c>
      <c r="D8062" s="1" t="s">
        <v>3074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3404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5" t="n">
        <v>46252</v>
      </c>
      <c r="C8063" s="1" t="n">
        <v>11</v>
      </c>
      <c r="D8063" s="1" t="s">
        <v>3074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3405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5" t="n">
        <v>46252</v>
      </c>
      <c r="C8064" s="1" t="n">
        <v>11</v>
      </c>
      <c r="D8064" s="1" t="s">
        <v>3074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4286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5" t="n">
        <v>46252</v>
      </c>
      <c r="C8065" s="1" t="n">
        <v>11</v>
      </c>
      <c r="D8065" s="1" t="s">
        <v>3074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5686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5" t="n">
        <v>46252</v>
      </c>
      <c r="C8066" s="1" t="n">
        <v>11</v>
      </c>
      <c r="D8066" s="1" t="s">
        <v>3074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4400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5" t="n">
        <v>46252</v>
      </c>
      <c r="C8067" s="1" t="n">
        <v>11</v>
      </c>
      <c r="D8067" s="1" t="s">
        <v>3074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4401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5" t="n">
        <v>46252</v>
      </c>
      <c r="C8068" s="1" t="n">
        <v>11</v>
      </c>
      <c r="D8068" s="1" t="s">
        <v>3074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5035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5" t="n">
        <v>46252</v>
      </c>
      <c r="C8069" s="1" t="n">
        <v>11</v>
      </c>
      <c r="D8069" s="1" t="s">
        <v>3074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4404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5" t="n">
        <v>46252</v>
      </c>
      <c r="C8070" s="1" t="n">
        <v>11</v>
      </c>
      <c r="D8070" s="1" t="s">
        <v>3074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5687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5" t="n">
        <v>46252</v>
      </c>
      <c r="C8071" s="1" t="n">
        <v>11</v>
      </c>
      <c r="D8071" s="1" t="s">
        <v>3074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4408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5" t="n">
        <v>46252</v>
      </c>
      <c r="C8072" s="1" t="n">
        <v>11</v>
      </c>
      <c r="D8072" s="1" t="s">
        <v>3074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5688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5" t="n">
        <v>46252</v>
      </c>
      <c r="C8073" s="1" t="n">
        <v>11</v>
      </c>
      <c r="D8073" s="1" t="s">
        <v>3074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5689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5" t="n">
        <v>46252</v>
      </c>
      <c r="C8074" s="1" t="n">
        <v>11</v>
      </c>
      <c r="D8074" s="1" t="s">
        <v>3074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5690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5" t="n">
        <v>46252</v>
      </c>
      <c r="C8075" s="1" t="n">
        <v>11</v>
      </c>
      <c r="D8075" s="1" t="s">
        <v>3074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5691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5" t="n">
        <v>46252</v>
      </c>
      <c r="C8076" s="1" t="n">
        <v>11</v>
      </c>
      <c r="D8076" s="1" t="s">
        <v>3074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5692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5" t="n">
        <v>46253</v>
      </c>
      <c r="C8077" s="1" t="n">
        <v>6</v>
      </c>
      <c r="D8077" s="1" t="s">
        <v>3073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3071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5" t="n">
        <v>46253</v>
      </c>
      <c r="C8078" s="1" t="n">
        <v>6</v>
      </c>
      <c r="D8078" s="1" t="s">
        <v>3073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3069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5" t="n">
        <v>46253</v>
      </c>
      <c r="C8079" s="1" t="n">
        <v>6</v>
      </c>
      <c r="D8079" s="1" t="s">
        <v>3073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3070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5" t="n">
        <v>46253</v>
      </c>
      <c r="C8080" s="1" t="n">
        <v>11</v>
      </c>
      <c r="D8080" s="1" t="s">
        <v>3074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4825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5" t="n">
        <v>46253</v>
      </c>
      <c r="C8081" s="1" t="n">
        <v>11</v>
      </c>
      <c r="D8081" s="1" t="s">
        <v>3074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4826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5" t="n">
        <v>46253</v>
      </c>
      <c r="C8082" s="1" t="n">
        <v>11</v>
      </c>
      <c r="D8082" s="1" t="s">
        <v>3074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4827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5" t="n">
        <v>46253</v>
      </c>
      <c r="C8083" s="1" t="n">
        <v>11</v>
      </c>
      <c r="D8083" s="1" t="s">
        <v>3074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3521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5" t="n">
        <v>46253</v>
      </c>
      <c r="C8084" s="1" t="n">
        <v>11</v>
      </c>
      <c r="D8084" s="1" t="s">
        <v>3074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3522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5" t="n">
        <v>46253</v>
      </c>
      <c r="C8085" s="1" t="n">
        <v>11</v>
      </c>
      <c r="D8085" s="1" t="s">
        <v>3074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3523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5" t="n">
        <v>46253</v>
      </c>
      <c r="C8086" s="1" t="n">
        <v>11</v>
      </c>
      <c r="D8086" s="1" t="s">
        <v>3074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3524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5" t="n">
        <v>46253</v>
      </c>
      <c r="C8087" s="1" t="n">
        <v>11</v>
      </c>
      <c r="D8087" s="1" t="s">
        <v>3074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3265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5" t="n">
        <v>46253</v>
      </c>
      <c r="C8088" s="1" t="n">
        <v>11</v>
      </c>
      <c r="D8088" s="1" t="s">
        <v>3074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3525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5" t="n">
        <v>46253</v>
      </c>
      <c r="C8089" s="1" t="n">
        <v>11</v>
      </c>
      <c r="D8089" s="1" t="s">
        <v>3074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3144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5" t="n">
        <v>46253</v>
      </c>
      <c r="C8090" s="1" t="n">
        <v>11</v>
      </c>
      <c r="D8090" s="1" t="s">
        <v>3074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3146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5" t="n">
        <v>46253</v>
      </c>
      <c r="C8091" s="1" t="n">
        <v>11</v>
      </c>
      <c r="D8091" s="1" t="s">
        <v>3074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3147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5" t="n">
        <v>46253</v>
      </c>
      <c r="C8092" s="1" t="n">
        <v>11</v>
      </c>
      <c r="D8092" s="1" t="s">
        <v>3074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3603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5" t="n">
        <v>46253</v>
      </c>
      <c r="C8093" s="1" t="n">
        <v>11</v>
      </c>
      <c r="D8093" s="1" t="s">
        <v>3074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4048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5" t="n">
        <v>46253</v>
      </c>
      <c r="C8094" s="1" t="n">
        <v>11</v>
      </c>
      <c r="D8094" s="1" t="s">
        <v>3074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3090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5" t="n">
        <v>46253</v>
      </c>
      <c r="C8095" s="1" t="n">
        <v>11</v>
      </c>
      <c r="D8095" s="1" t="s">
        <v>3074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3660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5" t="n">
        <v>46253</v>
      </c>
      <c r="C8096" s="1" t="n">
        <v>11</v>
      </c>
      <c r="D8096" s="1" t="s">
        <v>3074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4910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5" t="n">
        <v>46253</v>
      </c>
      <c r="C8097" s="1" t="n">
        <v>11</v>
      </c>
      <c r="D8097" s="1" t="s">
        <v>3074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4416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5" t="n">
        <v>46253</v>
      </c>
      <c r="C8098" s="1" t="n">
        <v>11</v>
      </c>
      <c r="D8098" s="1" t="s">
        <v>3074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3976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5" t="n">
        <v>46253</v>
      </c>
      <c r="C8099" s="1" t="n">
        <v>11</v>
      </c>
      <c r="D8099" s="1" t="s">
        <v>3074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3661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5" t="n">
        <v>46253</v>
      </c>
      <c r="C8100" s="1" t="n">
        <v>11</v>
      </c>
      <c r="D8100" s="1" t="s">
        <v>3074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3662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5" t="n">
        <v>46253</v>
      </c>
      <c r="C8101" s="1" t="n">
        <v>11</v>
      </c>
      <c r="D8101" s="1" t="s">
        <v>3074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3663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5" t="n">
        <v>46253</v>
      </c>
      <c r="C8102" s="1" t="n">
        <v>11</v>
      </c>
      <c r="D8102" s="1" t="s">
        <v>3074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5693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5" t="n">
        <v>46253</v>
      </c>
      <c r="C8103" s="1" t="n">
        <v>11</v>
      </c>
      <c r="D8103" s="1" t="s">
        <v>3074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3926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5" t="n">
        <v>46253</v>
      </c>
      <c r="C8104" s="1" t="n">
        <v>11</v>
      </c>
      <c r="D8104" s="1" t="s">
        <v>3074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3927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5" t="n">
        <v>46253</v>
      </c>
      <c r="C8105" s="1" t="n">
        <v>11</v>
      </c>
      <c r="D8105" s="1" t="s">
        <v>3074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3665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5" t="n">
        <v>46253</v>
      </c>
      <c r="C8106" s="1" t="n">
        <v>11</v>
      </c>
      <c r="D8106" s="1" t="s">
        <v>3074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3667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5" t="n">
        <v>46253</v>
      </c>
      <c r="C8107" s="1" t="n">
        <v>11</v>
      </c>
      <c r="D8107" s="1" t="s">
        <v>3074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3089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5" t="n">
        <v>46253</v>
      </c>
      <c r="C8108" s="1" t="n">
        <v>11</v>
      </c>
      <c r="D8108" s="1" t="s">
        <v>3074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5694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5" t="n">
        <v>46253</v>
      </c>
      <c r="C8109" s="1" t="n">
        <v>11</v>
      </c>
      <c r="D8109" s="1" t="s">
        <v>3074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3668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5" t="n">
        <v>46253</v>
      </c>
      <c r="C8110" s="1" t="n">
        <v>11</v>
      </c>
      <c r="D8110" s="1" t="s">
        <v>3074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4423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5" t="n">
        <v>46253</v>
      </c>
      <c r="C8111" s="1" t="n">
        <v>11</v>
      </c>
      <c r="D8111" s="1" t="s">
        <v>3074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5695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5" t="n">
        <v>46253</v>
      </c>
      <c r="C8112" s="1" t="n">
        <v>11</v>
      </c>
      <c r="D8112" s="1" t="s">
        <v>3074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5696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5" t="n">
        <v>46253</v>
      </c>
      <c r="C8113" s="1" t="n">
        <v>11</v>
      </c>
      <c r="D8113" s="1" t="s">
        <v>3074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5697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5" t="n">
        <v>46253</v>
      </c>
      <c r="C8114" s="1" t="n">
        <v>11</v>
      </c>
      <c r="D8114" s="1" t="s">
        <v>3074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3148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5" t="n">
        <v>46253</v>
      </c>
      <c r="C8115" s="1" t="n">
        <v>11</v>
      </c>
      <c r="D8115" s="1" t="s">
        <v>3074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5698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5" t="n">
        <v>46253</v>
      </c>
      <c r="C8116" s="1" t="n">
        <v>11</v>
      </c>
      <c r="D8116" s="1" t="s">
        <v>3074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5699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5" t="n">
        <v>46253</v>
      </c>
      <c r="C8117" s="1" t="n">
        <v>11</v>
      </c>
      <c r="D8117" s="1" t="s">
        <v>3074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5700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5" t="n">
        <v>46253</v>
      </c>
      <c r="C8118" s="1" t="n">
        <v>11</v>
      </c>
      <c r="D8118" s="1" t="s">
        <v>3074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5099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5" t="n">
        <v>46253</v>
      </c>
      <c r="C8119" s="1" t="n">
        <v>11</v>
      </c>
      <c r="D8119" s="1" t="s">
        <v>3074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5100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5" t="n">
        <v>46253</v>
      </c>
      <c r="C8120" s="1" t="n">
        <v>11</v>
      </c>
      <c r="D8120" s="1" t="s">
        <v>3074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5101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5" t="n">
        <v>46253</v>
      </c>
      <c r="C8121" s="1" t="n">
        <v>11</v>
      </c>
      <c r="D8121" s="1" t="s">
        <v>3074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5102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5" t="n">
        <v>46253</v>
      </c>
      <c r="C8122" s="1" t="n">
        <v>11</v>
      </c>
      <c r="D8122" s="1" t="s">
        <v>3074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5701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5" t="n">
        <v>46253</v>
      </c>
      <c r="C8123" s="1" t="n">
        <v>11</v>
      </c>
      <c r="D8123" s="1" t="s">
        <v>3074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5702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5" t="n">
        <v>46253</v>
      </c>
      <c r="C8124" s="1" t="n">
        <v>11</v>
      </c>
      <c r="D8124" s="1" t="s">
        <v>3074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3485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5" t="n">
        <v>46253</v>
      </c>
      <c r="C8125" s="1" t="n">
        <v>11</v>
      </c>
      <c r="D8125" s="1" t="s">
        <v>3074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3487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5" t="n">
        <v>46253</v>
      </c>
      <c r="C8126" s="1" t="n">
        <v>11</v>
      </c>
      <c r="D8126" s="1" t="s">
        <v>3074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4786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5" t="n">
        <v>46253</v>
      </c>
      <c r="C8127" s="1" t="n">
        <v>11</v>
      </c>
      <c r="D8127" s="1" t="s">
        <v>3074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3488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5" t="n">
        <v>46253</v>
      </c>
      <c r="C8128" s="1" t="n">
        <v>11</v>
      </c>
      <c r="D8128" s="1" t="s">
        <v>3074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4787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5" t="n">
        <v>46253</v>
      </c>
      <c r="C8129" s="1" t="n">
        <v>11</v>
      </c>
      <c r="D8129" s="1" t="s">
        <v>3074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4453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5" t="n">
        <v>46253</v>
      </c>
      <c r="C8130" s="1" t="n">
        <v>11</v>
      </c>
      <c r="D8130" s="1" t="s">
        <v>3074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3490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5" t="n">
        <v>46253</v>
      </c>
      <c r="C8131" s="1" t="n">
        <v>11</v>
      </c>
      <c r="D8131" s="1" t="s">
        <v>3074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5703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5" t="n">
        <v>46253</v>
      </c>
      <c r="C8132" s="1" t="n">
        <v>11</v>
      </c>
      <c r="D8132" s="1" t="s">
        <v>3074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5471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5" t="n">
        <v>46253</v>
      </c>
      <c r="C8133" s="1" t="n">
        <v>11</v>
      </c>
      <c r="D8133" s="1" t="s">
        <v>3074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3173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5" t="n">
        <v>46253</v>
      </c>
      <c r="C8134" s="1" t="n">
        <v>11</v>
      </c>
      <c r="D8134" s="1" t="s">
        <v>3074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5704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5" t="n">
        <v>46253</v>
      </c>
      <c r="C8135" s="1" t="n">
        <v>11</v>
      </c>
      <c r="D8135" s="1" t="s">
        <v>3074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3503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5" t="n">
        <v>46253</v>
      </c>
      <c r="C8136" s="1" t="n">
        <v>11</v>
      </c>
      <c r="D8136" s="1" t="s">
        <v>3074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3984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5" t="n">
        <v>46253</v>
      </c>
      <c r="C8137" s="1" t="n">
        <v>11</v>
      </c>
      <c r="D8137" s="1" t="s">
        <v>3074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3505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5" t="n">
        <v>46253</v>
      </c>
      <c r="C8138" s="1" t="n">
        <v>11</v>
      </c>
      <c r="D8138" s="1" t="s">
        <v>3074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3161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5" t="n">
        <v>46253</v>
      </c>
      <c r="C8139" s="1" t="n">
        <v>11</v>
      </c>
      <c r="D8139" s="1" t="s">
        <v>3074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3985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5" t="n">
        <v>46253</v>
      </c>
      <c r="C8140" s="1" t="n">
        <v>11</v>
      </c>
      <c r="D8140" s="1" t="s">
        <v>3074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4468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5" t="n">
        <v>46253</v>
      </c>
      <c r="C8141" s="1" t="n">
        <v>11</v>
      </c>
      <c r="D8141" s="1" t="s">
        <v>3074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3987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5" t="n">
        <v>46253</v>
      </c>
      <c r="C8142" s="1" t="n">
        <v>11</v>
      </c>
      <c r="D8142" s="1" t="s">
        <v>3074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3510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5" t="n">
        <v>46253</v>
      </c>
      <c r="C8143" s="1" t="n">
        <v>11</v>
      </c>
      <c r="D8143" s="1" t="s">
        <v>3074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4053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5" t="n">
        <v>46253</v>
      </c>
      <c r="C8144" s="1" t="n">
        <v>11</v>
      </c>
      <c r="D8144" s="1" t="s">
        <v>3074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3882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5" t="n">
        <v>46253</v>
      </c>
      <c r="C8145" s="1" t="n">
        <v>11</v>
      </c>
      <c r="D8145" s="1" t="s">
        <v>3074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3634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5" t="n">
        <v>46253</v>
      </c>
      <c r="C8146" s="1" t="n">
        <v>11</v>
      </c>
      <c r="D8146" s="1" t="s">
        <v>3074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5705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5" t="n">
        <v>46253</v>
      </c>
      <c r="C8147" s="1" t="n">
        <v>11</v>
      </c>
      <c r="D8147" s="1" t="s">
        <v>3074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4813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5" t="n">
        <v>46253</v>
      </c>
      <c r="C8148" s="1" t="n">
        <v>11</v>
      </c>
      <c r="D8148" s="1" t="s">
        <v>3074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4867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5" t="n">
        <v>46253</v>
      </c>
      <c r="C8149" s="1" t="n">
        <v>11</v>
      </c>
      <c r="D8149" s="1" t="s">
        <v>3074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4868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5" t="n">
        <v>46253</v>
      </c>
      <c r="C8150" s="1" t="n">
        <v>11</v>
      </c>
      <c r="D8150" s="1" t="s">
        <v>3074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4869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5" t="n">
        <v>46253</v>
      </c>
      <c r="C8151" s="1" t="n">
        <v>11</v>
      </c>
      <c r="D8151" s="1" t="s">
        <v>3074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4679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5" t="n">
        <v>46253</v>
      </c>
      <c r="C8152" s="1" t="n">
        <v>11</v>
      </c>
      <c r="D8152" s="1" t="s">
        <v>3074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3392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5" t="n">
        <v>46253</v>
      </c>
      <c r="C8153" s="1" t="n">
        <v>11</v>
      </c>
      <c r="D8153" s="1" t="s">
        <v>3074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5706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5" t="n">
        <v>46253</v>
      </c>
      <c r="C8154" s="1" t="n">
        <v>22</v>
      </c>
      <c r="D8154" s="1" t="s">
        <v>3220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3235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5" t="n">
        <v>46253</v>
      </c>
      <c r="C8155" s="1" t="n">
        <v>22</v>
      </c>
      <c r="D8155" s="1" t="s">
        <v>3220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3236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5" t="n">
        <v>46253</v>
      </c>
      <c r="C8156" s="1" t="n">
        <v>22</v>
      </c>
      <c r="D8156" s="1" t="s">
        <v>3220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3237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5" t="n">
        <v>46253</v>
      </c>
      <c r="C8157" s="1" t="n">
        <v>22</v>
      </c>
      <c r="D8157" s="1" t="s">
        <v>3220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3238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5" t="n">
        <v>46253</v>
      </c>
      <c r="C8158" s="1" t="n">
        <v>22</v>
      </c>
      <c r="D8158" s="1" t="s">
        <v>3220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3221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5" t="n">
        <v>46253</v>
      </c>
      <c r="C8159" s="1" t="n">
        <v>22</v>
      </c>
      <c r="D8159" s="1" t="s">
        <v>3220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3221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5" t="n">
        <v>46253</v>
      </c>
      <c r="C8160" s="1" t="n">
        <v>22</v>
      </c>
      <c r="D8160" s="1" t="s">
        <v>3220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3239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5" t="n">
        <v>46253</v>
      </c>
      <c r="C8161" s="1" t="n">
        <v>22</v>
      </c>
      <c r="D8161" s="1" t="s">
        <v>3220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3222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5" t="n">
        <v>46253</v>
      </c>
      <c r="C8162" s="1" t="n">
        <v>22</v>
      </c>
      <c r="D8162" s="1" t="s">
        <v>3220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3223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5" t="n">
        <v>46253</v>
      </c>
      <c r="C8163" s="1" t="n">
        <v>22</v>
      </c>
      <c r="D8163" s="1" t="s">
        <v>3220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3223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5" t="n">
        <v>46253</v>
      </c>
      <c r="C8164" s="1" t="n">
        <v>22</v>
      </c>
      <c r="D8164" s="1" t="s">
        <v>3220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3224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5" t="n">
        <v>46253</v>
      </c>
      <c r="C8165" s="1" t="n">
        <v>22</v>
      </c>
      <c r="D8165" s="1" t="s">
        <v>3220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3224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5" t="n">
        <v>46253</v>
      </c>
      <c r="C8166" s="1" t="n">
        <v>22</v>
      </c>
      <c r="D8166" s="1" t="s">
        <v>3220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3225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5" t="n">
        <v>46253</v>
      </c>
      <c r="C8167" s="1" t="n">
        <v>22</v>
      </c>
      <c r="D8167" s="1" t="s">
        <v>3220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3225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5" t="n">
        <v>46253</v>
      </c>
      <c r="C8168" s="1" t="n">
        <v>22</v>
      </c>
      <c r="D8168" s="1" t="s">
        <v>3220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3226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5" t="n">
        <v>46253</v>
      </c>
      <c r="C8169" s="1" t="n">
        <v>22</v>
      </c>
      <c r="D8169" s="1" t="s">
        <v>3220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3226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5" t="n">
        <v>46253</v>
      </c>
      <c r="C8170" s="1" t="n">
        <v>22</v>
      </c>
      <c r="D8170" s="1" t="s">
        <v>3220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3227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5" t="n">
        <v>46253</v>
      </c>
      <c r="C8171" s="1" t="n">
        <v>22</v>
      </c>
      <c r="D8171" s="1" t="s">
        <v>3220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3227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5" t="n">
        <v>46253</v>
      </c>
      <c r="C8172" s="1" t="n">
        <v>22</v>
      </c>
      <c r="D8172" s="1" t="s">
        <v>3220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3228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5" t="n">
        <v>46253</v>
      </c>
      <c r="C8173" s="1" t="n">
        <v>22</v>
      </c>
      <c r="D8173" s="1" t="s">
        <v>3220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3228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5" t="n">
        <v>46253</v>
      </c>
      <c r="C8174" s="1" t="n">
        <v>22</v>
      </c>
      <c r="D8174" s="1" t="s">
        <v>3220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3229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5" t="n">
        <v>46253</v>
      </c>
      <c r="C8175" s="1" t="n">
        <v>22</v>
      </c>
      <c r="D8175" s="1" t="s">
        <v>3220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3230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5" t="n">
        <v>46253</v>
      </c>
      <c r="C8176" s="1" t="n">
        <v>22</v>
      </c>
      <c r="D8176" s="1" t="s">
        <v>3220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3230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5" t="n">
        <v>46253</v>
      </c>
      <c r="C8177" s="1" t="n">
        <v>22</v>
      </c>
      <c r="D8177" s="1" t="s">
        <v>3220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3231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5" t="n">
        <v>46253</v>
      </c>
      <c r="C8178" s="1" t="n">
        <v>22</v>
      </c>
      <c r="D8178" s="1" t="s">
        <v>3220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3232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5" t="n">
        <v>46253</v>
      </c>
      <c r="C8179" s="1" t="n">
        <v>22</v>
      </c>
      <c r="D8179" s="1" t="s">
        <v>3220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3232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5" t="n">
        <v>46253</v>
      </c>
      <c r="C8180" s="1" t="n">
        <v>22</v>
      </c>
      <c r="D8180" s="1" t="s">
        <v>3220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3232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5" t="n">
        <v>46253</v>
      </c>
      <c r="C8181" s="1" t="n">
        <v>22</v>
      </c>
      <c r="D8181" s="1" t="s">
        <v>3220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3233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5" t="n">
        <v>46253</v>
      </c>
      <c r="C8182" s="1" t="n">
        <v>22</v>
      </c>
      <c r="D8182" s="1" t="s">
        <v>3220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3233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5" t="n">
        <v>46253</v>
      </c>
      <c r="C8183" s="1" t="n">
        <v>22</v>
      </c>
      <c r="D8183" s="1" t="s">
        <v>3220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3233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5" t="n">
        <v>46253</v>
      </c>
      <c r="C8184" s="1" t="n">
        <v>22</v>
      </c>
      <c r="D8184" s="1" t="s">
        <v>3220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3234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5" t="n">
        <v>46253</v>
      </c>
      <c r="C8185" s="1" t="n">
        <v>22</v>
      </c>
      <c r="D8185" s="1" t="s">
        <v>3220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3234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5" t="n">
        <v>46253</v>
      </c>
      <c r="C8186" s="1" t="n">
        <v>22</v>
      </c>
      <c r="D8186" s="1" t="s">
        <v>3220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3234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5" t="n">
        <v>46253</v>
      </c>
      <c r="C8187" s="1" t="n">
        <v>100</v>
      </c>
      <c r="D8187" s="1" t="s">
        <v>3241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3235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5" t="n">
        <v>46253</v>
      </c>
      <c r="C8188" s="1" t="n">
        <v>100</v>
      </c>
      <c r="D8188" s="1" t="s">
        <v>3241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3236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5" t="n">
        <v>46253</v>
      </c>
      <c r="C8189" s="1" t="n">
        <v>100</v>
      </c>
      <c r="D8189" s="1" t="s">
        <v>3241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3237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5" t="n">
        <v>46253</v>
      </c>
      <c r="C8190" s="1" t="n">
        <v>100</v>
      </c>
      <c r="D8190" s="1" t="s">
        <v>3241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3238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5" t="n">
        <v>46253</v>
      </c>
      <c r="C8191" s="1" t="n">
        <v>100</v>
      </c>
      <c r="D8191" s="1" t="s">
        <v>3241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3239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5" t="n">
        <v>46253</v>
      </c>
      <c r="C8192" s="1" t="n">
        <v>100</v>
      </c>
      <c r="D8192" s="1" t="s">
        <v>3241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3232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5" t="n">
        <v>46253</v>
      </c>
      <c r="C8193" s="1" t="n">
        <v>100</v>
      </c>
      <c r="D8193" s="1" t="s">
        <v>3241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3233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5" t="n">
        <v>46253</v>
      </c>
      <c r="C8194" s="1" t="n">
        <v>100</v>
      </c>
      <c r="D8194" s="1" t="s">
        <v>3241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3234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5" t="n">
        <v>46253</v>
      </c>
      <c r="C8195" s="1" t="n">
        <v>100</v>
      </c>
      <c r="D8195" s="1" t="s">
        <v>3241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3221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5" t="n">
        <v>46253</v>
      </c>
      <c r="C8196" s="1" t="n">
        <v>100</v>
      </c>
      <c r="D8196" s="1" t="s">
        <v>3241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3223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5" t="n">
        <v>46253</v>
      </c>
      <c r="C8197" s="1" t="n">
        <v>100</v>
      </c>
      <c r="D8197" s="1" t="s">
        <v>3241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3224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5" t="n">
        <v>46253</v>
      </c>
      <c r="C8198" s="1" t="n">
        <v>100</v>
      </c>
      <c r="D8198" s="1" t="s">
        <v>3241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3225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5" t="n">
        <v>46253</v>
      </c>
      <c r="C8199" s="1" t="n">
        <v>100</v>
      </c>
      <c r="D8199" s="1" t="s">
        <v>3241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3226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5" t="n">
        <v>46253</v>
      </c>
      <c r="C8200" s="1" t="n">
        <v>100</v>
      </c>
      <c r="D8200" s="1" t="s">
        <v>3241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3227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5" t="n">
        <v>46253</v>
      </c>
      <c r="C8201" s="1" t="n">
        <v>100</v>
      </c>
      <c r="D8201" s="1" t="s">
        <v>3241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3228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5" t="n">
        <v>46253</v>
      </c>
      <c r="C8202" s="1" t="n">
        <v>100</v>
      </c>
      <c r="D8202" s="1" t="s">
        <v>3241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3230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5" t="n">
        <v>46253</v>
      </c>
      <c r="C8203" s="1" t="n">
        <v>100</v>
      </c>
      <c r="D8203" s="1" t="s">
        <v>3241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3232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5" t="n">
        <v>46253</v>
      </c>
      <c r="C8204" s="1" t="n">
        <v>100</v>
      </c>
      <c r="D8204" s="1" t="s">
        <v>3241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3233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5" t="n">
        <v>46253</v>
      </c>
      <c r="C8205" s="1" t="n">
        <v>100</v>
      </c>
      <c r="D8205" s="1" t="s">
        <v>3241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3234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5" t="n">
        <v>46253</v>
      </c>
      <c r="C8206" s="1" t="n">
        <v>100</v>
      </c>
      <c r="D8206" s="1" t="s">
        <v>3241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3221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5" t="n">
        <v>46253</v>
      </c>
      <c r="C8207" s="1" t="n">
        <v>100</v>
      </c>
      <c r="D8207" s="1" t="s">
        <v>3241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3222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5" t="n">
        <v>46253</v>
      </c>
      <c r="C8208" s="1" t="n">
        <v>100</v>
      </c>
      <c r="D8208" s="1" t="s">
        <v>3241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3223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5" t="n">
        <v>46253</v>
      </c>
      <c r="C8209" s="1" t="n">
        <v>100</v>
      </c>
      <c r="D8209" s="1" t="s">
        <v>3241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3224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5" t="n">
        <v>46253</v>
      </c>
      <c r="C8210" s="1" t="n">
        <v>100</v>
      </c>
      <c r="D8210" s="1" t="s">
        <v>3241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3225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5" t="n">
        <v>46253</v>
      </c>
      <c r="C8211" s="1" t="n">
        <v>100</v>
      </c>
      <c r="D8211" s="1" t="s">
        <v>3241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3226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5" t="n">
        <v>46253</v>
      </c>
      <c r="C8212" s="1" t="n">
        <v>100</v>
      </c>
      <c r="D8212" s="1" t="s">
        <v>3241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3227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5" t="n">
        <v>46253</v>
      </c>
      <c r="C8213" s="1" t="n">
        <v>100</v>
      </c>
      <c r="D8213" s="1" t="s">
        <v>3241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3228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5" t="n">
        <v>46253</v>
      </c>
      <c r="C8214" s="1" t="n">
        <v>100</v>
      </c>
      <c r="D8214" s="1" t="s">
        <v>3241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3229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5" t="n">
        <v>46253</v>
      </c>
      <c r="C8215" s="1" t="n">
        <v>100</v>
      </c>
      <c r="D8215" s="1" t="s">
        <v>3241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3230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5" t="n">
        <v>46253</v>
      </c>
      <c r="C8216" s="1" t="n">
        <v>100</v>
      </c>
      <c r="D8216" s="1" t="s">
        <v>3241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3231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5" t="n">
        <v>46253</v>
      </c>
      <c r="C8217" s="1" t="n">
        <v>100</v>
      </c>
      <c r="D8217" s="1" t="s">
        <v>3241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3232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5" t="n">
        <v>46253</v>
      </c>
      <c r="C8218" s="1" t="n">
        <v>100</v>
      </c>
      <c r="D8218" s="1" t="s">
        <v>3241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3233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5" t="n">
        <v>46253</v>
      </c>
      <c r="C8219" s="1" t="n">
        <v>100</v>
      </c>
      <c r="D8219" s="1" t="s">
        <v>3241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3234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5" t="n">
        <v>46254</v>
      </c>
      <c r="C8220" s="1" t="n">
        <v>6</v>
      </c>
      <c r="D8220" s="1" t="s">
        <v>3073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3068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5" t="n">
        <v>46254</v>
      </c>
      <c r="C8221" s="1" t="n">
        <v>6</v>
      </c>
      <c r="D8221" s="1" t="s">
        <v>3073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3069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5" t="n">
        <v>46254</v>
      </c>
      <c r="C8222" s="1" t="n">
        <v>6</v>
      </c>
      <c r="D8222" s="1" t="s">
        <v>3073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3070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5" t="n">
        <v>46254</v>
      </c>
      <c r="C8223" s="1" t="n">
        <v>6</v>
      </c>
      <c r="D8223" s="1" t="s">
        <v>3073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3071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5" t="n">
        <v>46254</v>
      </c>
      <c r="C8224" s="1" t="n">
        <v>6</v>
      </c>
      <c r="D8224" s="1" t="s">
        <v>3073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3703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5" t="n">
        <v>46254</v>
      </c>
      <c r="C8225" s="1" t="n">
        <v>6</v>
      </c>
      <c r="D8225" s="1" t="s">
        <v>3073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3109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5" t="n">
        <v>46254</v>
      </c>
      <c r="C8226" s="1" t="n">
        <v>11</v>
      </c>
      <c r="D8226" s="1" t="s">
        <v>3074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3123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5" t="n">
        <v>46254</v>
      </c>
      <c r="C8227" s="1" t="n">
        <v>11</v>
      </c>
      <c r="D8227" s="1" t="s">
        <v>3074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5707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5" t="n">
        <v>46254</v>
      </c>
      <c r="C8228" s="1" t="n">
        <v>11</v>
      </c>
      <c r="D8228" s="1" t="s">
        <v>3074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5708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5" t="n">
        <v>46254</v>
      </c>
      <c r="C8229" s="1" t="n">
        <v>11</v>
      </c>
      <c r="D8229" s="1" t="s">
        <v>3074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5709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5" t="n">
        <v>46254</v>
      </c>
      <c r="C8230" s="1" t="n">
        <v>11</v>
      </c>
      <c r="D8230" s="1" t="s">
        <v>3074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3250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5" t="n">
        <v>46254</v>
      </c>
      <c r="C8231" s="1" t="n">
        <v>11</v>
      </c>
      <c r="D8231" s="1" t="s">
        <v>3074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3251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5" t="n">
        <v>46254</v>
      </c>
      <c r="C8232" s="1" t="n">
        <v>11</v>
      </c>
      <c r="D8232" s="1" t="s">
        <v>3074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3252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5" t="n">
        <v>46254</v>
      </c>
      <c r="C8233" s="1" t="n">
        <v>11</v>
      </c>
      <c r="D8233" s="1" t="s">
        <v>3074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3253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5" t="n">
        <v>46254</v>
      </c>
      <c r="C8234" s="1" t="n">
        <v>11</v>
      </c>
      <c r="D8234" s="1" t="s">
        <v>3074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3254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5" t="n">
        <v>46254</v>
      </c>
      <c r="C8235" s="1" t="n">
        <v>11</v>
      </c>
      <c r="D8235" s="1" t="s">
        <v>3074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3255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5" t="n">
        <v>46254</v>
      </c>
      <c r="C8236" s="1" t="n">
        <v>11</v>
      </c>
      <c r="D8236" s="1" t="s">
        <v>3074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3256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5" t="n">
        <v>46254</v>
      </c>
      <c r="C8237" s="1" t="n">
        <v>11</v>
      </c>
      <c r="D8237" s="1" t="s">
        <v>3074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3277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5" t="n">
        <v>46254</v>
      </c>
      <c r="C8238" s="1" t="n">
        <v>11</v>
      </c>
      <c r="D8238" s="1" t="s">
        <v>3074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3278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5" t="n">
        <v>46254</v>
      </c>
      <c r="C8239" s="1" t="n">
        <v>11</v>
      </c>
      <c r="D8239" s="1" t="s">
        <v>3074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5710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5" t="n">
        <v>46254</v>
      </c>
      <c r="C8240" s="1" t="n">
        <v>11</v>
      </c>
      <c r="D8240" s="1" t="s">
        <v>3074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5711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5" t="n">
        <v>46254</v>
      </c>
      <c r="C8241" s="1" t="n">
        <v>11</v>
      </c>
      <c r="D8241" s="1" t="s">
        <v>3074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3281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5" t="n">
        <v>46254</v>
      </c>
      <c r="C8242" s="1" t="n">
        <v>11</v>
      </c>
      <c r="D8242" s="1" t="s">
        <v>3074</v>
      </c>
      <c r="E8242" s="1" t="n">
        <v>1608</v>
      </c>
      <c r="F8242" s="1" t="s">
        <v>63</v>
      </c>
      <c r="I8242" s="1" t="n">
        <v>1715032</v>
      </c>
      <c r="J8242" s="1" t="n">
        <v>65383</v>
      </c>
      <c r="K8242" s="1" t="n">
        <v>7892840822859</v>
      </c>
      <c r="L8242" s="1" t="s">
        <v>3282</v>
      </c>
      <c r="N8242" s="1" t="n">
        <v>4</v>
      </c>
      <c r="O8242" s="1" t="n">
        <v>10.6</v>
      </c>
    </row>
    <row r="8243" customFormat="false" ht="15" hidden="false" customHeight="true" outlineLevel="0" collapsed="false">
      <c r="A8243" s="1" t="n">
        <v>3</v>
      </c>
      <c r="B8243" s="15" t="n">
        <v>46254</v>
      </c>
      <c r="C8243" s="1" t="n">
        <v>11</v>
      </c>
      <c r="D8243" s="1" t="s">
        <v>3074</v>
      </c>
      <c r="E8243" s="1" t="n">
        <v>1608</v>
      </c>
      <c r="F8243" s="1" t="s">
        <v>63</v>
      </c>
      <c r="I8243" s="1" t="n">
        <v>1715032</v>
      </c>
      <c r="J8243" s="1" t="n">
        <v>65341</v>
      </c>
      <c r="K8243" s="1" t="n">
        <v>7892840822309</v>
      </c>
      <c r="L8243" s="1" t="s">
        <v>3283</v>
      </c>
      <c r="N8243" s="1" t="n">
        <v>56</v>
      </c>
      <c r="O8243" s="1" t="n">
        <v>186.48</v>
      </c>
    </row>
    <row r="8244" customFormat="false" ht="15" hidden="false" customHeight="true" outlineLevel="0" collapsed="false">
      <c r="A8244" s="1" t="n">
        <v>3</v>
      </c>
      <c r="B8244" s="15" t="n">
        <v>46254</v>
      </c>
      <c r="C8244" s="1" t="n">
        <v>11</v>
      </c>
      <c r="D8244" s="1" t="s">
        <v>3074</v>
      </c>
      <c r="E8244" s="1" t="n">
        <v>1608</v>
      </c>
      <c r="F8244" s="1" t="s">
        <v>63</v>
      </c>
      <c r="I8244" s="1" t="n">
        <v>1715032</v>
      </c>
      <c r="J8244" s="1" t="n">
        <v>65342</v>
      </c>
      <c r="K8244" s="1" t="n">
        <v>7892840822446</v>
      </c>
      <c r="L8244" s="1" t="s">
        <v>3284</v>
      </c>
      <c r="N8244" s="1" t="n">
        <v>6</v>
      </c>
      <c r="O8244" s="1" t="n">
        <v>80.04</v>
      </c>
    </row>
    <row r="8245" customFormat="false" ht="15" hidden="false" customHeight="true" outlineLevel="0" collapsed="false">
      <c r="A8245" s="1" t="n">
        <v>3</v>
      </c>
      <c r="B8245" s="15" t="n">
        <v>46254</v>
      </c>
      <c r="C8245" s="1" t="n">
        <v>11</v>
      </c>
      <c r="D8245" s="1" t="s">
        <v>3074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5071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5" t="n">
        <v>46254</v>
      </c>
      <c r="C8246" s="1" t="n">
        <v>11</v>
      </c>
      <c r="D8246" s="1" t="s">
        <v>3074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3285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5" t="n">
        <v>46254</v>
      </c>
      <c r="C8247" s="1" t="n">
        <v>11</v>
      </c>
      <c r="D8247" s="1" t="s">
        <v>3074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5072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5" t="n">
        <v>46254</v>
      </c>
      <c r="C8248" s="1" t="n">
        <v>11</v>
      </c>
      <c r="D8248" s="1" t="s">
        <v>3074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3287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5" t="n">
        <v>46254</v>
      </c>
      <c r="C8249" s="1" t="n">
        <v>11</v>
      </c>
      <c r="D8249" s="1" t="s">
        <v>3074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3288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5" t="n">
        <v>46254</v>
      </c>
      <c r="C8250" s="1" t="n">
        <v>11</v>
      </c>
      <c r="D8250" s="1" t="s">
        <v>3074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3289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5" t="n">
        <v>46254</v>
      </c>
      <c r="C8251" s="1" t="n">
        <v>11</v>
      </c>
      <c r="D8251" s="1" t="s">
        <v>3074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3291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5" t="n">
        <v>46254</v>
      </c>
      <c r="C8252" s="1" t="n">
        <v>11</v>
      </c>
      <c r="D8252" s="1" t="s">
        <v>3074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3292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5" t="n">
        <v>46254</v>
      </c>
      <c r="C8253" s="1" t="n">
        <v>11</v>
      </c>
      <c r="D8253" s="1" t="s">
        <v>3074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3293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5" t="n">
        <v>46254</v>
      </c>
      <c r="C8254" s="1" t="n">
        <v>11</v>
      </c>
      <c r="D8254" s="1" t="s">
        <v>3074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3294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5" t="n">
        <v>46254</v>
      </c>
      <c r="C8255" s="1" t="n">
        <v>11</v>
      </c>
      <c r="D8255" s="1" t="s">
        <v>3074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3284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5" t="n">
        <v>46254</v>
      </c>
      <c r="C8256" s="1" t="n">
        <v>11</v>
      </c>
      <c r="D8256" s="1" t="s">
        <v>3074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3295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5" t="n">
        <v>46254</v>
      </c>
      <c r="C8257" s="1" t="n">
        <v>11</v>
      </c>
      <c r="D8257" s="1" t="s">
        <v>3074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5076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5" t="n">
        <v>46254</v>
      </c>
      <c r="C8258" s="1" t="n">
        <v>11</v>
      </c>
      <c r="D8258" s="1" t="s">
        <v>3074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3296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5" t="n">
        <v>46254</v>
      </c>
      <c r="C8259" s="1" t="n">
        <v>11</v>
      </c>
      <c r="D8259" s="1" t="s">
        <v>3074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5078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5" t="n">
        <v>46254</v>
      </c>
      <c r="C8260" s="1" t="n">
        <v>11</v>
      </c>
      <c r="D8260" s="1" t="s">
        <v>3074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5079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5" t="n">
        <v>46254</v>
      </c>
      <c r="C8261" s="1" t="n">
        <v>11</v>
      </c>
      <c r="D8261" s="1" t="s">
        <v>3074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3297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5" t="n">
        <v>46254</v>
      </c>
      <c r="C8262" s="1" t="n">
        <v>11</v>
      </c>
      <c r="D8262" s="1" t="s">
        <v>3074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3298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5" t="n">
        <v>46254</v>
      </c>
      <c r="C8263" s="1" t="n">
        <v>11</v>
      </c>
      <c r="D8263" s="1" t="s">
        <v>3074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4373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5" t="n">
        <v>46254</v>
      </c>
      <c r="C8264" s="1" t="n">
        <v>11</v>
      </c>
      <c r="D8264" s="1" t="s">
        <v>3074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5712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5" t="n">
        <v>46254</v>
      </c>
      <c r="C8265" s="1" t="n">
        <v>11</v>
      </c>
      <c r="D8265" s="1" t="s">
        <v>3074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5713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5" t="n">
        <v>46254</v>
      </c>
      <c r="C8266" s="1" t="n">
        <v>11</v>
      </c>
      <c r="D8266" s="1" t="s">
        <v>3074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5714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5" t="n">
        <v>46254</v>
      </c>
      <c r="C8267" s="1" t="n">
        <v>11</v>
      </c>
      <c r="D8267" s="1" t="s">
        <v>3074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5715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5" t="n">
        <v>46254</v>
      </c>
      <c r="C8268" s="1" t="n">
        <v>11</v>
      </c>
      <c r="D8268" s="1" t="s">
        <v>3074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5716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5" t="n">
        <v>46254</v>
      </c>
      <c r="C8269" s="1" t="n">
        <v>11</v>
      </c>
      <c r="D8269" s="1" t="s">
        <v>3074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5717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5" t="n">
        <v>46254</v>
      </c>
      <c r="C8270" s="1" t="n">
        <v>11</v>
      </c>
      <c r="D8270" s="1" t="s">
        <v>3074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5718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5" t="n">
        <v>46254</v>
      </c>
      <c r="C8271" s="1" t="n">
        <v>11</v>
      </c>
      <c r="D8271" s="1" t="s">
        <v>3074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5719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5" t="n">
        <v>46254</v>
      </c>
      <c r="C8272" s="1" t="n">
        <v>11</v>
      </c>
      <c r="D8272" s="1" t="s">
        <v>3074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5720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5" t="n">
        <v>46254</v>
      </c>
      <c r="C8273" s="1" t="n">
        <v>11</v>
      </c>
      <c r="D8273" s="1" t="s">
        <v>3074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5721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5" t="n">
        <v>46254</v>
      </c>
      <c r="C8274" s="1" t="n">
        <v>11</v>
      </c>
      <c r="D8274" s="1" t="s">
        <v>3074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5722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5" t="n">
        <v>46254</v>
      </c>
      <c r="C8275" s="1" t="n">
        <v>11</v>
      </c>
      <c r="D8275" s="1" t="s">
        <v>3074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5723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5" t="n">
        <v>46254</v>
      </c>
      <c r="C8276" s="1" t="n">
        <v>11</v>
      </c>
      <c r="D8276" s="1" t="s">
        <v>3074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4124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5" t="n">
        <v>46254</v>
      </c>
      <c r="C8277" s="1" t="n">
        <v>11</v>
      </c>
      <c r="D8277" s="1" t="s">
        <v>3074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5724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5" t="n">
        <v>46254</v>
      </c>
      <c r="C8278" s="1" t="n">
        <v>11</v>
      </c>
      <c r="D8278" s="1" t="s">
        <v>3074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5725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5" t="n">
        <v>46254</v>
      </c>
      <c r="C8279" s="1" t="n">
        <v>11</v>
      </c>
      <c r="D8279" s="1" t="s">
        <v>3074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5726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5" t="n">
        <v>46254</v>
      </c>
      <c r="C8280" s="1" t="n">
        <v>11</v>
      </c>
      <c r="D8280" s="1" t="s">
        <v>3074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5727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5" t="n">
        <v>46254</v>
      </c>
      <c r="C8281" s="1" t="n">
        <v>11</v>
      </c>
      <c r="D8281" s="1" t="s">
        <v>3074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5728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5" t="n">
        <v>46254</v>
      </c>
      <c r="C8282" s="1" t="n">
        <v>11</v>
      </c>
      <c r="D8282" s="1" t="s">
        <v>3074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5729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5" t="n">
        <v>46254</v>
      </c>
      <c r="C8283" s="1" t="n">
        <v>11</v>
      </c>
      <c r="D8283" s="1" t="s">
        <v>3074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5730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5" t="n">
        <v>46254</v>
      </c>
      <c r="C8284" s="1" t="n">
        <v>11</v>
      </c>
      <c r="D8284" s="1" t="s">
        <v>3074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5731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5" t="n">
        <v>46254</v>
      </c>
      <c r="C8285" s="1" t="n">
        <v>11</v>
      </c>
      <c r="D8285" s="1" t="s">
        <v>3074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5732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5" t="n">
        <v>46254</v>
      </c>
      <c r="C8286" s="1" t="n">
        <v>11</v>
      </c>
      <c r="D8286" s="1" t="s">
        <v>3074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4128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5" t="n">
        <v>46254</v>
      </c>
      <c r="C8287" s="1" t="n">
        <v>11</v>
      </c>
      <c r="D8287" s="1" t="s">
        <v>3074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5733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5" t="n">
        <v>46254</v>
      </c>
      <c r="C8288" s="1" t="n">
        <v>11</v>
      </c>
      <c r="D8288" s="1" t="s">
        <v>3074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5734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5" t="n">
        <v>46254</v>
      </c>
      <c r="C8289" s="1" t="n">
        <v>11</v>
      </c>
      <c r="D8289" s="1" t="s">
        <v>3074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5735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5" t="n">
        <v>46254</v>
      </c>
      <c r="C8290" s="1" t="n">
        <v>11</v>
      </c>
      <c r="D8290" s="1" t="s">
        <v>3074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5736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5" t="n">
        <v>46254</v>
      </c>
      <c r="C8291" s="1" t="n">
        <v>11</v>
      </c>
      <c r="D8291" s="1" t="s">
        <v>3074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5737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5" t="n">
        <v>46254</v>
      </c>
      <c r="C8292" s="1" t="n">
        <v>11</v>
      </c>
      <c r="D8292" s="1" t="s">
        <v>3074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5738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5" t="n">
        <v>46254</v>
      </c>
      <c r="C8293" s="1" t="n">
        <v>11</v>
      </c>
      <c r="D8293" s="1" t="s">
        <v>3074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4129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5" t="n">
        <v>46254</v>
      </c>
      <c r="C8294" s="1" t="n">
        <v>11</v>
      </c>
      <c r="D8294" s="1" t="s">
        <v>3074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5739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5" t="n">
        <v>46254</v>
      </c>
      <c r="C8295" s="1" t="n">
        <v>11</v>
      </c>
      <c r="D8295" s="1" t="s">
        <v>3074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5740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5" t="n">
        <v>46254</v>
      </c>
      <c r="C8296" s="1" t="n">
        <v>11</v>
      </c>
      <c r="D8296" s="1" t="s">
        <v>3074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4131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5" t="n">
        <v>46254</v>
      </c>
      <c r="C8297" s="1" t="n">
        <v>11</v>
      </c>
      <c r="D8297" s="1" t="s">
        <v>3074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5739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5" t="n">
        <v>46254</v>
      </c>
      <c r="C8298" s="1" t="n">
        <v>11</v>
      </c>
      <c r="D8298" s="1" t="s">
        <v>3074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5741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5" t="n">
        <v>46254</v>
      </c>
      <c r="C8299" s="1" t="n">
        <v>11</v>
      </c>
      <c r="D8299" s="1" t="s">
        <v>3074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5742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5" t="n">
        <v>46254</v>
      </c>
      <c r="C8300" s="1" t="n">
        <v>11</v>
      </c>
      <c r="D8300" s="1" t="s">
        <v>3074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5743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5" t="n">
        <v>46254</v>
      </c>
      <c r="C8301" s="1" t="n">
        <v>11</v>
      </c>
      <c r="D8301" s="1" t="s">
        <v>3074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5744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5" t="n">
        <v>46254</v>
      </c>
      <c r="C8302" s="1" t="n">
        <v>11</v>
      </c>
      <c r="D8302" s="1" t="s">
        <v>3074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5745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5" t="n">
        <v>46254</v>
      </c>
      <c r="C8303" s="1" t="n">
        <v>11</v>
      </c>
      <c r="D8303" s="1" t="s">
        <v>3074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5746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5" t="n">
        <v>46254</v>
      </c>
      <c r="C8304" s="1" t="n">
        <v>11</v>
      </c>
      <c r="D8304" s="1" t="s">
        <v>3074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5747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5" t="n">
        <v>46254</v>
      </c>
      <c r="C8305" s="1" t="n">
        <v>11</v>
      </c>
      <c r="D8305" s="1" t="s">
        <v>3074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5748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5" t="n">
        <v>46254</v>
      </c>
      <c r="C8306" s="1" t="n">
        <v>11</v>
      </c>
      <c r="D8306" s="1" t="s">
        <v>3074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4138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5" t="n">
        <v>46254</v>
      </c>
      <c r="C8307" s="1" t="n">
        <v>11</v>
      </c>
      <c r="D8307" s="1" t="s">
        <v>3074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5749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5" t="n">
        <v>46254</v>
      </c>
      <c r="C8308" s="1" t="n">
        <v>11</v>
      </c>
      <c r="D8308" s="1" t="s">
        <v>3074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4136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5" t="n">
        <v>46254</v>
      </c>
      <c r="C8309" s="1" t="n">
        <v>11</v>
      </c>
      <c r="D8309" s="1" t="s">
        <v>3074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5750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5" t="n">
        <v>46254</v>
      </c>
      <c r="C8310" s="1" t="n">
        <v>11</v>
      </c>
      <c r="D8310" s="1" t="s">
        <v>3074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5751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5" t="n">
        <v>46254</v>
      </c>
      <c r="C8311" s="1" t="n">
        <v>11</v>
      </c>
      <c r="D8311" s="1" t="s">
        <v>3074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5752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5" t="n">
        <v>46254</v>
      </c>
      <c r="C8312" s="1" t="n">
        <v>11</v>
      </c>
      <c r="D8312" s="1" t="s">
        <v>3074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4139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5" t="n">
        <v>46254</v>
      </c>
      <c r="C8313" s="1" t="n">
        <v>11</v>
      </c>
      <c r="D8313" s="1" t="s">
        <v>3074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4140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5" t="n">
        <v>46254</v>
      </c>
      <c r="C8314" s="1" t="n">
        <v>11</v>
      </c>
      <c r="D8314" s="1" t="s">
        <v>3074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5467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5" t="n">
        <v>46254</v>
      </c>
      <c r="C8315" s="1" t="n">
        <v>11</v>
      </c>
      <c r="D8315" s="1" t="s">
        <v>3074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5753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5" t="n">
        <v>46254</v>
      </c>
      <c r="C8316" s="1" t="n">
        <v>11</v>
      </c>
      <c r="D8316" s="1" t="s">
        <v>3074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5754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5" t="n">
        <v>46254</v>
      </c>
      <c r="C8317" s="1" t="n">
        <v>11</v>
      </c>
      <c r="D8317" s="1" t="s">
        <v>3074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5755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5" t="n">
        <v>46254</v>
      </c>
      <c r="C8318" s="1" t="n">
        <v>11</v>
      </c>
      <c r="D8318" s="1" t="s">
        <v>3074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5756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5" t="n">
        <v>46254</v>
      </c>
      <c r="C8319" s="1" t="n">
        <v>11</v>
      </c>
      <c r="D8319" s="1" t="s">
        <v>3074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5757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5" t="n">
        <v>46254</v>
      </c>
      <c r="C8320" s="1" t="n">
        <v>11</v>
      </c>
      <c r="D8320" s="1" t="s">
        <v>3074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5758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5" t="n">
        <v>46254</v>
      </c>
      <c r="C8321" s="1" t="n">
        <v>11</v>
      </c>
      <c r="D8321" s="1" t="s">
        <v>3074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5759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5" t="n">
        <v>46254</v>
      </c>
      <c r="C8322" s="1" t="n">
        <v>11</v>
      </c>
      <c r="D8322" s="1" t="s">
        <v>3074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5760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5" t="n">
        <v>46254</v>
      </c>
      <c r="C8323" s="1" t="n">
        <v>11</v>
      </c>
      <c r="D8323" s="1" t="s">
        <v>3074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4146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5" t="n">
        <v>46254</v>
      </c>
      <c r="C8324" s="1" t="n">
        <v>11</v>
      </c>
      <c r="D8324" s="1" t="s">
        <v>3074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5761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5" t="n">
        <v>46254</v>
      </c>
      <c r="C8325" s="1" t="n">
        <v>11</v>
      </c>
      <c r="D8325" s="1" t="s">
        <v>3074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5762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5" t="n">
        <v>46254</v>
      </c>
      <c r="C8326" s="1" t="n">
        <v>11</v>
      </c>
      <c r="D8326" s="1" t="s">
        <v>3074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5763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5" t="n">
        <v>46254</v>
      </c>
      <c r="C8327" s="1" t="n">
        <v>11</v>
      </c>
      <c r="D8327" s="1" t="s">
        <v>3074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5764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5" t="n">
        <v>46254</v>
      </c>
      <c r="C8328" s="1" t="n">
        <v>11</v>
      </c>
      <c r="D8328" s="1" t="s">
        <v>3074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5765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5" t="n">
        <v>46254</v>
      </c>
      <c r="C8329" s="1" t="n">
        <v>11</v>
      </c>
      <c r="D8329" s="1" t="s">
        <v>3074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5766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5" t="n">
        <v>46254</v>
      </c>
      <c r="C8330" s="1" t="n">
        <v>171</v>
      </c>
      <c r="D8330" s="1" t="s">
        <v>3301</v>
      </c>
      <c r="E8330" s="1" t="n">
        <v>1739</v>
      </c>
      <c r="F8330" s="1" t="s">
        <v>2621</v>
      </c>
      <c r="I8330" s="1" t="n">
        <v>255146</v>
      </c>
      <c r="J8330" s="1" t="n">
        <v>31711</v>
      </c>
      <c r="K8330" s="1" t="n">
        <v>7897169236868</v>
      </c>
      <c r="L8330" s="1" t="s">
        <v>5767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5" t="n">
        <v>46254</v>
      </c>
      <c r="C8331" s="1" t="n">
        <v>171</v>
      </c>
      <c r="D8331" s="1" t="s">
        <v>3301</v>
      </c>
      <c r="E8331" s="1" t="n">
        <v>1739</v>
      </c>
      <c r="F8331" s="1" t="s">
        <v>2621</v>
      </c>
      <c r="I8331" s="1" t="n">
        <v>255146</v>
      </c>
      <c r="J8331" s="1" t="n">
        <v>39198</v>
      </c>
      <c r="K8331" s="1" t="n">
        <v>7896509975443</v>
      </c>
      <c r="L8331" s="1" t="s">
        <v>5768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5" t="n">
        <v>46254</v>
      </c>
      <c r="C8332" s="1" t="n">
        <v>171</v>
      </c>
      <c r="D8332" s="1" t="s">
        <v>3301</v>
      </c>
      <c r="E8332" s="1" t="n">
        <v>1739</v>
      </c>
      <c r="F8332" s="1" t="s">
        <v>2621</v>
      </c>
      <c r="I8332" s="1" t="n">
        <v>255146</v>
      </c>
      <c r="J8332" s="1" t="n">
        <v>41971</v>
      </c>
      <c r="K8332" s="1" t="n">
        <v>7896509972077</v>
      </c>
      <c r="L8332" s="1" t="s">
        <v>5769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5" t="n">
        <v>46254</v>
      </c>
      <c r="C8333" s="1" t="n">
        <v>171</v>
      </c>
      <c r="D8333" s="1" t="s">
        <v>3301</v>
      </c>
      <c r="E8333" s="1" t="n">
        <v>1739</v>
      </c>
      <c r="F8333" s="1" t="s">
        <v>2621</v>
      </c>
      <c r="I8333" s="1" t="n">
        <v>255146</v>
      </c>
      <c r="J8333" s="1" t="n">
        <v>54500</v>
      </c>
      <c r="K8333" s="1" t="n">
        <v>7897169207356</v>
      </c>
      <c r="L8333" s="1" t="s">
        <v>5770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5" t="n">
        <v>46254</v>
      </c>
      <c r="C8334" s="1" t="n">
        <v>171</v>
      </c>
      <c r="D8334" s="1" t="s">
        <v>3301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5771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5" t="n">
        <v>46255</v>
      </c>
      <c r="C8335" s="1" t="n">
        <v>1</v>
      </c>
      <c r="D8335" s="1" t="s">
        <v>3101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3242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5" t="n">
        <v>46255</v>
      </c>
      <c r="C8336" s="1" t="n">
        <v>1</v>
      </c>
      <c r="D8336" s="1" t="s">
        <v>3101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3243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5" t="n">
        <v>46255</v>
      </c>
      <c r="C8337" s="1" t="n">
        <v>1</v>
      </c>
      <c r="D8337" s="1" t="s">
        <v>3101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3244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5" t="n">
        <v>46255</v>
      </c>
      <c r="C8338" s="1" t="n">
        <v>1</v>
      </c>
      <c r="D8338" s="1" t="s">
        <v>3101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3102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5" t="n">
        <v>46255</v>
      </c>
      <c r="C8339" s="1" t="n">
        <v>6</v>
      </c>
      <c r="D8339" s="1" t="s">
        <v>3073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3105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5" t="n">
        <v>46255</v>
      </c>
      <c r="C8340" s="1" t="n">
        <v>6</v>
      </c>
      <c r="D8340" s="1" t="s">
        <v>3073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3106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5" t="n">
        <v>46255</v>
      </c>
      <c r="C8341" s="1" t="n">
        <v>6</v>
      </c>
      <c r="D8341" s="1" t="s">
        <v>3073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3108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5" t="n">
        <v>46255</v>
      </c>
      <c r="C8342" s="1" t="n">
        <v>6</v>
      </c>
      <c r="D8342" s="1" t="s">
        <v>3073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3257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5" t="n">
        <v>46255</v>
      </c>
      <c r="C8343" s="1" t="n">
        <v>6</v>
      </c>
      <c r="D8343" s="1" t="s">
        <v>3073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3110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5" t="n">
        <v>46255</v>
      </c>
      <c r="C8344" s="1" t="n">
        <v>6</v>
      </c>
      <c r="D8344" s="1" t="s">
        <v>3073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3112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5" t="n">
        <v>46255</v>
      </c>
      <c r="C8345" s="1" t="n">
        <v>6</v>
      </c>
      <c r="D8345" s="1" t="s">
        <v>3073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3113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5" t="n">
        <v>46255</v>
      </c>
      <c r="C8346" s="1" t="n">
        <v>6</v>
      </c>
      <c r="D8346" s="1" t="s">
        <v>3073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3114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5" t="n">
        <v>46255</v>
      </c>
      <c r="C8347" s="1" t="n">
        <v>6</v>
      </c>
      <c r="D8347" s="1" t="s">
        <v>3073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3260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5" t="n">
        <v>46255</v>
      </c>
      <c r="C8348" s="1" t="n">
        <v>6</v>
      </c>
      <c r="D8348" s="1" t="s">
        <v>3073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3261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5" t="n">
        <v>46255</v>
      </c>
      <c r="C8349" s="1" t="n">
        <v>6</v>
      </c>
      <c r="D8349" s="1" t="s">
        <v>3073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3888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5" t="n">
        <v>46255</v>
      </c>
      <c r="C8350" s="1" t="n">
        <v>6</v>
      </c>
      <c r="D8350" s="1" t="s">
        <v>3073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3116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5" t="n">
        <v>46255</v>
      </c>
      <c r="C8351" s="1" t="n">
        <v>6</v>
      </c>
      <c r="D8351" s="1" t="s">
        <v>3073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3118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5" t="n">
        <v>46255</v>
      </c>
      <c r="C8352" s="1" t="n">
        <v>6</v>
      </c>
      <c r="D8352" s="1" t="s">
        <v>3073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4067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5" t="n">
        <v>46255</v>
      </c>
      <c r="C8353" s="1" t="n">
        <v>6</v>
      </c>
      <c r="D8353" s="1" t="s">
        <v>3073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3262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5" t="n">
        <v>46255</v>
      </c>
      <c r="C8354" s="1" t="n">
        <v>6</v>
      </c>
      <c r="D8354" s="1" t="s">
        <v>3073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3071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5" t="n">
        <v>46255</v>
      </c>
      <c r="C8355" s="1" t="n">
        <v>6</v>
      </c>
      <c r="D8355" s="1" t="s">
        <v>3073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3111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5" t="n">
        <v>46255</v>
      </c>
      <c r="C8356" s="1" t="n">
        <v>6</v>
      </c>
      <c r="D8356" s="1" t="s">
        <v>3073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3069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5" t="n">
        <v>46255</v>
      </c>
      <c r="C8357" s="1" t="n">
        <v>6</v>
      </c>
      <c r="D8357" s="1" t="s">
        <v>3073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3070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5" t="n">
        <v>46255</v>
      </c>
      <c r="C8358" s="1" t="n">
        <v>6</v>
      </c>
      <c r="D8358" s="1" t="s">
        <v>3073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3072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5" t="n">
        <v>46255</v>
      </c>
      <c r="C8359" s="1" t="n">
        <v>11</v>
      </c>
      <c r="D8359" s="1" t="s">
        <v>3074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3531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5" t="n">
        <v>46255</v>
      </c>
      <c r="C8360" s="1" t="n">
        <v>11</v>
      </c>
      <c r="D8360" s="1" t="s">
        <v>3074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3532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5" t="n">
        <v>46255</v>
      </c>
      <c r="C8361" s="1" t="n">
        <v>11</v>
      </c>
      <c r="D8361" s="1" t="s">
        <v>3074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3533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5" t="n">
        <v>46255</v>
      </c>
      <c r="C8362" s="1" t="n">
        <v>11</v>
      </c>
      <c r="D8362" s="1" t="s">
        <v>3074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3534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5" t="n">
        <v>46255</v>
      </c>
      <c r="C8363" s="1" t="n">
        <v>11</v>
      </c>
      <c r="D8363" s="1" t="s">
        <v>3074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3248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5" t="n">
        <v>46255</v>
      </c>
      <c r="C8364" s="1" t="n">
        <v>11</v>
      </c>
      <c r="D8364" s="1" t="s">
        <v>3074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3249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5" t="n">
        <v>46255</v>
      </c>
      <c r="C8365" s="1" t="n">
        <v>11</v>
      </c>
      <c r="D8365" s="1" t="s">
        <v>3074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3249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5" t="n">
        <v>46255</v>
      </c>
      <c r="C8366" s="1" t="n">
        <v>11</v>
      </c>
      <c r="D8366" s="1" t="s">
        <v>3074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3353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5" t="n">
        <v>46255</v>
      </c>
      <c r="C8367" s="1" t="n">
        <v>11</v>
      </c>
      <c r="D8367" s="1" t="s">
        <v>3074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4915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5" t="n">
        <v>46255</v>
      </c>
      <c r="C8368" s="1" t="n">
        <v>11</v>
      </c>
      <c r="D8368" s="1" t="s">
        <v>3074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4949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5" t="n">
        <v>46255</v>
      </c>
      <c r="C8369" s="1" t="n">
        <v>11</v>
      </c>
      <c r="D8369" s="1" t="s">
        <v>3074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3418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5" t="n">
        <v>46255</v>
      </c>
      <c r="C8370" s="1" t="n">
        <v>11</v>
      </c>
      <c r="D8370" s="1" t="s">
        <v>3074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3421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5" t="n">
        <v>46255</v>
      </c>
      <c r="C8371" s="1" t="n">
        <v>11</v>
      </c>
      <c r="D8371" s="1" t="s">
        <v>3074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4950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5" t="n">
        <v>46255</v>
      </c>
      <c r="C8372" s="1" t="n">
        <v>11</v>
      </c>
      <c r="D8372" s="1" t="s">
        <v>3074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5184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5" t="n">
        <v>46255</v>
      </c>
      <c r="C8373" s="1" t="n">
        <v>11</v>
      </c>
      <c r="D8373" s="1" t="s">
        <v>3074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5772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5" t="n">
        <v>46255</v>
      </c>
      <c r="C8374" s="1" t="n">
        <v>11</v>
      </c>
      <c r="D8374" s="1" t="s">
        <v>3074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3528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5" t="n">
        <v>46255</v>
      </c>
      <c r="C8375" s="1" t="n">
        <v>11</v>
      </c>
      <c r="D8375" s="1" t="s">
        <v>3074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3529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5" t="n">
        <v>46255</v>
      </c>
      <c r="C8376" s="1" t="n">
        <v>11</v>
      </c>
      <c r="D8376" s="1" t="s">
        <v>3074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3581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5" t="n">
        <v>46255</v>
      </c>
      <c r="C8377" s="1" t="n">
        <v>11</v>
      </c>
      <c r="D8377" s="1" t="s">
        <v>3074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4895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5" t="n">
        <v>46255</v>
      </c>
      <c r="C8378" s="1" t="n">
        <v>11</v>
      </c>
      <c r="D8378" s="1" t="s">
        <v>3074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3075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5" t="n">
        <v>46255</v>
      </c>
      <c r="C8379" s="1" t="n">
        <v>11</v>
      </c>
      <c r="D8379" s="1" t="s">
        <v>3074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4199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5" t="n">
        <v>46255</v>
      </c>
      <c r="C8380" s="1" t="n">
        <v>11</v>
      </c>
      <c r="D8380" s="1" t="s">
        <v>3074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5053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5" t="n">
        <v>46255</v>
      </c>
      <c r="C8381" s="1" t="n">
        <v>11</v>
      </c>
      <c r="D8381" s="1" t="s">
        <v>3074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5229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5" t="n">
        <v>46255</v>
      </c>
      <c r="C8382" s="1" t="n">
        <v>11</v>
      </c>
      <c r="D8382" s="1" t="s">
        <v>3074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3980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5" t="n">
        <v>46255</v>
      </c>
      <c r="C8383" s="1" t="n">
        <v>11</v>
      </c>
      <c r="D8383" s="1" t="s">
        <v>3074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4255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5" t="n">
        <v>46255</v>
      </c>
      <c r="C8384" s="1" t="n">
        <v>11</v>
      </c>
      <c r="D8384" s="1" t="s">
        <v>3074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4959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5" t="n">
        <v>46255</v>
      </c>
      <c r="C8385" s="1" t="n">
        <v>11</v>
      </c>
      <c r="D8385" s="1" t="s">
        <v>3074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4332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5" t="n">
        <v>46255</v>
      </c>
      <c r="C8386" s="1" t="n">
        <v>11</v>
      </c>
      <c r="D8386" s="1" t="s">
        <v>3074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4333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5" t="n">
        <v>46255</v>
      </c>
      <c r="C8387" s="1" t="n">
        <v>11</v>
      </c>
      <c r="D8387" s="1" t="s">
        <v>3074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4334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5" t="n">
        <v>46255</v>
      </c>
      <c r="C8388" s="1" t="n">
        <v>11</v>
      </c>
      <c r="D8388" s="1" t="s">
        <v>3074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3886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5" t="n">
        <v>46255</v>
      </c>
      <c r="C8389" s="1" t="n">
        <v>11</v>
      </c>
      <c r="D8389" s="1" t="s">
        <v>3074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4078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5" t="n">
        <v>46255</v>
      </c>
      <c r="C8390" s="1" t="n">
        <v>11</v>
      </c>
      <c r="D8390" s="1" t="s">
        <v>3074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3636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5" t="n">
        <v>46255</v>
      </c>
      <c r="C8391" s="1" t="n">
        <v>11</v>
      </c>
      <c r="D8391" s="1" t="s">
        <v>3074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5054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5" t="n">
        <v>46255</v>
      </c>
      <c r="C8392" s="1" t="n">
        <v>11</v>
      </c>
      <c r="D8392" s="1" t="s">
        <v>3074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3926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5" t="n">
        <v>46255</v>
      </c>
      <c r="C8393" s="1" t="n">
        <v>11</v>
      </c>
      <c r="D8393" s="1" t="s">
        <v>3074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3927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5" t="n">
        <v>46255</v>
      </c>
      <c r="C8394" s="1" t="n">
        <v>11</v>
      </c>
      <c r="D8394" s="1" t="s">
        <v>3074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3430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5" t="n">
        <v>46255</v>
      </c>
      <c r="C8395" s="1" t="n">
        <v>11</v>
      </c>
      <c r="D8395" s="1" t="s">
        <v>3074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3433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5" t="n">
        <v>46255</v>
      </c>
      <c r="C8396" s="1" t="n">
        <v>11</v>
      </c>
      <c r="D8396" s="1" t="s">
        <v>3074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4627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5" t="n">
        <v>46255</v>
      </c>
      <c r="C8397" s="1" t="n">
        <v>11</v>
      </c>
      <c r="D8397" s="1" t="s">
        <v>3074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3473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5" t="n">
        <v>46255</v>
      </c>
      <c r="C8398" s="1" t="n">
        <v>11</v>
      </c>
      <c r="D8398" s="1" t="s">
        <v>3074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4721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5" t="n">
        <v>46255</v>
      </c>
      <c r="C8399" s="1" t="n">
        <v>11</v>
      </c>
      <c r="D8399" s="1" t="s">
        <v>3074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3178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5" t="n">
        <v>46255</v>
      </c>
      <c r="C8400" s="1" t="n">
        <v>11</v>
      </c>
      <c r="D8400" s="1" t="s">
        <v>3074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3148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5" t="n">
        <v>46255</v>
      </c>
      <c r="C8401" s="1" t="n">
        <v>11</v>
      </c>
      <c r="D8401" s="1" t="s">
        <v>3074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3481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5" t="n">
        <v>46255</v>
      </c>
      <c r="C8402" s="1" t="n">
        <v>11</v>
      </c>
      <c r="D8402" s="1" t="s">
        <v>3074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4900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5" t="n">
        <v>46255</v>
      </c>
      <c r="C8403" s="1" t="n">
        <v>11</v>
      </c>
      <c r="D8403" s="1" t="s">
        <v>3074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5773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5" t="n">
        <v>46255</v>
      </c>
      <c r="C8404" s="1" t="n">
        <v>11</v>
      </c>
      <c r="D8404" s="1" t="s">
        <v>3074</v>
      </c>
      <c r="E8404" s="1" t="n">
        <v>10010</v>
      </c>
      <c r="F8404" s="1" t="s">
        <v>2670</v>
      </c>
      <c r="I8404" s="1" t="n">
        <v>44501</v>
      </c>
      <c r="J8404" s="1" t="n">
        <v>69537</v>
      </c>
      <c r="K8404" s="1" t="n">
        <v>7898969820257</v>
      </c>
      <c r="L8404" s="1" t="s">
        <v>5774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5" t="n">
        <v>46255</v>
      </c>
      <c r="C8405" s="1" t="n">
        <v>11</v>
      </c>
      <c r="D8405" s="1" t="s">
        <v>3074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3144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5" t="n">
        <v>46255</v>
      </c>
      <c r="C8406" s="1" t="n">
        <v>11</v>
      </c>
      <c r="D8406" s="1" t="s">
        <v>3074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3146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5" t="n">
        <v>46255</v>
      </c>
      <c r="C8407" s="1" t="n">
        <v>11</v>
      </c>
      <c r="D8407" s="1" t="s">
        <v>3074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3368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5" t="n">
        <v>46255</v>
      </c>
      <c r="C8408" s="1" t="n">
        <v>11</v>
      </c>
      <c r="D8408" s="1" t="s">
        <v>3074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3154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5" t="n">
        <v>46255</v>
      </c>
      <c r="C8409" s="1" t="n">
        <v>11</v>
      </c>
      <c r="D8409" s="1" t="s">
        <v>3074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3155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5" t="n">
        <v>46255</v>
      </c>
      <c r="C8410" s="1" t="n">
        <v>11</v>
      </c>
      <c r="D8410" s="1" t="s">
        <v>3074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3156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5" t="n">
        <v>46255</v>
      </c>
      <c r="C8411" s="1" t="n">
        <v>11</v>
      </c>
      <c r="D8411" s="1" t="s">
        <v>3074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4375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5" t="n">
        <v>46255</v>
      </c>
      <c r="C8412" s="1" t="n">
        <v>11</v>
      </c>
      <c r="D8412" s="1" t="s">
        <v>3074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4777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5" t="n">
        <v>46255</v>
      </c>
      <c r="C8413" s="1" t="n">
        <v>11</v>
      </c>
      <c r="D8413" s="1" t="s">
        <v>3074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3158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5" t="n">
        <v>46255</v>
      </c>
      <c r="C8414" s="1" t="n">
        <v>11</v>
      </c>
      <c r="D8414" s="1" t="s">
        <v>3074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5775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5" t="n">
        <v>46255</v>
      </c>
      <c r="C8415" s="1" t="n">
        <v>11</v>
      </c>
      <c r="D8415" s="1" t="s">
        <v>3074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5776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5" t="n">
        <v>46255</v>
      </c>
      <c r="C8416" s="1" t="n">
        <v>11</v>
      </c>
      <c r="D8416" s="1" t="s">
        <v>3074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4358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5" t="n">
        <v>46255</v>
      </c>
      <c r="C8417" s="1" t="n">
        <v>11</v>
      </c>
      <c r="D8417" s="1" t="s">
        <v>3074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5693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5" t="n">
        <v>46255</v>
      </c>
      <c r="C8418" s="1" t="n">
        <v>11</v>
      </c>
      <c r="D8418" s="1" t="s">
        <v>3074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5777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5" t="n">
        <v>46255</v>
      </c>
      <c r="C8419" s="1" t="n">
        <v>11</v>
      </c>
      <c r="D8419" s="1" t="s">
        <v>3074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3635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5" t="n">
        <v>46255</v>
      </c>
      <c r="C8420" s="1" t="n">
        <v>11</v>
      </c>
      <c r="D8420" s="1" t="s">
        <v>3074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5778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5" t="n">
        <v>46255</v>
      </c>
      <c r="C8421" s="1" t="n">
        <v>11</v>
      </c>
      <c r="D8421" s="1" t="s">
        <v>3074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5779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5" t="n">
        <v>46255</v>
      </c>
      <c r="C8422" s="1" t="n">
        <v>11</v>
      </c>
      <c r="D8422" s="1" t="s">
        <v>3074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3639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5" t="n">
        <v>46255</v>
      </c>
      <c r="C8423" s="1" t="n">
        <v>11</v>
      </c>
      <c r="D8423" s="1" t="s">
        <v>3074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3344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5" t="n">
        <v>46255</v>
      </c>
      <c r="C8424" s="1" t="n">
        <v>11</v>
      </c>
      <c r="D8424" s="1" t="s">
        <v>3074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3345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5" t="n">
        <v>46255</v>
      </c>
      <c r="C8425" s="1" t="n">
        <v>11</v>
      </c>
      <c r="D8425" s="1" t="s">
        <v>3074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5780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5" t="n">
        <v>46255</v>
      </c>
      <c r="C8426" s="1" t="n">
        <v>11</v>
      </c>
      <c r="D8426" s="1" t="s">
        <v>3074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5781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5" t="n">
        <v>46255</v>
      </c>
      <c r="C8427" s="1" t="n">
        <v>11</v>
      </c>
      <c r="D8427" s="1" t="s">
        <v>3074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5782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5" t="n">
        <v>46255</v>
      </c>
      <c r="C8428" s="1" t="n">
        <v>11</v>
      </c>
      <c r="D8428" s="1" t="s">
        <v>3074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5783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5" t="n">
        <v>46255</v>
      </c>
      <c r="C8429" s="1" t="n">
        <v>11</v>
      </c>
      <c r="D8429" s="1" t="s">
        <v>3074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3644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5" t="n">
        <v>46255</v>
      </c>
      <c r="C8430" s="1" t="n">
        <v>11</v>
      </c>
      <c r="D8430" s="1" t="s">
        <v>3074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5784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5" t="n">
        <v>46255</v>
      </c>
      <c r="C8431" s="1" t="n">
        <v>11</v>
      </c>
      <c r="D8431" s="1" t="s">
        <v>3074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5785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5" t="n">
        <v>46255</v>
      </c>
      <c r="C8432" s="1" t="n">
        <v>11</v>
      </c>
      <c r="D8432" s="1" t="s">
        <v>3074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5786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5" t="n">
        <v>46255</v>
      </c>
      <c r="C8433" s="1" t="n">
        <v>11</v>
      </c>
      <c r="D8433" s="1" t="s">
        <v>3074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4852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5" t="n">
        <v>46255</v>
      </c>
      <c r="C8434" s="1" t="n">
        <v>22</v>
      </c>
      <c r="D8434" s="1" t="s">
        <v>3220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3235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5" t="n">
        <v>46255</v>
      </c>
      <c r="C8435" s="1" t="n">
        <v>22</v>
      </c>
      <c r="D8435" s="1" t="s">
        <v>3220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3235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5" t="n">
        <v>46255</v>
      </c>
      <c r="C8436" s="1" t="n">
        <v>22</v>
      </c>
      <c r="D8436" s="1" t="s">
        <v>3220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3236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5" t="n">
        <v>46255</v>
      </c>
      <c r="C8437" s="1" t="n">
        <v>22</v>
      </c>
      <c r="D8437" s="1" t="s">
        <v>3220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3237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5" t="n">
        <v>46255</v>
      </c>
      <c r="C8438" s="1" t="n">
        <v>22</v>
      </c>
      <c r="D8438" s="1" t="s">
        <v>3220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3238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5" t="n">
        <v>46255</v>
      </c>
      <c r="C8439" s="1" t="n">
        <v>22</v>
      </c>
      <c r="D8439" s="1" t="s">
        <v>3220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3221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5" t="n">
        <v>46255</v>
      </c>
      <c r="C8440" s="1" t="n">
        <v>22</v>
      </c>
      <c r="D8440" s="1" t="s">
        <v>3220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3239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5" t="n">
        <v>46255</v>
      </c>
      <c r="C8441" s="1" t="n">
        <v>22</v>
      </c>
      <c r="D8441" s="1" t="s">
        <v>3220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3222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5" t="n">
        <v>46255</v>
      </c>
      <c r="C8442" s="1" t="n">
        <v>22</v>
      </c>
      <c r="D8442" s="1" t="s">
        <v>3220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3223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5" t="n">
        <v>46255</v>
      </c>
      <c r="C8443" s="1" t="n">
        <v>22</v>
      </c>
      <c r="D8443" s="1" t="s">
        <v>3220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3224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5" t="n">
        <v>46255</v>
      </c>
      <c r="C8444" s="1" t="n">
        <v>22</v>
      </c>
      <c r="D8444" s="1" t="s">
        <v>3220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3225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5" t="n">
        <v>46255</v>
      </c>
      <c r="C8445" s="1" t="n">
        <v>22</v>
      </c>
      <c r="D8445" s="1" t="s">
        <v>3220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3226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5" t="n">
        <v>46255</v>
      </c>
      <c r="C8446" s="1" t="n">
        <v>22</v>
      </c>
      <c r="D8446" s="1" t="s">
        <v>3220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3227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5" t="n">
        <v>46255</v>
      </c>
      <c r="C8447" s="1" t="n">
        <v>22</v>
      </c>
      <c r="D8447" s="1" t="s">
        <v>3220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3228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5" t="n">
        <v>46255</v>
      </c>
      <c r="C8448" s="1" t="n">
        <v>22</v>
      </c>
      <c r="D8448" s="1" t="s">
        <v>3220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3229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5" t="n">
        <v>46255</v>
      </c>
      <c r="C8449" s="1" t="n">
        <v>22</v>
      </c>
      <c r="D8449" s="1" t="s">
        <v>3220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3230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5" t="n">
        <v>46255</v>
      </c>
      <c r="C8450" s="1" t="n">
        <v>22</v>
      </c>
      <c r="D8450" s="1" t="s">
        <v>3220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3231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5" t="n">
        <v>46255</v>
      </c>
      <c r="C8451" s="1" t="n">
        <v>22</v>
      </c>
      <c r="D8451" s="1" t="s">
        <v>3220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3232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5" t="n">
        <v>46255</v>
      </c>
      <c r="C8452" s="1" t="n">
        <v>22</v>
      </c>
      <c r="D8452" s="1" t="s">
        <v>3220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3232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5" t="n">
        <v>46255</v>
      </c>
      <c r="C8453" s="1" t="n">
        <v>22</v>
      </c>
      <c r="D8453" s="1" t="s">
        <v>3220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3233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5" t="n">
        <v>46255</v>
      </c>
      <c r="C8454" s="1" t="n">
        <v>22</v>
      </c>
      <c r="D8454" s="1" t="s">
        <v>3220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3233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5" t="n">
        <v>46255</v>
      </c>
      <c r="C8455" s="1" t="n">
        <v>22</v>
      </c>
      <c r="D8455" s="1" t="s">
        <v>3220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3234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5" t="n">
        <v>46255</v>
      </c>
      <c r="C8456" s="1" t="n">
        <v>22</v>
      </c>
      <c r="D8456" s="1" t="s">
        <v>3220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3234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5" t="n">
        <v>46255</v>
      </c>
      <c r="C8457" s="1" t="n">
        <v>100</v>
      </c>
      <c r="D8457" s="1" t="s">
        <v>3241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3235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5" t="n">
        <v>46255</v>
      </c>
      <c r="C8458" s="1" t="n">
        <v>100</v>
      </c>
      <c r="D8458" s="1" t="s">
        <v>3241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3236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5" t="n">
        <v>46255</v>
      </c>
      <c r="C8459" s="1" t="n">
        <v>100</v>
      </c>
      <c r="D8459" s="1" t="s">
        <v>3241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3237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5" t="n">
        <v>46255</v>
      </c>
      <c r="C8460" s="1" t="n">
        <v>100</v>
      </c>
      <c r="D8460" s="1" t="s">
        <v>3241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3238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5" t="n">
        <v>46255</v>
      </c>
      <c r="C8461" s="1" t="n">
        <v>100</v>
      </c>
      <c r="D8461" s="1" t="s">
        <v>3241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3239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5" t="n">
        <v>46255</v>
      </c>
      <c r="C8462" s="1" t="n">
        <v>100</v>
      </c>
      <c r="D8462" s="1" t="s">
        <v>3241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3232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5" t="n">
        <v>46255</v>
      </c>
      <c r="C8463" s="1" t="n">
        <v>100</v>
      </c>
      <c r="D8463" s="1" t="s">
        <v>3241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3233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5" t="n">
        <v>46255</v>
      </c>
      <c r="C8464" s="1" t="n">
        <v>100</v>
      </c>
      <c r="D8464" s="1" t="s">
        <v>3241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3234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5" t="n">
        <v>46255</v>
      </c>
      <c r="C8465" s="1" t="n">
        <v>100</v>
      </c>
      <c r="D8465" s="1" t="s">
        <v>3241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3235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5" t="n">
        <v>46255</v>
      </c>
      <c r="C8466" s="1" t="n">
        <v>100</v>
      </c>
      <c r="D8466" s="1" t="s">
        <v>3241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3221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5" t="n">
        <v>46255</v>
      </c>
      <c r="C8467" s="1" t="n">
        <v>100</v>
      </c>
      <c r="D8467" s="1" t="s">
        <v>3241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3222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5" t="n">
        <v>46255</v>
      </c>
      <c r="C8468" s="1" t="n">
        <v>100</v>
      </c>
      <c r="D8468" s="1" t="s">
        <v>3241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3223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5" t="n">
        <v>46255</v>
      </c>
      <c r="C8469" s="1" t="n">
        <v>100</v>
      </c>
      <c r="D8469" s="1" t="s">
        <v>3241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3224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5" t="n">
        <v>46255</v>
      </c>
      <c r="C8470" s="1" t="n">
        <v>100</v>
      </c>
      <c r="D8470" s="1" t="s">
        <v>3241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3225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5" t="n">
        <v>46255</v>
      </c>
      <c r="C8471" s="1" t="n">
        <v>100</v>
      </c>
      <c r="D8471" s="1" t="s">
        <v>3241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3226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5" t="n">
        <v>46255</v>
      </c>
      <c r="C8472" s="1" t="n">
        <v>100</v>
      </c>
      <c r="D8472" s="1" t="s">
        <v>3241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3227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5" t="n">
        <v>46255</v>
      </c>
      <c r="C8473" s="1" t="n">
        <v>100</v>
      </c>
      <c r="D8473" s="1" t="s">
        <v>3241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3228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5" t="n">
        <v>46255</v>
      </c>
      <c r="C8474" s="1" t="n">
        <v>100</v>
      </c>
      <c r="D8474" s="1" t="s">
        <v>3241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3229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5" t="n">
        <v>46255</v>
      </c>
      <c r="C8475" s="1" t="n">
        <v>100</v>
      </c>
      <c r="D8475" s="1" t="s">
        <v>3241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3230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5" t="n">
        <v>46255</v>
      </c>
      <c r="C8476" s="1" t="n">
        <v>100</v>
      </c>
      <c r="D8476" s="1" t="s">
        <v>3241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3231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5" t="n">
        <v>46255</v>
      </c>
      <c r="C8477" s="1" t="n">
        <v>100</v>
      </c>
      <c r="D8477" s="1" t="s">
        <v>3241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3232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5" t="n">
        <v>46255</v>
      </c>
      <c r="C8478" s="1" t="n">
        <v>100</v>
      </c>
      <c r="D8478" s="1" t="s">
        <v>3241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3233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5" t="n">
        <v>46255</v>
      </c>
      <c r="C8479" s="1" t="n">
        <v>100</v>
      </c>
      <c r="D8479" s="1" t="s">
        <v>3241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3234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5" t="n">
        <v>46255</v>
      </c>
      <c r="C8480" s="1" t="n">
        <v>171</v>
      </c>
      <c r="D8480" s="1" t="s">
        <v>3301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5717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5" t="n">
        <v>46255</v>
      </c>
      <c r="C8481" s="1" t="n">
        <v>171</v>
      </c>
      <c r="D8481" s="1" t="s">
        <v>3301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5723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5" t="n">
        <v>46255</v>
      </c>
      <c r="C8482" s="1" t="n">
        <v>171</v>
      </c>
      <c r="D8482" s="1" t="s">
        <v>3301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5787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5" t="n">
        <v>46256</v>
      </c>
      <c r="C8483" s="1" t="n">
        <v>6</v>
      </c>
      <c r="D8483" s="1" t="s">
        <v>3073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3068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5" t="n">
        <v>46256</v>
      </c>
      <c r="C8484" s="1" t="n">
        <v>6</v>
      </c>
      <c r="D8484" s="1" t="s">
        <v>3073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3069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5" t="n">
        <v>46256</v>
      </c>
      <c r="C8485" s="1" t="n">
        <v>6</v>
      </c>
      <c r="D8485" s="1" t="s">
        <v>3073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3070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5" t="n">
        <v>46256</v>
      </c>
      <c r="C8486" s="1" t="n">
        <v>6</v>
      </c>
      <c r="D8486" s="1" t="s">
        <v>3073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3071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5" t="n">
        <v>46256</v>
      </c>
      <c r="C8487" s="1" t="n">
        <v>11</v>
      </c>
      <c r="D8487" s="1" t="s">
        <v>3074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3307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5" t="n">
        <v>46256</v>
      </c>
      <c r="C8488" s="1" t="n">
        <v>11</v>
      </c>
      <c r="D8488" s="1" t="s">
        <v>3074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3308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5" t="n">
        <v>46256</v>
      </c>
      <c r="C8489" s="1" t="n">
        <v>11</v>
      </c>
      <c r="D8489" s="1" t="s">
        <v>3074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4986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5" t="n">
        <v>46256</v>
      </c>
      <c r="C8490" s="1" t="n">
        <v>11</v>
      </c>
      <c r="D8490" s="1" t="s">
        <v>3074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3310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5" t="n">
        <v>46256</v>
      </c>
      <c r="C8491" s="1" t="n">
        <v>11</v>
      </c>
      <c r="D8491" s="1" t="s">
        <v>3074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3311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5" t="n">
        <v>46256</v>
      </c>
      <c r="C8492" s="1" t="n">
        <v>11</v>
      </c>
      <c r="D8492" s="1" t="s">
        <v>3074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3312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5" t="n">
        <v>46256</v>
      </c>
      <c r="C8493" s="1" t="n">
        <v>11</v>
      </c>
      <c r="D8493" s="1" t="s">
        <v>3074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4987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5" t="n">
        <v>46256</v>
      </c>
      <c r="C8494" s="1" t="n">
        <v>11</v>
      </c>
      <c r="D8494" s="1" t="s">
        <v>3074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3313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5" t="n">
        <v>46256</v>
      </c>
      <c r="C8495" s="1" t="n">
        <v>11</v>
      </c>
      <c r="D8495" s="1" t="s">
        <v>3074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4988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5" t="n">
        <v>46256</v>
      </c>
      <c r="C8496" s="1" t="n">
        <v>11</v>
      </c>
      <c r="D8496" s="1" t="s">
        <v>3074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4989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5" t="n">
        <v>46256</v>
      </c>
      <c r="C8497" s="1" t="n">
        <v>11</v>
      </c>
      <c r="D8497" s="1" t="s">
        <v>3074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4990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5" t="n">
        <v>46256</v>
      </c>
      <c r="C8498" s="1" t="n">
        <v>11</v>
      </c>
      <c r="D8498" s="1" t="s">
        <v>3074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4991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5" t="n">
        <v>46256</v>
      </c>
      <c r="C8499" s="1" t="n">
        <v>11</v>
      </c>
      <c r="D8499" s="1" t="s">
        <v>3074</v>
      </c>
      <c r="E8499" s="1" t="n">
        <v>1609</v>
      </c>
      <c r="F8499" s="1" t="s">
        <v>521</v>
      </c>
      <c r="I8499" s="1" t="n">
        <v>6022</v>
      </c>
      <c r="J8499" s="1" t="n">
        <v>32861</v>
      </c>
      <c r="K8499" s="1" t="n">
        <v>7896878801145</v>
      </c>
      <c r="L8499" s="1" t="s">
        <v>4992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15" t="n">
        <v>46256</v>
      </c>
      <c r="C8500" s="1" t="n">
        <v>11</v>
      </c>
      <c r="D8500" s="1" t="s">
        <v>3074</v>
      </c>
      <c r="E8500" s="1" t="n">
        <v>1609</v>
      </c>
      <c r="F8500" s="1" t="s">
        <v>521</v>
      </c>
      <c r="I8500" s="1" t="n">
        <v>6022</v>
      </c>
      <c r="J8500" s="1" t="n">
        <v>41614</v>
      </c>
      <c r="K8500" s="1" t="n">
        <v>7896878801213</v>
      </c>
      <c r="L8500" s="1" t="s">
        <v>3314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15" t="n">
        <v>46256</v>
      </c>
      <c r="C8501" s="1" t="n">
        <v>11</v>
      </c>
      <c r="D8501" s="1" t="s">
        <v>3074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4994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5" t="n">
        <v>46256</v>
      </c>
      <c r="C8502" s="1" t="n">
        <v>11</v>
      </c>
      <c r="D8502" s="1" t="s">
        <v>3074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4235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5" t="n">
        <v>46256</v>
      </c>
      <c r="C8503" s="1" t="n">
        <v>11</v>
      </c>
      <c r="D8503" s="1" t="s">
        <v>3074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4236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5" t="n">
        <v>46256</v>
      </c>
      <c r="C8504" s="1" t="n">
        <v>11</v>
      </c>
      <c r="D8504" s="1" t="s">
        <v>3074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4237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5" t="n">
        <v>46256</v>
      </c>
      <c r="C8505" s="1" t="n">
        <v>11</v>
      </c>
      <c r="D8505" s="1" t="s">
        <v>3074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3174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5" t="n">
        <v>46256</v>
      </c>
      <c r="C8506" s="1" t="n">
        <v>11</v>
      </c>
      <c r="D8506" s="1" t="s">
        <v>3074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3175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5" t="n">
        <v>46256</v>
      </c>
      <c r="C8507" s="1" t="n">
        <v>11</v>
      </c>
      <c r="D8507" s="1" t="s">
        <v>3074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3176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5" t="n">
        <v>46256</v>
      </c>
      <c r="C8508" s="1" t="n">
        <v>11</v>
      </c>
      <c r="D8508" s="1" t="s">
        <v>3074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4917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5" t="n">
        <v>46256</v>
      </c>
      <c r="C8509" s="1" t="n">
        <v>11</v>
      </c>
      <c r="D8509" s="1" t="s">
        <v>3074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3373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5" t="n">
        <v>46256</v>
      </c>
      <c r="C8510" s="1" t="n">
        <v>11</v>
      </c>
      <c r="D8510" s="1" t="s">
        <v>3074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4082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5" t="n">
        <v>46256</v>
      </c>
      <c r="C8511" s="1" t="n">
        <v>11</v>
      </c>
      <c r="D8511" s="1" t="s">
        <v>3074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3374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5" t="n">
        <v>46256</v>
      </c>
      <c r="C8512" s="1" t="n">
        <v>11</v>
      </c>
      <c r="D8512" s="1" t="s">
        <v>3074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3375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5" t="n">
        <v>46256</v>
      </c>
      <c r="C8513" s="1" t="n">
        <v>11</v>
      </c>
      <c r="D8513" s="1" t="s">
        <v>3074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3376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5" t="n">
        <v>46256</v>
      </c>
      <c r="C8514" s="1" t="n">
        <v>11</v>
      </c>
      <c r="D8514" s="1" t="s">
        <v>3074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3377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5" t="n">
        <v>46256</v>
      </c>
      <c r="C8515" s="1" t="n">
        <v>11</v>
      </c>
      <c r="D8515" s="1" t="s">
        <v>3074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3379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5" t="n">
        <v>46256</v>
      </c>
      <c r="C8516" s="1" t="n">
        <v>11</v>
      </c>
      <c r="D8516" s="1" t="s">
        <v>3074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3380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5" t="n">
        <v>46256</v>
      </c>
      <c r="C8517" s="1" t="n">
        <v>11</v>
      </c>
      <c r="D8517" s="1" t="s">
        <v>3074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3382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5" t="n">
        <v>46256</v>
      </c>
      <c r="C8518" s="1" t="n">
        <v>11</v>
      </c>
      <c r="D8518" s="1" t="s">
        <v>3074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4083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5" t="n">
        <v>46256</v>
      </c>
      <c r="C8519" s="1" t="n">
        <v>11</v>
      </c>
      <c r="D8519" s="1" t="s">
        <v>3074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3383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5" t="n">
        <v>46256</v>
      </c>
      <c r="C8520" s="1" t="n">
        <v>11</v>
      </c>
      <c r="D8520" s="1" t="s">
        <v>3074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4084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5" t="n">
        <v>46256</v>
      </c>
      <c r="C8521" s="1" t="n">
        <v>11</v>
      </c>
      <c r="D8521" s="1" t="s">
        <v>3074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4824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5" t="n">
        <v>46256</v>
      </c>
      <c r="C8522" s="1" t="n">
        <v>11</v>
      </c>
      <c r="D8522" s="1" t="s">
        <v>3074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3971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5" t="n">
        <v>46256</v>
      </c>
      <c r="C8523" s="1" t="n">
        <v>11</v>
      </c>
      <c r="D8523" s="1" t="s">
        <v>3074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4908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5" t="n">
        <v>46256</v>
      </c>
      <c r="C8524" s="1" t="n">
        <v>11</v>
      </c>
      <c r="D8524" s="1" t="s">
        <v>3074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3972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5" t="n">
        <v>46256</v>
      </c>
      <c r="C8525" s="1" t="n">
        <v>11</v>
      </c>
      <c r="D8525" s="1" t="s">
        <v>3074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4909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5" t="n">
        <v>46256</v>
      </c>
      <c r="C8526" s="1" t="n">
        <v>11</v>
      </c>
      <c r="D8526" s="1" t="s">
        <v>3074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4910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5" t="n">
        <v>46256</v>
      </c>
      <c r="C8527" s="1" t="n">
        <v>11</v>
      </c>
      <c r="D8527" s="1" t="s">
        <v>3074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4416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5" t="n">
        <v>46256</v>
      </c>
      <c r="C8528" s="1" t="n">
        <v>11</v>
      </c>
      <c r="D8528" s="1" t="s">
        <v>3074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4036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5" t="n">
        <v>46256</v>
      </c>
      <c r="C8529" s="1" t="n">
        <v>11</v>
      </c>
      <c r="D8529" s="1" t="s">
        <v>3074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4037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5" t="n">
        <v>46256</v>
      </c>
      <c r="C8530" s="1" t="n">
        <v>11</v>
      </c>
      <c r="D8530" s="1" t="s">
        <v>3074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4807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5" t="n">
        <v>46256</v>
      </c>
      <c r="C8531" s="1" t="n">
        <v>11</v>
      </c>
      <c r="D8531" s="1" t="s">
        <v>3074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5788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5" t="n">
        <v>46256</v>
      </c>
      <c r="C8532" s="1" t="n">
        <v>11</v>
      </c>
      <c r="D8532" s="1" t="s">
        <v>3074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3330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5" t="n">
        <v>46256</v>
      </c>
      <c r="C8533" s="1" t="n">
        <v>11</v>
      </c>
      <c r="D8533" s="1" t="s">
        <v>3074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5119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5" t="n">
        <v>46256</v>
      </c>
      <c r="C8534" s="1" t="n">
        <v>11</v>
      </c>
      <c r="D8534" s="1" t="s">
        <v>3074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5120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5" t="n">
        <v>46256</v>
      </c>
      <c r="C8535" s="1" t="n">
        <v>11</v>
      </c>
      <c r="D8535" s="1" t="s">
        <v>3074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5789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5" t="n">
        <v>46256</v>
      </c>
      <c r="C8536" s="1" t="n">
        <v>11</v>
      </c>
      <c r="D8536" s="1" t="s">
        <v>3074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4984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5" t="n">
        <v>46256</v>
      </c>
      <c r="C8537" s="1" t="n">
        <v>11</v>
      </c>
      <c r="D8537" s="1" t="s">
        <v>3074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3083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5" t="n">
        <v>46256</v>
      </c>
      <c r="C8538" s="1" t="n">
        <v>11</v>
      </c>
      <c r="D8538" s="1" t="s">
        <v>3074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4397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5" t="n">
        <v>46256</v>
      </c>
      <c r="C8539" s="1" t="n">
        <v>11</v>
      </c>
      <c r="D8539" s="1" t="s">
        <v>3074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3650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5" t="n">
        <v>46256</v>
      </c>
      <c r="C8540" s="1" t="n">
        <v>11</v>
      </c>
      <c r="D8540" s="1" t="s">
        <v>3074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4540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5" t="n">
        <v>46256</v>
      </c>
      <c r="C8541" s="1" t="n">
        <v>11</v>
      </c>
      <c r="D8541" s="1" t="s">
        <v>3074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3651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5" t="n">
        <v>46256</v>
      </c>
      <c r="C8542" s="1" t="n">
        <v>11</v>
      </c>
      <c r="D8542" s="1" t="s">
        <v>3074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5008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5" t="n">
        <v>46256</v>
      </c>
      <c r="C8543" s="1" t="n">
        <v>11</v>
      </c>
      <c r="D8543" s="1" t="s">
        <v>3074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4552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5" t="n">
        <v>46256</v>
      </c>
      <c r="C8544" s="1" t="n">
        <v>11</v>
      </c>
      <c r="D8544" s="1" t="s">
        <v>3074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5373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5" t="n">
        <v>46256</v>
      </c>
      <c r="C8545" s="1" t="n">
        <v>11</v>
      </c>
      <c r="D8545" s="1" t="s">
        <v>3074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4541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5" t="n">
        <v>46256</v>
      </c>
      <c r="C8546" s="1" t="n">
        <v>11</v>
      </c>
      <c r="D8546" s="1" t="s">
        <v>3074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5454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5" t="n">
        <v>46256</v>
      </c>
      <c r="C8547" s="1" t="n">
        <v>11</v>
      </c>
      <c r="D8547" s="1" t="s">
        <v>3074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4543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5" t="n">
        <v>46256</v>
      </c>
      <c r="C8548" s="1" t="n">
        <v>11</v>
      </c>
      <c r="D8548" s="1" t="s">
        <v>3074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5790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5" t="n">
        <v>46256</v>
      </c>
      <c r="C8549" s="1" t="n">
        <v>11</v>
      </c>
      <c r="D8549" s="1" t="s">
        <v>3074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5791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5" t="n">
        <v>46256</v>
      </c>
      <c r="C8550" s="1" t="n">
        <v>11</v>
      </c>
      <c r="D8550" s="1" t="s">
        <v>3074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3652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5" t="n">
        <v>46256</v>
      </c>
      <c r="C8551" s="1" t="n">
        <v>11</v>
      </c>
      <c r="D8551" s="1" t="s">
        <v>3074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5455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5" t="n">
        <v>46256</v>
      </c>
      <c r="C8552" s="1" t="n">
        <v>11</v>
      </c>
      <c r="D8552" s="1" t="s">
        <v>3074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3653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5" t="n">
        <v>46256</v>
      </c>
      <c r="C8553" s="1" t="n">
        <v>11</v>
      </c>
      <c r="D8553" s="1" t="s">
        <v>3074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3654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5" t="n">
        <v>46256</v>
      </c>
      <c r="C8554" s="1" t="n">
        <v>11</v>
      </c>
      <c r="D8554" s="1" t="s">
        <v>3074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3655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5" t="n">
        <v>46256</v>
      </c>
      <c r="C8555" s="1" t="n">
        <v>11</v>
      </c>
      <c r="D8555" s="1" t="s">
        <v>3074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3656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5" t="n">
        <v>46256</v>
      </c>
      <c r="C8556" s="1" t="n">
        <v>11</v>
      </c>
      <c r="D8556" s="1" t="s">
        <v>3074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5374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5" t="n">
        <v>46256</v>
      </c>
      <c r="C8557" s="1" t="n">
        <v>11</v>
      </c>
      <c r="D8557" s="1" t="s">
        <v>3074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3657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5" t="n">
        <v>46256</v>
      </c>
      <c r="C8558" s="1" t="n">
        <v>11</v>
      </c>
      <c r="D8558" s="1" t="s">
        <v>3074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3658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5" t="n">
        <v>46256</v>
      </c>
      <c r="C8559" s="1" t="n">
        <v>11</v>
      </c>
      <c r="D8559" s="1" t="s">
        <v>3074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5456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5" t="n">
        <v>46256</v>
      </c>
      <c r="C8560" s="1" t="n">
        <v>11</v>
      </c>
      <c r="D8560" s="1" t="s">
        <v>3074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5792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5" t="n">
        <v>46256</v>
      </c>
      <c r="C8561" s="1" t="n">
        <v>11</v>
      </c>
      <c r="D8561" s="1" t="s">
        <v>3074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5793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5" t="n">
        <v>46256</v>
      </c>
      <c r="C8562" s="1" t="n">
        <v>11</v>
      </c>
      <c r="D8562" s="1" t="s">
        <v>3074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5794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5" t="n">
        <v>46256</v>
      </c>
      <c r="C8563" s="1" t="n">
        <v>11</v>
      </c>
      <c r="D8563" s="1" t="s">
        <v>3074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5795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5" t="n">
        <v>46256</v>
      </c>
      <c r="C8564" s="1" t="n">
        <v>11</v>
      </c>
      <c r="D8564" s="1" t="s">
        <v>3074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5796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5" t="n">
        <v>46256</v>
      </c>
      <c r="C8565" s="1" t="n">
        <v>11</v>
      </c>
      <c r="D8565" s="1" t="s">
        <v>3074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5797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5" t="n">
        <v>46256</v>
      </c>
      <c r="C8566" s="1" t="n">
        <v>11</v>
      </c>
      <c r="D8566" s="1" t="s">
        <v>3074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4553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5" t="n">
        <v>46256</v>
      </c>
      <c r="C8567" s="1" t="n">
        <v>11</v>
      </c>
      <c r="D8567" s="1" t="s">
        <v>3074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5798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5" t="n">
        <v>46256</v>
      </c>
      <c r="C8568" s="1" t="n">
        <v>11</v>
      </c>
      <c r="D8568" s="1" t="s">
        <v>3074</v>
      </c>
      <c r="E8568" s="1" t="n">
        <v>1672</v>
      </c>
      <c r="F8568" s="1" t="s">
        <v>87</v>
      </c>
      <c r="I8568" s="1" t="n">
        <v>1426372</v>
      </c>
      <c r="J8568" s="1" t="n">
        <v>80062</v>
      </c>
      <c r="K8568" s="1" t="n">
        <v>7896579390092</v>
      </c>
      <c r="L8568" s="1" t="s">
        <v>4551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15" t="n">
        <v>46256</v>
      </c>
      <c r="C8569" s="1" t="n">
        <v>11</v>
      </c>
      <c r="D8569" s="1" t="s">
        <v>3074</v>
      </c>
      <c r="E8569" s="1" t="n">
        <v>1672</v>
      </c>
      <c r="F8569" s="1" t="s">
        <v>87</v>
      </c>
      <c r="I8569" s="1" t="n">
        <v>1426372</v>
      </c>
      <c r="J8569" s="1" t="n">
        <v>81819</v>
      </c>
      <c r="K8569" s="1" t="n">
        <v>7896579390191</v>
      </c>
      <c r="L8569" s="1" t="s">
        <v>5376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15" t="n">
        <v>46256</v>
      </c>
      <c r="C8570" s="1" t="n">
        <v>11</v>
      </c>
      <c r="D8570" s="1" t="s">
        <v>3074</v>
      </c>
      <c r="E8570" s="1" t="n">
        <v>1672</v>
      </c>
      <c r="F8570" s="1" t="s">
        <v>87</v>
      </c>
      <c r="I8570" s="1" t="n">
        <v>1426372</v>
      </c>
      <c r="J8570" s="1" t="n">
        <v>81820</v>
      </c>
      <c r="K8570" s="1" t="n">
        <v>7896579390184</v>
      </c>
      <c r="L8570" s="1" t="s">
        <v>5377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5" t="n">
        <v>46256</v>
      </c>
      <c r="C8571" s="1" t="n">
        <v>11</v>
      </c>
      <c r="D8571" s="1" t="s">
        <v>3074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4050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5" t="n">
        <v>46256</v>
      </c>
      <c r="C8572" s="1" t="n">
        <v>11</v>
      </c>
      <c r="D8572" s="1" t="s">
        <v>3074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4052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5" t="n">
        <v>46256</v>
      </c>
      <c r="C8573" s="1" t="n">
        <v>11</v>
      </c>
      <c r="D8573" s="1" t="s">
        <v>3074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3577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5" t="n">
        <v>46256</v>
      </c>
      <c r="C8574" s="1" t="n">
        <v>11</v>
      </c>
      <c r="D8574" s="1" t="s">
        <v>3074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3628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5" t="n">
        <v>46256</v>
      </c>
      <c r="C8575" s="1" t="n">
        <v>11</v>
      </c>
      <c r="D8575" s="1" t="s">
        <v>3074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3776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5" t="n">
        <v>46256</v>
      </c>
      <c r="C8576" s="1" t="n">
        <v>11</v>
      </c>
      <c r="D8576" s="1" t="s">
        <v>3074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5799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5" t="n">
        <v>46256</v>
      </c>
      <c r="C8577" s="1" t="n">
        <v>11</v>
      </c>
      <c r="D8577" s="1" t="s">
        <v>3074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5023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5" t="n">
        <v>46256</v>
      </c>
      <c r="C8578" s="1" t="n">
        <v>11</v>
      </c>
      <c r="D8578" s="1" t="s">
        <v>3074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5800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5" t="n">
        <v>46256</v>
      </c>
      <c r="C8579" s="1" t="n">
        <v>11</v>
      </c>
      <c r="D8579" s="1" t="s">
        <v>3074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5801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5" t="n">
        <v>46256</v>
      </c>
      <c r="C8580" s="1" t="n">
        <v>11</v>
      </c>
      <c r="D8580" s="1" t="s">
        <v>3074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5802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5" t="n">
        <v>46256</v>
      </c>
      <c r="C8581" s="1" t="n">
        <v>11</v>
      </c>
      <c r="D8581" s="1" t="s">
        <v>3074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5803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5" t="n">
        <v>46256</v>
      </c>
      <c r="C8582" s="1" t="n">
        <v>11</v>
      </c>
      <c r="D8582" s="1" t="s">
        <v>3074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5804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5" t="n">
        <v>46256</v>
      </c>
      <c r="C8583" s="1" t="n">
        <v>11</v>
      </c>
      <c r="D8583" s="1" t="s">
        <v>3074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3783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5" t="n">
        <v>46256</v>
      </c>
      <c r="C8584" s="1" t="n">
        <v>11</v>
      </c>
      <c r="D8584" s="1" t="s">
        <v>3074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3783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5" t="n">
        <v>46256</v>
      </c>
      <c r="C8585" s="1" t="n">
        <v>11</v>
      </c>
      <c r="D8585" s="1" t="s">
        <v>3074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3784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5" t="n">
        <v>46256</v>
      </c>
      <c r="C8586" s="1" t="n">
        <v>11</v>
      </c>
      <c r="D8586" s="1" t="s">
        <v>3074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5805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5" t="n">
        <v>46256</v>
      </c>
      <c r="C8587" s="1" t="n">
        <v>11</v>
      </c>
      <c r="D8587" s="1" t="s">
        <v>3074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5057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5" t="n">
        <v>46256</v>
      </c>
      <c r="C8588" s="1" t="n">
        <v>11</v>
      </c>
      <c r="D8588" s="1" t="s">
        <v>3074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4040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5" t="n">
        <v>46256</v>
      </c>
      <c r="C8589" s="1" t="n">
        <v>11</v>
      </c>
      <c r="D8589" s="1" t="s">
        <v>3074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3087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5" t="n">
        <v>46256</v>
      </c>
      <c r="C8590" s="1" t="n">
        <v>11</v>
      </c>
      <c r="D8590" s="1" t="s">
        <v>3074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3088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5" t="n">
        <v>46256</v>
      </c>
      <c r="C8591" s="1" t="n">
        <v>11</v>
      </c>
      <c r="D8591" s="1" t="s">
        <v>3074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3089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5" t="n">
        <v>46256</v>
      </c>
      <c r="C8592" s="1" t="n">
        <v>11</v>
      </c>
      <c r="D8592" s="1" t="s">
        <v>3074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3090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5" t="n">
        <v>46256</v>
      </c>
      <c r="C8593" s="1" t="n">
        <v>11</v>
      </c>
      <c r="D8593" s="1" t="s">
        <v>3074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3660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5" t="n">
        <v>46256</v>
      </c>
      <c r="C8594" s="1" t="n">
        <v>11</v>
      </c>
      <c r="D8594" s="1" t="s">
        <v>3074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4041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5" t="n">
        <v>46256</v>
      </c>
      <c r="C8595" s="1" t="n">
        <v>11</v>
      </c>
      <c r="D8595" s="1" t="s">
        <v>3074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3091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5" t="n">
        <v>46256</v>
      </c>
      <c r="C8596" s="1" t="n">
        <v>11</v>
      </c>
      <c r="D8596" s="1" t="s">
        <v>3074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3661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5" t="n">
        <v>46256</v>
      </c>
      <c r="C8597" s="1" t="n">
        <v>11</v>
      </c>
      <c r="D8597" s="1" t="s">
        <v>3074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3663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5" t="n">
        <v>46256</v>
      </c>
      <c r="C8598" s="1" t="n">
        <v>11</v>
      </c>
      <c r="D8598" s="1" t="s">
        <v>3074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3664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5" t="n">
        <v>46256</v>
      </c>
      <c r="C8599" s="1" t="n">
        <v>11</v>
      </c>
      <c r="D8599" s="1" t="s">
        <v>3074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3093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5" t="n">
        <v>46256</v>
      </c>
      <c r="C8600" s="1" t="n">
        <v>11</v>
      </c>
      <c r="D8600" s="1" t="s">
        <v>3074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3666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5" t="n">
        <v>46256</v>
      </c>
      <c r="C8601" s="1" t="n">
        <v>11</v>
      </c>
      <c r="D8601" s="1" t="s">
        <v>3074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5806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5" t="n">
        <v>46256</v>
      </c>
      <c r="C8602" s="1" t="n">
        <v>11</v>
      </c>
      <c r="D8602" s="1" t="s">
        <v>3074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4985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5" t="n">
        <v>46256</v>
      </c>
      <c r="C8603" s="1" t="n">
        <v>11</v>
      </c>
      <c r="D8603" s="1" t="s">
        <v>3074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4608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5" t="n">
        <v>46256</v>
      </c>
      <c r="C8604" s="1" t="n">
        <v>11</v>
      </c>
      <c r="D8604" s="1" t="s">
        <v>3074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4043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5" t="n">
        <v>46256</v>
      </c>
      <c r="C8605" s="1" t="n">
        <v>11</v>
      </c>
      <c r="D8605" s="1" t="s">
        <v>3074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3094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5" t="n">
        <v>46256</v>
      </c>
      <c r="C8606" s="1" t="n">
        <v>11</v>
      </c>
      <c r="D8606" s="1" t="s">
        <v>3074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4609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5" t="n">
        <v>46256</v>
      </c>
      <c r="C8607" s="1" t="n">
        <v>11</v>
      </c>
      <c r="D8607" s="1" t="s">
        <v>3074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4045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5" t="n">
        <v>46256</v>
      </c>
      <c r="C8608" s="1" t="n">
        <v>11</v>
      </c>
      <c r="D8608" s="1" t="s">
        <v>3074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3097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5" t="n">
        <v>46256</v>
      </c>
      <c r="C8609" s="1" t="n">
        <v>11</v>
      </c>
      <c r="D8609" s="1" t="s">
        <v>3074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3089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5" t="n">
        <v>46256</v>
      </c>
      <c r="C8610" s="1" t="n">
        <v>11</v>
      </c>
      <c r="D8610" s="1" t="s">
        <v>3074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3668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5" t="n">
        <v>46256</v>
      </c>
      <c r="C8611" s="1" t="n">
        <v>11</v>
      </c>
      <c r="D8611" s="1" t="s">
        <v>3074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3099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5" t="n">
        <v>46256</v>
      </c>
      <c r="C8612" s="1" t="n">
        <v>11</v>
      </c>
      <c r="D8612" s="1" t="s">
        <v>3074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3100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5" t="n">
        <v>46256</v>
      </c>
      <c r="C8613" s="1" t="n">
        <v>11</v>
      </c>
      <c r="D8613" s="1" t="s">
        <v>3074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4423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5" t="n">
        <v>46256</v>
      </c>
      <c r="C8614" s="1" t="n">
        <v>11</v>
      </c>
      <c r="D8614" s="1" t="s">
        <v>3074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4046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5" t="n">
        <v>46256</v>
      </c>
      <c r="C8615" s="1" t="n">
        <v>39</v>
      </c>
      <c r="D8615" s="1" t="s">
        <v>3299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4064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5" t="n">
        <v>46256</v>
      </c>
      <c r="C8616" s="1" t="n">
        <v>39</v>
      </c>
      <c r="D8616" s="1" t="s">
        <v>3299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4064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5" t="n">
        <v>46258</v>
      </c>
      <c r="C8617" s="1" t="n">
        <v>6</v>
      </c>
      <c r="D8617" s="1" t="s">
        <v>3073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3068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5" t="n">
        <v>46258</v>
      </c>
      <c r="C8618" s="1" t="n">
        <v>6</v>
      </c>
      <c r="D8618" s="1" t="s">
        <v>3073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3069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5" t="n">
        <v>46258</v>
      </c>
      <c r="C8619" s="1" t="n">
        <v>6</v>
      </c>
      <c r="D8619" s="1" t="s">
        <v>3073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3701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5" t="n">
        <v>46258</v>
      </c>
      <c r="C8620" s="1" t="n">
        <v>6</v>
      </c>
      <c r="D8620" s="1" t="s">
        <v>3073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3703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5" t="n">
        <v>46258</v>
      </c>
      <c r="C8621" s="1" t="n">
        <v>6</v>
      </c>
      <c r="D8621" s="1" t="s">
        <v>3073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3704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5" t="n">
        <v>46258</v>
      </c>
      <c r="C8622" s="1" t="n">
        <v>11</v>
      </c>
      <c r="D8622" s="1" t="s">
        <v>3074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3350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5" t="n">
        <v>46258</v>
      </c>
      <c r="C8623" s="1" t="n">
        <v>11</v>
      </c>
      <c r="D8623" s="1" t="s">
        <v>3074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3351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5" t="n">
        <v>46258</v>
      </c>
      <c r="C8624" s="1" t="n">
        <v>11</v>
      </c>
      <c r="D8624" s="1" t="s">
        <v>3074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3144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5" t="n">
        <v>46258</v>
      </c>
      <c r="C8625" s="1" t="n">
        <v>11</v>
      </c>
      <c r="D8625" s="1" t="s">
        <v>3074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3144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5" t="n">
        <v>46258</v>
      </c>
      <c r="C8626" s="1" t="n">
        <v>11</v>
      </c>
      <c r="D8626" s="1" t="s">
        <v>3074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3144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5" t="n">
        <v>46258</v>
      </c>
      <c r="C8627" s="1" t="n">
        <v>11</v>
      </c>
      <c r="D8627" s="1" t="s">
        <v>3074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3320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5" t="n">
        <v>46258</v>
      </c>
      <c r="C8628" s="1" t="n">
        <v>11</v>
      </c>
      <c r="D8628" s="1" t="s">
        <v>3074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3683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5" t="n">
        <v>46258</v>
      </c>
      <c r="C8629" s="1" t="n">
        <v>11</v>
      </c>
      <c r="D8629" s="1" t="s">
        <v>3074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4688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5" t="n">
        <v>46258</v>
      </c>
      <c r="C8630" s="1" t="n">
        <v>11</v>
      </c>
      <c r="D8630" s="1" t="s">
        <v>3074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3317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5" t="n">
        <v>46258</v>
      </c>
      <c r="C8631" s="1" t="n">
        <v>11</v>
      </c>
      <c r="D8631" s="1" t="s">
        <v>3074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3319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5" t="n">
        <v>46258</v>
      </c>
      <c r="C8632" s="1" t="n">
        <v>11</v>
      </c>
      <c r="D8632" s="1" t="s">
        <v>3074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3680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5" t="n">
        <v>46258</v>
      </c>
      <c r="C8633" s="1" t="n">
        <v>11</v>
      </c>
      <c r="D8633" s="1" t="s">
        <v>3074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3681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5" t="n">
        <v>46258</v>
      </c>
      <c r="C8634" s="1" t="n">
        <v>11</v>
      </c>
      <c r="D8634" s="1" t="s">
        <v>3074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3322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5" t="n">
        <v>46258</v>
      </c>
      <c r="C8635" s="1" t="n">
        <v>11</v>
      </c>
      <c r="D8635" s="1" t="s">
        <v>3074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4691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5" t="n">
        <v>46258</v>
      </c>
      <c r="C8636" s="1" t="n">
        <v>11</v>
      </c>
      <c r="D8636" s="1" t="s">
        <v>3074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3685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5" t="n">
        <v>46258</v>
      </c>
      <c r="C8637" s="1" t="n">
        <v>11</v>
      </c>
      <c r="D8637" s="1" t="s">
        <v>3074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5807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5" t="n">
        <v>46258</v>
      </c>
      <c r="C8638" s="1" t="n">
        <v>11</v>
      </c>
      <c r="D8638" s="1" t="s">
        <v>3074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3688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5" t="n">
        <v>46258</v>
      </c>
      <c r="C8639" s="1" t="n">
        <v>11</v>
      </c>
      <c r="D8639" s="1" t="s">
        <v>3074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4697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5" t="n">
        <v>46258</v>
      </c>
      <c r="C8640" s="1" t="n">
        <v>11</v>
      </c>
      <c r="D8640" s="1" t="s">
        <v>3074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5234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5" t="n">
        <v>46258</v>
      </c>
      <c r="C8641" s="1" t="n">
        <v>11</v>
      </c>
      <c r="D8641" s="1" t="s">
        <v>3074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3334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5" t="n">
        <v>46258</v>
      </c>
      <c r="C8642" s="1" t="n">
        <v>11</v>
      </c>
      <c r="D8642" s="1" t="s">
        <v>3074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3334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5" t="n">
        <v>46258</v>
      </c>
      <c r="C8643" s="1" t="n">
        <v>11</v>
      </c>
      <c r="D8643" s="1" t="s">
        <v>3074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3341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5" t="n">
        <v>46258</v>
      </c>
      <c r="C8644" s="1" t="n">
        <v>11</v>
      </c>
      <c r="D8644" s="1" t="s">
        <v>3074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3321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5" t="n">
        <v>46258</v>
      </c>
      <c r="C8645" s="1" t="n">
        <v>11</v>
      </c>
      <c r="D8645" s="1" t="s">
        <v>3074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3219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5" t="n">
        <v>46258</v>
      </c>
      <c r="C8646" s="1" t="n">
        <v>22</v>
      </c>
      <c r="D8646" s="1" t="s">
        <v>3220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3235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5" t="n">
        <v>46258</v>
      </c>
      <c r="C8647" s="1" t="n">
        <v>22</v>
      </c>
      <c r="D8647" s="1" t="s">
        <v>3220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3221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5" t="n">
        <v>46258</v>
      </c>
      <c r="C8648" s="1" t="n">
        <v>22</v>
      </c>
      <c r="D8648" s="1" t="s">
        <v>3220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3239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5" t="n">
        <v>46258</v>
      </c>
      <c r="C8649" s="1" t="n">
        <v>22</v>
      </c>
      <c r="D8649" s="1" t="s">
        <v>3220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3222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5" t="n">
        <v>46258</v>
      </c>
      <c r="C8650" s="1" t="n">
        <v>22</v>
      </c>
      <c r="D8650" s="1" t="s">
        <v>3220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3223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5" t="n">
        <v>46258</v>
      </c>
      <c r="C8651" s="1" t="n">
        <v>22</v>
      </c>
      <c r="D8651" s="1" t="s">
        <v>3220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3224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5" t="n">
        <v>46258</v>
      </c>
      <c r="C8652" s="1" t="n">
        <v>22</v>
      </c>
      <c r="D8652" s="1" t="s">
        <v>3220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3225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5" t="n">
        <v>46258</v>
      </c>
      <c r="C8653" s="1" t="n">
        <v>22</v>
      </c>
      <c r="D8653" s="1" t="s">
        <v>3220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3226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5" t="n">
        <v>46258</v>
      </c>
      <c r="C8654" s="1" t="n">
        <v>22</v>
      </c>
      <c r="D8654" s="1" t="s">
        <v>3220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3227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5" t="n">
        <v>46258</v>
      </c>
      <c r="C8655" s="1" t="n">
        <v>22</v>
      </c>
      <c r="D8655" s="1" t="s">
        <v>3220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3228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5" t="n">
        <v>46258</v>
      </c>
      <c r="C8656" s="1" t="n">
        <v>22</v>
      </c>
      <c r="D8656" s="1" t="s">
        <v>3220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3229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5" t="n">
        <v>46258</v>
      </c>
      <c r="C8657" s="1" t="n">
        <v>22</v>
      </c>
      <c r="D8657" s="1" t="s">
        <v>3220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3230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5" t="n">
        <v>46258</v>
      </c>
      <c r="C8658" s="1" t="n">
        <v>22</v>
      </c>
      <c r="D8658" s="1" t="s">
        <v>3220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3231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5" t="n">
        <v>46258</v>
      </c>
      <c r="C8659" s="1" t="n">
        <v>22</v>
      </c>
      <c r="D8659" s="1" t="s">
        <v>3220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3232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5" t="n">
        <v>46258</v>
      </c>
      <c r="C8660" s="1" t="n">
        <v>22</v>
      </c>
      <c r="D8660" s="1" t="s">
        <v>3220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3233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5" t="n">
        <v>46258</v>
      </c>
      <c r="C8661" s="1" t="n">
        <v>22</v>
      </c>
      <c r="D8661" s="1" t="s">
        <v>3220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3234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5" t="n">
        <v>46258</v>
      </c>
      <c r="C8662" s="1" t="n">
        <v>100</v>
      </c>
      <c r="D8662" s="1" t="s">
        <v>3241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3235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5" t="n">
        <v>46258</v>
      </c>
      <c r="C8663" s="1" t="n">
        <v>100</v>
      </c>
      <c r="D8663" s="1" t="s">
        <v>3241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3221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5" t="n">
        <v>46258</v>
      </c>
      <c r="C8664" s="1" t="n">
        <v>100</v>
      </c>
      <c r="D8664" s="1" t="s">
        <v>3241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3239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5" t="n">
        <v>46258</v>
      </c>
      <c r="C8665" s="1" t="n">
        <v>100</v>
      </c>
      <c r="D8665" s="1" t="s">
        <v>3241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3222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5" t="n">
        <v>46258</v>
      </c>
      <c r="C8666" s="1" t="n">
        <v>100</v>
      </c>
      <c r="D8666" s="1" t="s">
        <v>3241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3223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5" t="n">
        <v>46258</v>
      </c>
      <c r="C8667" s="1" t="n">
        <v>100</v>
      </c>
      <c r="D8667" s="1" t="s">
        <v>3241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3224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5" t="n">
        <v>46258</v>
      </c>
      <c r="C8668" s="1" t="n">
        <v>100</v>
      </c>
      <c r="D8668" s="1" t="s">
        <v>3241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3225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5" t="n">
        <v>46258</v>
      </c>
      <c r="C8669" s="1" t="n">
        <v>100</v>
      </c>
      <c r="D8669" s="1" t="s">
        <v>3241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3226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5" t="n">
        <v>46258</v>
      </c>
      <c r="C8670" s="1" t="n">
        <v>100</v>
      </c>
      <c r="D8670" s="1" t="s">
        <v>3241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3227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5" t="n">
        <v>46258</v>
      </c>
      <c r="C8671" s="1" t="n">
        <v>100</v>
      </c>
      <c r="D8671" s="1" t="s">
        <v>3241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3228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5" t="n">
        <v>46258</v>
      </c>
      <c r="C8672" s="1" t="n">
        <v>100</v>
      </c>
      <c r="D8672" s="1" t="s">
        <v>3241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3229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5" t="n">
        <v>46258</v>
      </c>
      <c r="C8673" s="1" t="n">
        <v>100</v>
      </c>
      <c r="D8673" s="1" t="s">
        <v>3241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3230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5" t="n">
        <v>46258</v>
      </c>
      <c r="C8674" s="1" t="n">
        <v>100</v>
      </c>
      <c r="D8674" s="1" t="s">
        <v>3241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3231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5" t="n">
        <v>46258</v>
      </c>
      <c r="C8675" s="1" t="n">
        <v>100</v>
      </c>
      <c r="D8675" s="1" t="s">
        <v>3241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3232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5" t="n">
        <v>46258</v>
      </c>
      <c r="C8676" s="1" t="n">
        <v>100</v>
      </c>
      <c r="D8676" s="1" t="s">
        <v>3241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3233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5" t="n">
        <v>46258</v>
      </c>
      <c r="C8677" s="1" t="n">
        <v>100</v>
      </c>
      <c r="D8677" s="1" t="s">
        <v>3241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3234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5" t="n">
        <v>46258</v>
      </c>
      <c r="C8678" s="1" t="n">
        <v>100</v>
      </c>
      <c r="D8678" s="1" t="s">
        <v>3241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3235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5" t="n">
        <v>46258</v>
      </c>
      <c r="C8679" s="1" t="n">
        <v>100</v>
      </c>
      <c r="D8679" s="1" t="s">
        <v>3241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3221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5" t="n">
        <v>46258</v>
      </c>
      <c r="C8680" s="1" t="n">
        <v>100</v>
      </c>
      <c r="D8680" s="1" t="s">
        <v>3241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3239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5" t="n">
        <v>46258</v>
      </c>
      <c r="C8681" s="1" t="n">
        <v>100</v>
      </c>
      <c r="D8681" s="1" t="s">
        <v>3241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3222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5" t="n">
        <v>46258</v>
      </c>
      <c r="C8682" s="1" t="n">
        <v>100</v>
      </c>
      <c r="D8682" s="1" t="s">
        <v>3241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3223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5" t="n">
        <v>46258</v>
      </c>
      <c r="C8683" s="1" t="n">
        <v>100</v>
      </c>
      <c r="D8683" s="1" t="s">
        <v>3241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3224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5" t="n">
        <v>46258</v>
      </c>
      <c r="C8684" s="1" t="n">
        <v>100</v>
      </c>
      <c r="D8684" s="1" t="s">
        <v>3241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3225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5" t="n">
        <v>46258</v>
      </c>
      <c r="C8685" s="1" t="n">
        <v>100</v>
      </c>
      <c r="D8685" s="1" t="s">
        <v>3241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3226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5" t="n">
        <v>46258</v>
      </c>
      <c r="C8686" s="1" t="n">
        <v>100</v>
      </c>
      <c r="D8686" s="1" t="s">
        <v>3241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3227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5" t="n">
        <v>46258</v>
      </c>
      <c r="C8687" s="1" t="n">
        <v>100</v>
      </c>
      <c r="D8687" s="1" t="s">
        <v>3241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3228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5" t="n">
        <v>46258</v>
      </c>
      <c r="C8688" s="1" t="n">
        <v>100</v>
      </c>
      <c r="D8688" s="1" t="s">
        <v>3241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3229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5" t="n">
        <v>46258</v>
      </c>
      <c r="C8689" s="1" t="n">
        <v>100</v>
      </c>
      <c r="D8689" s="1" t="s">
        <v>3241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3230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5" t="n">
        <v>46258</v>
      </c>
      <c r="C8690" s="1" t="n">
        <v>100</v>
      </c>
      <c r="D8690" s="1" t="s">
        <v>3241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3231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5" t="n">
        <v>46258</v>
      </c>
      <c r="C8691" s="1" t="n">
        <v>100</v>
      </c>
      <c r="D8691" s="1" t="s">
        <v>3241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3232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5" t="n">
        <v>46258</v>
      </c>
      <c r="C8692" s="1" t="n">
        <v>100</v>
      </c>
      <c r="D8692" s="1" t="s">
        <v>3241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3233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5" t="n">
        <v>46258</v>
      </c>
      <c r="C8693" s="1" t="n">
        <v>100</v>
      </c>
      <c r="D8693" s="1" t="s">
        <v>3241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3234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5" t="n">
        <v>46258</v>
      </c>
      <c r="C8694" s="1" t="n">
        <v>100</v>
      </c>
      <c r="D8694" s="1" t="s">
        <v>3241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3235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5" t="n">
        <v>46258</v>
      </c>
      <c r="C8695" s="1" t="n">
        <v>100</v>
      </c>
      <c r="D8695" s="1" t="s">
        <v>3241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3221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5" t="n">
        <v>46258</v>
      </c>
      <c r="C8696" s="1" t="n">
        <v>100</v>
      </c>
      <c r="D8696" s="1" t="s">
        <v>3241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3239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5" t="n">
        <v>46258</v>
      </c>
      <c r="C8697" s="1" t="n">
        <v>100</v>
      </c>
      <c r="D8697" s="1" t="s">
        <v>3241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3222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5" t="n">
        <v>46258</v>
      </c>
      <c r="C8698" s="1" t="n">
        <v>100</v>
      </c>
      <c r="D8698" s="1" t="s">
        <v>3241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3223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5" t="n">
        <v>46258</v>
      </c>
      <c r="C8699" s="1" t="n">
        <v>100</v>
      </c>
      <c r="D8699" s="1" t="s">
        <v>3241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3224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5" t="n">
        <v>46258</v>
      </c>
      <c r="C8700" s="1" t="n">
        <v>100</v>
      </c>
      <c r="D8700" s="1" t="s">
        <v>3241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3225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5" t="n">
        <v>46258</v>
      </c>
      <c r="C8701" s="1" t="n">
        <v>100</v>
      </c>
      <c r="D8701" s="1" t="s">
        <v>3241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3226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5" t="n">
        <v>46258</v>
      </c>
      <c r="C8702" s="1" t="n">
        <v>100</v>
      </c>
      <c r="D8702" s="1" t="s">
        <v>3241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3227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5" t="n">
        <v>46258</v>
      </c>
      <c r="C8703" s="1" t="n">
        <v>100</v>
      </c>
      <c r="D8703" s="1" t="s">
        <v>3241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3228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5" t="n">
        <v>46258</v>
      </c>
      <c r="C8704" s="1" t="n">
        <v>100</v>
      </c>
      <c r="D8704" s="1" t="s">
        <v>3241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3229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5" t="n">
        <v>46258</v>
      </c>
      <c r="C8705" s="1" t="n">
        <v>100</v>
      </c>
      <c r="D8705" s="1" t="s">
        <v>3241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3230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5" t="n">
        <v>46258</v>
      </c>
      <c r="C8706" s="1" t="n">
        <v>100</v>
      </c>
      <c r="D8706" s="1" t="s">
        <v>3241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3231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5" t="n">
        <v>46258</v>
      </c>
      <c r="C8707" s="1" t="n">
        <v>100</v>
      </c>
      <c r="D8707" s="1" t="s">
        <v>3241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3232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5" t="n">
        <v>46258</v>
      </c>
      <c r="C8708" s="1" t="n">
        <v>100</v>
      </c>
      <c r="D8708" s="1" t="s">
        <v>3241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3233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5" t="n">
        <v>46258</v>
      </c>
      <c r="C8709" s="1" t="n">
        <v>100</v>
      </c>
      <c r="D8709" s="1" t="s">
        <v>3241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3234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5" t="n">
        <v>46259</v>
      </c>
      <c r="C8710" s="1" t="n">
        <v>6</v>
      </c>
      <c r="D8710" s="1" t="s">
        <v>3073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3071</v>
      </c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5" t="n">
        <v>46259</v>
      </c>
      <c r="C8711" s="1" t="n">
        <v>6</v>
      </c>
      <c r="D8711" s="1" t="s">
        <v>3073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3070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5" t="n">
        <v>46259</v>
      </c>
      <c r="C8712" s="1" t="n">
        <v>6</v>
      </c>
      <c r="D8712" s="1" t="s">
        <v>3073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3072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5" t="n">
        <v>46259</v>
      </c>
      <c r="C8713" s="1" t="n">
        <v>6</v>
      </c>
      <c r="D8713" s="1" t="s">
        <v>3073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3104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5" t="n">
        <v>46259</v>
      </c>
      <c r="C8714" s="1" t="n">
        <v>6</v>
      </c>
      <c r="D8714" s="1" t="s">
        <v>3073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3105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5" t="n">
        <v>46259</v>
      </c>
      <c r="C8715" s="1" t="n">
        <v>6</v>
      </c>
      <c r="D8715" s="1" t="s">
        <v>3073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3106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5" t="n">
        <v>46259</v>
      </c>
      <c r="C8716" s="1" t="n">
        <v>6</v>
      </c>
      <c r="D8716" s="1" t="s">
        <v>3073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3108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5" t="n">
        <v>46259</v>
      </c>
      <c r="C8717" s="1" t="n">
        <v>6</v>
      </c>
      <c r="D8717" s="1" t="s">
        <v>3073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3110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5" t="n">
        <v>46259</v>
      </c>
      <c r="C8718" s="1" t="n">
        <v>6</v>
      </c>
      <c r="D8718" s="1" t="s">
        <v>3073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3258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5" t="n">
        <v>46259</v>
      </c>
      <c r="C8719" s="1" t="n">
        <v>6</v>
      </c>
      <c r="D8719" s="1" t="s">
        <v>3073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3112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5" t="n">
        <v>46259</v>
      </c>
      <c r="C8720" s="1" t="n">
        <v>6</v>
      </c>
      <c r="D8720" s="1" t="s">
        <v>3073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3114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5" t="n">
        <v>46259</v>
      </c>
      <c r="C8721" s="1" t="n">
        <v>6</v>
      </c>
      <c r="D8721" s="1" t="s">
        <v>3073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3259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5" t="n">
        <v>46259</v>
      </c>
      <c r="C8722" s="1" t="n">
        <v>6</v>
      </c>
      <c r="D8722" s="1" t="s">
        <v>3073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3260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5" t="n">
        <v>46259</v>
      </c>
      <c r="C8723" s="1" t="n">
        <v>6</v>
      </c>
      <c r="D8723" s="1" t="s">
        <v>3073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3888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5" t="n">
        <v>46259</v>
      </c>
      <c r="C8724" s="1" t="n">
        <v>6</v>
      </c>
      <c r="D8724" s="1" t="s">
        <v>3073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3116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5" t="n">
        <v>46259</v>
      </c>
      <c r="C8725" s="1" t="n">
        <v>6</v>
      </c>
      <c r="D8725" s="1" t="s">
        <v>3073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3118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5" t="n">
        <v>46259</v>
      </c>
      <c r="C8726" s="1" t="n">
        <v>6</v>
      </c>
      <c r="D8726" s="1" t="s">
        <v>3073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3262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5" t="n">
        <v>46259</v>
      </c>
      <c r="C8727" s="1" t="n">
        <v>6</v>
      </c>
      <c r="D8727" s="1" t="s">
        <v>3073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3263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5" t="n">
        <v>46259</v>
      </c>
      <c r="C8728" s="1" t="n">
        <v>11</v>
      </c>
      <c r="D8728" s="1" t="s">
        <v>3074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3123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5" t="n">
        <v>46259</v>
      </c>
      <c r="C8729" s="1" t="n">
        <v>11</v>
      </c>
      <c r="D8729" s="1" t="s">
        <v>3074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5808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5" t="n">
        <v>46259</v>
      </c>
      <c r="C8730" s="1" t="n">
        <v>11</v>
      </c>
      <c r="D8730" s="1" t="s">
        <v>3074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5809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5" t="n">
        <v>46259</v>
      </c>
      <c r="C8731" s="1" t="n">
        <v>11</v>
      </c>
      <c r="D8731" s="1" t="s">
        <v>3074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5810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5" t="n">
        <v>46259</v>
      </c>
      <c r="C8732" s="1" t="n">
        <v>11</v>
      </c>
      <c r="D8732" s="1" t="s">
        <v>3074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5811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5" t="n">
        <v>46259</v>
      </c>
      <c r="C8733" s="1" t="n">
        <v>11</v>
      </c>
      <c r="D8733" s="1" t="s">
        <v>3074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5812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5" t="n">
        <v>46259</v>
      </c>
      <c r="C8734" s="1" t="n">
        <v>11</v>
      </c>
      <c r="D8734" s="1" t="s">
        <v>3074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5813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5" t="n">
        <v>46259</v>
      </c>
      <c r="C8735" s="1" t="n">
        <v>11</v>
      </c>
      <c r="D8735" s="1" t="s">
        <v>3074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5814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5" t="n">
        <v>46259</v>
      </c>
      <c r="C8736" s="1" t="n">
        <v>11</v>
      </c>
      <c r="D8736" s="1" t="s">
        <v>3074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5815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5" t="n">
        <v>46259</v>
      </c>
      <c r="C8737" s="1" t="n">
        <v>11</v>
      </c>
      <c r="D8737" s="1" t="s">
        <v>3074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3531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5" t="n">
        <v>46259</v>
      </c>
      <c r="C8738" s="1" t="n">
        <v>11</v>
      </c>
      <c r="D8738" s="1" t="s">
        <v>3074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5816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5" t="n">
        <v>46259</v>
      </c>
      <c r="C8739" s="1" t="n">
        <v>11</v>
      </c>
      <c r="D8739" s="1" t="s">
        <v>3074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5817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5" t="n">
        <v>46259</v>
      </c>
      <c r="C8740" s="1" t="n">
        <v>11</v>
      </c>
      <c r="D8740" s="1" t="s">
        <v>3074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5818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5" t="n">
        <v>46259</v>
      </c>
      <c r="C8741" s="1" t="n">
        <v>11</v>
      </c>
      <c r="D8741" s="1" t="s">
        <v>3074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5819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5" t="n">
        <v>46259</v>
      </c>
      <c r="C8742" s="1" t="n">
        <v>11</v>
      </c>
      <c r="D8742" s="1" t="s">
        <v>3074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5820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5" t="n">
        <v>46259</v>
      </c>
      <c r="C8743" s="1" t="n">
        <v>11</v>
      </c>
      <c r="D8743" s="1" t="s">
        <v>3074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5821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5" t="n">
        <v>46259</v>
      </c>
      <c r="C8744" s="1" t="n">
        <v>11</v>
      </c>
      <c r="D8744" s="1" t="s">
        <v>3074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5822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5" t="n">
        <v>46259</v>
      </c>
      <c r="C8745" s="1" t="n">
        <v>11</v>
      </c>
      <c r="D8745" s="1" t="s">
        <v>3074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3522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5" t="n">
        <v>46259</v>
      </c>
      <c r="C8746" s="1" t="n">
        <v>11</v>
      </c>
      <c r="D8746" s="1" t="s">
        <v>3074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4382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5" t="n">
        <v>46259</v>
      </c>
      <c r="C8747" s="1" t="n">
        <v>11</v>
      </c>
      <c r="D8747" s="1" t="s">
        <v>3074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3352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5" t="n">
        <v>46259</v>
      </c>
      <c r="C8748" s="1" t="n">
        <v>11</v>
      </c>
      <c r="D8748" s="1" t="s">
        <v>3074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3353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5" t="n">
        <v>46259</v>
      </c>
      <c r="C8749" s="1" t="n">
        <v>11</v>
      </c>
      <c r="D8749" s="1" t="s">
        <v>3074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5823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5" t="n">
        <v>46259</v>
      </c>
      <c r="C8750" s="1" t="n">
        <v>11</v>
      </c>
      <c r="D8750" s="1" t="s">
        <v>3074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5823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5" t="n">
        <v>46259</v>
      </c>
      <c r="C8751" s="1" t="n">
        <v>11</v>
      </c>
      <c r="D8751" s="1" t="s">
        <v>3074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5824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5" t="n">
        <v>46259</v>
      </c>
      <c r="C8752" s="1" t="n">
        <v>11</v>
      </c>
      <c r="D8752" s="1" t="s">
        <v>3074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5825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5" t="n">
        <v>46259</v>
      </c>
      <c r="C8753" s="1" t="n">
        <v>11</v>
      </c>
      <c r="D8753" s="1" t="s">
        <v>3074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5826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5" t="n">
        <v>46259</v>
      </c>
      <c r="C8754" s="1" t="n">
        <v>11</v>
      </c>
      <c r="D8754" s="1" t="s">
        <v>3074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5827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5" t="n">
        <v>46259</v>
      </c>
      <c r="C8755" s="1" t="n">
        <v>11</v>
      </c>
      <c r="D8755" s="1" t="s">
        <v>3074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5827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5" t="n">
        <v>46259</v>
      </c>
      <c r="C8756" s="1" t="n">
        <v>11</v>
      </c>
      <c r="D8756" s="1" t="s">
        <v>3074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5827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5" t="n">
        <v>46259</v>
      </c>
      <c r="C8757" s="1" t="n">
        <v>11</v>
      </c>
      <c r="D8757" s="1" t="s">
        <v>3074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5828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5" t="n">
        <v>46259</v>
      </c>
      <c r="C8758" s="1" t="n">
        <v>11</v>
      </c>
      <c r="D8758" s="1" t="s">
        <v>3074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5829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5" t="n">
        <v>46259</v>
      </c>
      <c r="C8759" s="1" t="n">
        <v>11</v>
      </c>
      <c r="D8759" s="1" t="s">
        <v>3074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5830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5" t="n">
        <v>46259</v>
      </c>
      <c r="C8760" s="1" t="n">
        <v>11</v>
      </c>
      <c r="D8760" s="1" t="s">
        <v>3074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5831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5" t="n">
        <v>46259</v>
      </c>
      <c r="C8761" s="1" t="n">
        <v>11</v>
      </c>
      <c r="D8761" s="1" t="s">
        <v>3074</v>
      </c>
      <c r="E8761" s="1" t="n">
        <v>1456</v>
      </c>
      <c r="F8761" s="1" t="s">
        <v>2533</v>
      </c>
      <c r="I8761" s="1" t="n">
        <v>70351</v>
      </c>
      <c r="J8761" s="1" t="n">
        <v>67688</v>
      </c>
      <c r="K8761" s="1" t="n">
        <v>7899451213397</v>
      </c>
      <c r="L8761" s="1" t="s">
        <v>5832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5" t="n">
        <v>46259</v>
      </c>
      <c r="C8762" s="1" t="n">
        <v>11</v>
      </c>
      <c r="D8762" s="1" t="s">
        <v>3074</v>
      </c>
      <c r="E8762" s="1" t="n">
        <v>1456</v>
      </c>
      <c r="F8762" s="1" t="s">
        <v>2533</v>
      </c>
      <c r="I8762" s="1" t="n">
        <v>70351</v>
      </c>
      <c r="J8762" s="1" t="n">
        <v>76640</v>
      </c>
      <c r="K8762" s="1" t="n">
        <v>7899451214622</v>
      </c>
      <c r="L8762" s="1" t="s">
        <v>5833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5" t="n">
        <v>46259</v>
      </c>
      <c r="C8763" s="1" t="n">
        <v>11</v>
      </c>
      <c r="D8763" s="1" t="s">
        <v>3074</v>
      </c>
      <c r="E8763" s="1" t="n">
        <v>1456</v>
      </c>
      <c r="F8763" s="1" t="s">
        <v>2533</v>
      </c>
      <c r="I8763" s="1" t="n">
        <v>70351</v>
      </c>
      <c r="J8763" s="1" t="n">
        <v>76642</v>
      </c>
      <c r="K8763" s="1" t="n">
        <v>7899451214646</v>
      </c>
      <c r="L8763" s="1" t="s">
        <v>5833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5" t="n">
        <v>46259</v>
      </c>
      <c r="C8764" s="1" t="n">
        <v>11</v>
      </c>
      <c r="D8764" s="1" t="s">
        <v>3074</v>
      </c>
      <c r="E8764" s="1" t="n">
        <v>1456</v>
      </c>
      <c r="F8764" s="1" t="s">
        <v>2533</v>
      </c>
      <c r="I8764" s="1" t="n">
        <v>70351</v>
      </c>
      <c r="J8764" s="1" t="n">
        <v>76746</v>
      </c>
      <c r="K8764" s="1" t="n">
        <v>7899451213618</v>
      </c>
      <c r="L8764" s="1" t="s">
        <v>5834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5" t="n">
        <v>46259</v>
      </c>
      <c r="C8765" s="1" t="n">
        <v>11</v>
      </c>
      <c r="D8765" s="1" t="s">
        <v>3074</v>
      </c>
      <c r="E8765" s="1" t="n">
        <v>1456</v>
      </c>
      <c r="F8765" s="1" t="s">
        <v>2533</v>
      </c>
      <c r="I8765" s="1" t="n">
        <v>70351</v>
      </c>
      <c r="J8765" s="1" t="n">
        <v>76747</v>
      </c>
      <c r="K8765" s="1" t="n">
        <v>7899451213571</v>
      </c>
      <c r="L8765" s="1" t="s">
        <v>5834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5" t="n">
        <v>46259</v>
      </c>
      <c r="C8766" s="1" t="n">
        <v>11</v>
      </c>
      <c r="D8766" s="1" t="s">
        <v>3074</v>
      </c>
      <c r="E8766" s="1" t="n">
        <v>1456</v>
      </c>
      <c r="F8766" s="1" t="s">
        <v>2533</v>
      </c>
      <c r="I8766" s="1" t="n">
        <v>70351</v>
      </c>
      <c r="J8766" s="1" t="n">
        <v>76748</v>
      </c>
      <c r="K8766" s="1" t="n">
        <v>7899451213595</v>
      </c>
      <c r="L8766" s="1" t="s">
        <v>5835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5" t="n">
        <v>46259</v>
      </c>
      <c r="C8767" s="1" t="n">
        <v>11</v>
      </c>
      <c r="D8767" s="1" t="s">
        <v>3074</v>
      </c>
      <c r="E8767" s="1" t="n">
        <v>1456</v>
      </c>
      <c r="F8767" s="1" t="s">
        <v>2533</v>
      </c>
      <c r="I8767" s="1" t="n">
        <v>70351</v>
      </c>
      <c r="J8767" s="1" t="n">
        <v>76749</v>
      </c>
      <c r="K8767" s="1" t="n">
        <v>7899451213588</v>
      </c>
      <c r="L8767" s="1" t="s">
        <v>5834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5" t="n">
        <v>46259</v>
      </c>
      <c r="C8768" s="1" t="n">
        <v>11</v>
      </c>
      <c r="D8768" s="1" t="s">
        <v>3074</v>
      </c>
      <c r="E8768" s="1" t="n">
        <v>1456</v>
      </c>
      <c r="F8768" s="1" t="s">
        <v>2533</v>
      </c>
      <c r="I8768" s="1" t="n">
        <v>70351</v>
      </c>
      <c r="J8768" s="1" t="n">
        <v>76750</v>
      </c>
      <c r="K8768" s="1" t="n">
        <v>7899451213601</v>
      </c>
      <c r="L8768" s="1" t="s">
        <v>5836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5" t="n">
        <v>46259</v>
      </c>
      <c r="C8769" s="1" t="n">
        <v>11</v>
      </c>
      <c r="D8769" s="1" t="s">
        <v>3074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3146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5" t="n">
        <v>46259</v>
      </c>
      <c r="C8770" s="1" t="n">
        <v>11</v>
      </c>
      <c r="D8770" s="1" t="s">
        <v>3074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3075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5" t="n">
        <v>46259</v>
      </c>
      <c r="C8771" s="1" t="n">
        <v>11</v>
      </c>
      <c r="D8771" s="1" t="s">
        <v>3074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4036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5" t="n">
        <v>46259</v>
      </c>
      <c r="C8772" s="1" t="n">
        <v>11</v>
      </c>
      <c r="D8772" s="1" t="s">
        <v>3074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4037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5" t="n">
        <v>46259</v>
      </c>
      <c r="C8773" s="1" t="n">
        <v>11</v>
      </c>
      <c r="D8773" s="1" t="s">
        <v>3074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3076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5" t="n">
        <v>46259</v>
      </c>
      <c r="C8774" s="1" t="n">
        <v>11</v>
      </c>
      <c r="D8774" s="1" t="s">
        <v>3074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3357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5" t="n">
        <v>46259</v>
      </c>
      <c r="C8775" s="1" t="n">
        <v>11</v>
      </c>
      <c r="D8775" s="1" t="s">
        <v>3074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3974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5" t="n">
        <v>46259</v>
      </c>
      <c r="C8776" s="1" t="n">
        <v>11</v>
      </c>
      <c r="D8776" s="1" t="s">
        <v>3074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3083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5" t="n">
        <v>46259</v>
      </c>
      <c r="C8777" s="1" t="n">
        <v>11</v>
      </c>
      <c r="D8777" s="1" t="s">
        <v>3074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4808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5" t="n">
        <v>46259</v>
      </c>
      <c r="C8778" s="1" t="n">
        <v>11</v>
      </c>
      <c r="D8778" s="1" t="s">
        <v>3074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4809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5" t="n">
        <v>46259</v>
      </c>
      <c r="C8779" s="1" t="n">
        <v>11</v>
      </c>
      <c r="D8779" s="1" t="s">
        <v>3074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3599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5" t="n">
        <v>46259</v>
      </c>
      <c r="C8780" s="1" t="n">
        <v>11</v>
      </c>
      <c r="D8780" s="1" t="s">
        <v>3074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3408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5" t="n">
        <v>46259</v>
      </c>
      <c r="C8781" s="1" t="n">
        <v>11</v>
      </c>
      <c r="D8781" s="1" t="s">
        <v>3074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3087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5" t="n">
        <v>46259</v>
      </c>
      <c r="C8782" s="1" t="n">
        <v>11</v>
      </c>
      <c r="D8782" s="1" t="s">
        <v>3074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3088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5" t="n">
        <v>46259</v>
      </c>
      <c r="C8783" s="1" t="n">
        <v>11</v>
      </c>
      <c r="D8783" s="1" t="s">
        <v>3074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3090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5" t="n">
        <v>46259</v>
      </c>
      <c r="C8784" s="1" t="n">
        <v>11</v>
      </c>
      <c r="D8784" s="1" t="s">
        <v>3074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3660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5" t="n">
        <v>46259</v>
      </c>
      <c r="C8785" s="1" t="n">
        <v>11</v>
      </c>
      <c r="D8785" s="1" t="s">
        <v>3074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3976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5" t="n">
        <v>46259</v>
      </c>
      <c r="C8786" s="1" t="n">
        <v>11</v>
      </c>
      <c r="D8786" s="1" t="s">
        <v>3074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3091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5" t="n">
        <v>46259</v>
      </c>
      <c r="C8787" s="1" t="n">
        <v>11</v>
      </c>
      <c r="D8787" s="1" t="s">
        <v>3074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5837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5" t="n">
        <v>46259</v>
      </c>
      <c r="C8788" s="1" t="n">
        <v>11</v>
      </c>
      <c r="D8788" s="1" t="s">
        <v>3074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3662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5" t="n">
        <v>46259</v>
      </c>
      <c r="C8789" s="1" t="n">
        <v>11</v>
      </c>
      <c r="D8789" s="1" t="s">
        <v>3074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3663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5" t="n">
        <v>46259</v>
      </c>
      <c r="C8790" s="1" t="n">
        <v>11</v>
      </c>
      <c r="D8790" s="1" t="s">
        <v>3074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4418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5" t="n">
        <v>46259</v>
      </c>
      <c r="C8791" s="1" t="n">
        <v>11</v>
      </c>
      <c r="D8791" s="1" t="s">
        <v>3074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4985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5" t="n">
        <v>46259</v>
      </c>
      <c r="C8792" s="1" t="n">
        <v>11</v>
      </c>
      <c r="D8792" s="1" t="s">
        <v>3074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3094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5" t="n">
        <v>46259</v>
      </c>
      <c r="C8793" s="1" t="n">
        <v>11</v>
      </c>
      <c r="D8793" s="1" t="s">
        <v>3074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4045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5" t="n">
        <v>46259</v>
      </c>
      <c r="C8794" s="1" t="n">
        <v>11</v>
      </c>
      <c r="D8794" s="1" t="s">
        <v>3074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3097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5" t="n">
        <v>46259</v>
      </c>
      <c r="C8795" s="1" t="n">
        <v>11</v>
      </c>
      <c r="D8795" s="1" t="s">
        <v>3074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3089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5" t="n">
        <v>46259</v>
      </c>
      <c r="C8796" s="1" t="n">
        <v>11</v>
      </c>
      <c r="D8796" s="1" t="s">
        <v>3074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3668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5" t="n">
        <v>46259</v>
      </c>
      <c r="C8797" s="1" t="n">
        <v>11</v>
      </c>
      <c r="D8797" s="1" t="s">
        <v>3074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4423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5" t="n">
        <v>46259</v>
      </c>
      <c r="C8798" s="1" t="n">
        <v>11</v>
      </c>
      <c r="D8798" s="1" t="s">
        <v>3074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3089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5" t="n">
        <v>46259</v>
      </c>
      <c r="C8799" s="1" t="n">
        <v>22</v>
      </c>
      <c r="D8799" s="1" t="s">
        <v>3220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3235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5" t="n">
        <v>46259</v>
      </c>
      <c r="C8800" s="1" t="n">
        <v>22</v>
      </c>
      <c r="D8800" s="1" t="s">
        <v>3220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3236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5" t="n">
        <v>46259</v>
      </c>
      <c r="C8801" s="1" t="n">
        <v>22</v>
      </c>
      <c r="D8801" s="1" t="s">
        <v>3220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3237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5" t="n">
        <v>46259</v>
      </c>
      <c r="C8802" s="1" t="n">
        <v>22</v>
      </c>
      <c r="D8802" s="1" t="s">
        <v>3220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3238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5" t="n">
        <v>46259</v>
      </c>
      <c r="C8803" s="1" t="n">
        <v>22</v>
      </c>
      <c r="D8803" s="1" t="s">
        <v>3220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3239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5" t="n">
        <v>46259</v>
      </c>
      <c r="C8804" s="1" t="n">
        <v>22</v>
      </c>
      <c r="D8804" s="1" t="s">
        <v>3220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3232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5" t="n">
        <v>46259</v>
      </c>
      <c r="C8805" s="1" t="n">
        <v>22</v>
      </c>
      <c r="D8805" s="1" t="s">
        <v>3220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3233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5" t="n">
        <v>46259</v>
      </c>
      <c r="C8806" s="1" t="n">
        <v>22</v>
      </c>
      <c r="D8806" s="1" t="s">
        <v>3220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3234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5" t="n">
        <v>46259</v>
      </c>
      <c r="C8807" s="1" t="n">
        <v>39</v>
      </c>
      <c r="D8807" s="1" t="s">
        <v>3299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5838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5" t="n">
        <v>46259</v>
      </c>
      <c r="C8808" s="1" t="n">
        <v>39</v>
      </c>
      <c r="D8808" s="1" t="s">
        <v>3299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5838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5" t="n">
        <v>46259</v>
      </c>
      <c r="C8809" s="1" t="n">
        <v>39</v>
      </c>
      <c r="D8809" s="1" t="s">
        <v>3299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4611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5" t="n">
        <v>46259</v>
      </c>
      <c r="C8810" s="1" t="n">
        <v>39</v>
      </c>
      <c r="D8810" s="1" t="s">
        <v>3299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4611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5" t="n">
        <v>46259</v>
      </c>
      <c r="C8811" s="1" t="n">
        <v>39</v>
      </c>
      <c r="D8811" s="1" t="s">
        <v>3299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5232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5" t="n">
        <v>46259</v>
      </c>
      <c r="C8812" s="1" t="n">
        <v>100</v>
      </c>
      <c r="D8812" s="1" t="s">
        <v>3241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3235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5" t="n">
        <v>46259</v>
      </c>
      <c r="C8813" s="1" t="n">
        <v>100</v>
      </c>
      <c r="D8813" s="1" t="s">
        <v>3241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3236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5" t="n">
        <v>46259</v>
      </c>
      <c r="C8814" s="1" t="n">
        <v>100</v>
      </c>
      <c r="D8814" s="1" t="s">
        <v>3241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3237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5" t="n">
        <v>46259</v>
      </c>
      <c r="C8815" s="1" t="n">
        <v>100</v>
      </c>
      <c r="D8815" s="1" t="s">
        <v>3241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3238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5" t="n">
        <v>46259</v>
      </c>
      <c r="C8816" s="1" t="n">
        <v>100</v>
      </c>
      <c r="D8816" s="1" t="s">
        <v>3241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3239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5" t="n">
        <v>46259</v>
      </c>
      <c r="C8817" s="1" t="n">
        <v>100</v>
      </c>
      <c r="D8817" s="1" t="s">
        <v>3241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3232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5" t="n">
        <v>46259</v>
      </c>
      <c r="C8818" s="1" t="n">
        <v>100</v>
      </c>
      <c r="D8818" s="1" t="s">
        <v>3241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3233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5" t="n">
        <v>46259</v>
      </c>
      <c r="C8819" s="1" t="n">
        <v>100</v>
      </c>
      <c r="D8819" s="1" t="s">
        <v>3241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3234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5" t="n">
        <v>46260</v>
      </c>
      <c r="C8820" s="1" t="n">
        <v>6</v>
      </c>
      <c r="D8820" s="1" t="s">
        <v>3073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3071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5" t="n">
        <v>46260</v>
      </c>
      <c r="C8821" s="1" t="n">
        <v>6</v>
      </c>
      <c r="D8821" s="1" t="s">
        <v>3073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3068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5" t="n">
        <v>46260</v>
      </c>
      <c r="C8822" s="1" t="n">
        <v>6</v>
      </c>
      <c r="D8822" s="1" t="s">
        <v>3073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3069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5" t="n">
        <v>46260</v>
      </c>
      <c r="C8823" s="1" t="n">
        <v>11</v>
      </c>
      <c r="D8823" s="1" t="s">
        <v>3074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3456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5" t="n">
        <v>46260</v>
      </c>
      <c r="C8824" s="1" t="n">
        <v>11</v>
      </c>
      <c r="D8824" s="1" t="s">
        <v>3074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4817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5" t="n">
        <v>46260</v>
      </c>
      <c r="C8825" s="1" t="n">
        <v>11</v>
      </c>
      <c r="D8825" s="1" t="s">
        <v>3074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4819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5" t="n">
        <v>46260</v>
      </c>
      <c r="C8826" s="1" t="n">
        <v>11</v>
      </c>
      <c r="D8826" s="1" t="s">
        <v>3074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4820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5" t="n">
        <v>46260</v>
      </c>
      <c r="C8827" s="1" t="n">
        <v>11</v>
      </c>
      <c r="D8827" s="1" t="s">
        <v>3074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3459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5" t="n">
        <v>46260</v>
      </c>
      <c r="C8828" s="1" t="n">
        <v>11</v>
      </c>
      <c r="D8828" s="1" t="s">
        <v>3074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5839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5" t="n">
        <v>46260</v>
      </c>
      <c r="C8829" s="1" t="n">
        <v>11</v>
      </c>
      <c r="D8829" s="1" t="s">
        <v>3074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3144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5" t="n">
        <v>46260</v>
      </c>
      <c r="C8830" s="1" t="n">
        <v>11</v>
      </c>
      <c r="D8830" s="1" t="s">
        <v>3074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3146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5" t="n">
        <v>46260</v>
      </c>
      <c r="C8831" s="1" t="n">
        <v>11</v>
      </c>
      <c r="D8831" s="1" t="s">
        <v>3074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3928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5" t="n">
        <v>46260</v>
      </c>
      <c r="C8832" s="1" t="n">
        <v>11</v>
      </c>
      <c r="D8832" s="1" t="s">
        <v>3074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3929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5" t="n">
        <v>46260</v>
      </c>
      <c r="C8833" s="1" t="n">
        <v>11</v>
      </c>
      <c r="D8833" s="1" t="s">
        <v>3074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3930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5" t="n">
        <v>46260</v>
      </c>
      <c r="C8834" s="1" t="n">
        <v>11</v>
      </c>
      <c r="D8834" s="1" t="s">
        <v>3074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3933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5" t="n">
        <v>46260</v>
      </c>
      <c r="C8835" s="1" t="n">
        <v>100</v>
      </c>
      <c r="D8835" s="1" t="s">
        <v>3241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3235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5" t="n">
        <v>46260</v>
      </c>
      <c r="C8836" s="1" t="n">
        <v>100</v>
      </c>
      <c r="D8836" s="1" t="s">
        <v>3241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3236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5" t="n">
        <v>46260</v>
      </c>
      <c r="C8837" s="1" t="n">
        <v>100</v>
      </c>
      <c r="D8837" s="1" t="s">
        <v>3241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3237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5" t="n">
        <v>46260</v>
      </c>
      <c r="C8838" s="1" t="n">
        <v>100</v>
      </c>
      <c r="D8838" s="1" t="s">
        <v>3241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3238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5" t="n">
        <v>46260</v>
      </c>
      <c r="C8839" s="1" t="n">
        <v>100</v>
      </c>
      <c r="D8839" s="1" t="s">
        <v>3241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3239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5" t="n">
        <v>46260</v>
      </c>
      <c r="C8840" s="1" t="n">
        <v>100</v>
      </c>
      <c r="D8840" s="1" t="s">
        <v>3241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3232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5" t="n">
        <v>46260</v>
      </c>
      <c r="C8841" s="1" t="n">
        <v>100</v>
      </c>
      <c r="D8841" s="1" t="s">
        <v>3241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3233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5" t="n">
        <v>46260</v>
      </c>
      <c r="C8842" s="1" t="n">
        <v>100</v>
      </c>
      <c r="D8842" s="1" t="s">
        <v>3241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3234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5" t="n">
        <v>46260</v>
      </c>
      <c r="C8843" s="1" t="n">
        <v>100</v>
      </c>
      <c r="D8843" s="1" t="s">
        <v>3241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3221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5" t="n">
        <v>46260</v>
      </c>
      <c r="C8844" s="1" t="n">
        <v>100</v>
      </c>
      <c r="D8844" s="1" t="s">
        <v>3241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3222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5" t="n">
        <v>46260</v>
      </c>
      <c r="C8845" s="1" t="n">
        <v>100</v>
      </c>
      <c r="D8845" s="1" t="s">
        <v>3241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3223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5" t="n">
        <v>46260</v>
      </c>
      <c r="C8846" s="1" t="n">
        <v>100</v>
      </c>
      <c r="D8846" s="1" t="s">
        <v>3241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3224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5" t="n">
        <v>46260</v>
      </c>
      <c r="C8847" s="1" t="n">
        <v>100</v>
      </c>
      <c r="D8847" s="1" t="s">
        <v>3241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3225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5" t="n">
        <v>46260</v>
      </c>
      <c r="C8848" s="1" t="n">
        <v>100</v>
      </c>
      <c r="D8848" s="1" t="s">
        <v>3241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3226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5" t="n">
        <v>46260</v>
      </c>
      <c r="C8849" s="1" t="n">
        <v>100</v>
      </c>
      <c r="D8849" s="1" t="s">
        <v>3241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3227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5" t="n">
        <v>46260</v>
      </c>
      <c r="C8850" s="1" t="n">
        <v>100</v>
      </c>
      <c r="D8850" s="1" t="s">
        <v>3241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3228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5" t="n">
        <v>46260</v>
      </c>
      <c r="C8851" s="1" t="n">
        <v>100</v>
      </c>
      <c r="D8851" s="1" t="s">
        <v>3241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3229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5" t="n">
        <v>46260</v>
      </c>
      <c r="C8852" s="1" t="n">
        <v>100</v>
      </c>
      <c r="D8852" s="1" t="s">
        <v>3241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3230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5" t="n">
        <v>46260</v>
      </c>
      <c r="C8853" s="1" t="n">
        <v>100</v>
      </c>
      <c r="D8853" s="1" t="s">
        <v>3241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4610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5" t="n">
        <v>46260</v>
      </c>
      <c r="C8854" s="1" t="n">
        <v>100</v>
      </c>
      <c r="D8854" s="1" t="s">
        <v>3241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3231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5" t="n">
        <v>46260</v>
      </c>
      <c r="C8855" s="1" t="n">
        <v>100</v>
      </c>
      <c r="D8855" s="1" t="s">
        <v>3241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3232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5" t="n">
        <v>46260</v>
      </c>
      <c r="C8856" s="1" t="n">
        <v>100</v>
      </c>
      <c r="D8856" s="1" t="s">
        <v>3241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3233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5" t="n">
        <v>46260</v>
      </c>
      <c r="C8857" s="1" t="n">
        <v>100</v>
      </c>
      <c r="D8857" s="1" t="s">
        <v>3241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3234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5" t="n">
        <v>46260</v>
      </c>
      <c r="C8858" s="1" t="n">
        <v>107</v>
      </c>
      <c r="D8858" s="1" t="s">
        <v>3519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4397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5" t="n">
        <v>46260</v>
      </c>
      <c r="C8859" s="1" t="n">
        <v>107</v>
      </c>
      <c r="D8859" s="1" t="s">
        <v>3519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3663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5" t="n">
        <v>46261</v>
      </c>
      <c r="C8860" s="1" t="n">
        <v>6</v>
      </c>
      <c r="D8860" s="1" t="s">
        <v>3073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3068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5" t="n">
        <v>46261</v>
      </c>
      <c r="C8861" s="1" t="n">
        <v>6</v>
      </c>
      <c r="D8861" s="1" t="s">
        <v>3073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3069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5" t="n">
        <v>46261</v>
      </c>
      <c r="C8862" s="1" t="n">
        <v>6</v>
      </c>
      <c r="D8862" s="1" t="s">
        <v>3073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3070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5" t="n">
        <v>46261</v>
      </c>
      <c r="C8863" s="1" t="n">
        <v>11</v>
      </c>
      <c r="D8863" s="1" t="s">
        <v>3074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3119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5" t="n">
        <v>46261</v>
      </c>
      <c r="C8864" s="1" t="n">
        <v>11</v>
      </c>
      <c r="D8864" s="1" t="s">
        <v>3074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3120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5" t="n">
        <v>46261</v>
      </c>
      <c r="C8865" s="1" t="n">
        <v>11</v>
      </c>
      <c r="D8865" s="1" t="s">
        <v>3074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3121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5" t="n">
        <v>46261</v>
      </c>
      <c r="C8866" s="1" t="n">
        <v>11</v>
      </c>
      <c r="D8866" s="1" t="s">
        <v>3074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4645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5" t="n">
        <v>46261</v>
      </c>
      <c r="C8867" s="1" t="n">
        <v>11</v>
      </c>
      <c r="D8867" s="1" t="s">
        <v>3074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3536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5" t="n">
        <v>46261</v>
      </c>
      <c r="C8868" s="1" t="n">
        <v>11</v>
      </c>
      <c r="D8868" s="1" t="s">
        <v>3074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3537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5" t="n">
        <v>46261</v>
      </c>
      <c r="C8869" s="1" t="n">
        <v>11</v>
      </c>
      <c r="D8869" s="1" t="s">
        <v>3074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3538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5" t="n">
        <v>46261</v>
      </c>
      <c r="C8870" s="1" t="n">
        <v>11</v>
      </c>
      <c r="D8870" s="1" t="s">
        <v>3074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3539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5" t="n">
        <v>46261</v>
      </c>
      <c r="C8871" s="1" t="n">
        <v>11</v>
      </c>
      <c r="D8871" s="1" t="s">
        <v>3074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3541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5" t="n">
        <v>46261</v>
      </c>
      <c r="C8872" s="1" t="n">
        <v>11</v>
      </c>
      <c r="D8872" s="1" t="s">
        <v>3074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3542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5" t="n">
        <v>46261</v>
      </c>
      <c r="C8873" s="1" t="n">
        <v>11</v>
      </c>
      <c r="D8873" s="1" t="s">
        <v>3074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4646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5" t="n">
        <v>46261</v>
      </c>
      <c r="C8874" s="1" t="n">
        <v>11</v>
      </c>
      <c r="D8874" s="1" t="s">
        <v>3074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3543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5" t="n">
        <v>46261</v>
      </c>
      <c r="C8875" s="1" t="n">
        <v>11</v>
      </c>
      <c r="D8875" s="1" t="s">
        <v>3074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3144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5" t="n">
        <v>46261</v>
      </c>
      <c r="C8876" s="1" t="n">
        <v>11</v>
      </c>
      <c r="D8876" s="1" t="s">
        <v>3074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3146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5" t="n">
        <v>46261</v>
      </c>
      <c r="C8877" s="1" t="n">
        <v>11</v>
      </c>
      <c r="D8877" s="1" t="s">
        <v>3074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3129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5" t="n">
        <v>46261</v>
      </c>
      <c r="C8878" s="1" t="n">
        <v>11</v>
      </c>
      <c r="D8878" s="1" t="s">
        <v>3074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3130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5" t="n">
        <v>46261</v>
      </c>
      <c r="C8879" s="1" t="n">
        <v>11</v>
      </c>
      <c r="D8879" s="1" t="s">
        <v>3074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4014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5" t="n">
        <v>46261</v>
      </c>
      <c r="C8880" s="1" t="n">
        <v>11</v>
      </c>
      <c r="D8880" s="1" t="s">
        <v>3074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3131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5" t="n">
        <v>46261</v>
      </c>
      <c r="C8881" s="1" t="n">
        <v>11</v>
      </c>
      <c r="D8881" s="1" t="s">
        <v>3074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3132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5" t="n">
        <v>46261</v>
      </c>
      <c r="C8882" s="1" t="n">
        <v>11</v>
      </c>
      <c r="D8882" s="1" t="s">
        <v>3074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4015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5" t="n">
        <v>46261</v>
      </c>
      <c r="C8883" s="1" t="n">
        <v>11</v>
      </c>
      <c r="D8883" s="1" t="s">
        <v>3074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3133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5" t="n">
        <v>46261</v>
      </c>
      <c r="C8884" s="1" t="n">
        <v>11</v>
      </c>
      <c r="D8884" s="1" t="s">
        <v>3074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3134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5" t="n">
        <v>46261</v>
      </c>
      <c r="C8885" s="1" t="n">
        <v>11</v>
      </c>
      <c r="D8885" s="1" t="s">
        <v>3074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3136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5" t="n">
        <v>46261</v>
      </c>
      <c r="C8886" s="1" t="n">
        <v>11</v>
      </c>
      <c r="D8886" s="1" t="s">
        <v>3074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3139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5" t="n">
        <v>46261</v>
      </c>
      <c r="C8887" s="1" t="n">
        <v>11</v>
      </c>
      <c r="D8887" s="1" t="s">
        <v>3074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4669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5" t="n">
        <v>46261</v>
      </c>
      <c r="C8888" s="1" t="n">
        <v>11</v>
      </c>
      <c r="D8888" s="1" t="s">
        <v>3074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3141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5" t="n">
        <v>46261</v>
      </c>
      <c r="C8889" s="1" t="n">
        <v>11</v>
      </c>
      <c r="D8889" s="1" t="s">
        <v>3074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3142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5" t="n">
        <v>46261</v>
      </c>
      <c r="C8890" s="1" t="n">
        <v>11</v>
      </c>
      <c r="D8890" s="1" t="s">
        <v>3074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3143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5" t="n">
        <v>46261</v>
      </c>
      <c r="C8891" s="1" t="n">
        <v>11</v>
      </c>
      <c r="D8891" s="1" t="s">
        <v>3074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4016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5" t="n">
        <v>46261</v>
      </c>
      <c r="C8892" s="1" t="n">
        <v>11</v>
      </c>
      <c r="D8892" s="1" t="s">
        <v>3074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3483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5" t="n">
        <v>46261</v>
      </c>
      <c r="C8893" s="1" t="n">
        <v>11</v>
      </c>
      <c r="D8893" s="1" t="s">
        <v>3074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3165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5" t="n">
        <v>46261</v>
      </c>
      <c r="C8894" s="1" t="n">
        <v>11</v>
      </c>
      <c r="D8894" s="1" t="s">
        <v>3074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3486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5" t="n">
        <v>46261</v>
      </c>
      <c r="C8895" s="1" t="n">
        <v>11</v>
      </c>
      <c r="D8895" s="1" t="s">
        <v>3074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3485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5" t="n">
        <v>46261</v>
      </c>
      <c r="C8896" s="1" t="n">
        <v>11</v>
      </c>
      <c r="D8896" s="1" t="s">
        <v>3074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4619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5" t="n">
        <v>46261</v>
      </c>
      <c r="C8897" s="1" t="n">
        <v>11</v>
      </c>
      <c r="D8897" s="1" t="s">
        <v>3074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3168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5" t="n">
        <v>46261</v>
      </c>
      <c r="C8898" s="1" t="n">
        <v>11</v>
      </c>
      <c r="D8898" s="1" t="s">
        <v>3074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3169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5" t="n">
        <v>46261</v>
      </c>
      <c r="C8899" s="1" t="n">
        <v>11</v>
      </c>
      <c r="D8899" s="1" t="s">
        <v>3074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5840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5" t="n">
        <v>46261</v>
      </c>
      <c r="C8900" s="1" t="n">
        <v>11</v>
      </c>
      <c r="D8900" s="1" t="s">
        <v>3074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5841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5" t="n">
        <v>46261</v>
      </c>
      <c r="C8901" s="1" t="n">
        <v>11</v>
      </c>
      <c r="D8901" s="1" t="s">
        <v>3074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5842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5" t="n">
        <v>46261</v>
      </c>
      <c r="C8902" s="1" t="n">
        <v>11</v>
      </c>
      <c r="D8902" s="1" t="s">
        <v>3074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4020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5" t="n">
        <v>46261</v>
      </c>
      <c r="C8903" s="1" t="n">
        <v>11</v>
      </c>
      <c r="D8903" s="1" t="s">
        <v>3074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3171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5" t="n">
        <v>46261</v>
      </c>
      <c r="C8904" s="1" t="n">
        <v>11</v>
      </c>
      <c r="D8904" s="1" t="s">
        <v>3074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3172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5" t="n">
        <v>46261</v>
      </c>
      <c r="C8905" s="1" t="n">
        <v>11</v>
      </c>
      <c r="D8905" s="1" t="s">
        <v>3074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3251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5" t="n">
        <v>46261</v>
      </c>
      <c r="C8906" s="1" t="n">
        <v>11</v>
      </c>
      <c r="D8906" s="1" t="s">
        <v>3074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3252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5" t="n">
        <v>46261</v>
      </c>
      <c r="C8907" s="1" t="n">
        <v>11</v>
      </c>
      <c r="D8907" s="1" t="s">
        <v>3074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3253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5" t="n">
        <v>46261</v>
      </c>
      <c r="C8908" s="1" t="n">
        <v>11</v>
      </c>
      <c r="D8908" s="1" t="s">
        <v>3074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3254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5" t="n">
        <v>46261</v>
      </c>
      <c r="C8909" s="1" t="n">
        <v>11</v>
      </c>
      <c r="D8909" s="1" t="s">
        <v>3074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3255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5" t="n">
        <v>46261</v>
      </c>
      <c r="C8910" s="1" t="n">
        <v>11</v>
      </c>
      <c r="D8910" s="1" t="s">
        <v>3074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3256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5" t="n">
        <v>46261</v>
      </c>
      <c r="C8911" s="1" t="n">
        <v>11</v>
      </c>
      <c r="D8911" s="1" t="s">
        <v>3074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4894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5" t="n">
        <v>46261</v>
      </c>
      <c r="C8912" s="1" t="n">
        <v>11</v>
      </c>
      <c r="D8912" s="1" t="s">
        <v>3074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5843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5" t="n">
        <v>46261</v>
      </c>
      <c r="C8913" s="1" t="n">
        <v>11</v>
      </c>
      <c r="D8913" s="1" t="s">
        <v>3074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3078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5" t="n">
        <v>46261</v>
      </c>
      <c r="C8914" s="1" t="n">
        <v>11</v>
      </c>
      <c r="D8914" s="1" t="s">
        <v>3074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3971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5" t="n">
        <v>46261</v>
      </c>
      <c r="C8915" s="1" t="n">
        <v>11</v>
      </c>
      <c r="D8915" s="1" t="s">
        <v>3074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4908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5" t="n">
        <v>46261</v>
      </c>
      <c r="C8916" s="1" t="n">
        <v>11</v>
      </c>
      <c r="D8916" s="1" t="s">
        <v>3074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3972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5" t="n">
        <v>46261</v>
      </c>
      <c r="C8917" s="1" t="n">
        <v>11</v>
      </c>
      <c r="D8917" s="1" t="s">
        <v>3074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4909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5" t="n">
        <v>46261</v>
      </c>
      <c r="C8918" s="1" t="n">
        <v>11</v>
      </c>
      <c r="D8918" s="1" t="s">
        <v>3074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4415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5" t="n">
        <v>46261</v>
      </c>
      <c r="C8919" s="1" t="n">
        <v>11</v>
      </c>
      <c r="D8919" s="1" t="s">
        <v>3074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5844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5" t="n">
        <v>46261</v>
      </c>
      <c r="C8920" s="1" t="n">
        <v>11</v>
      </c>
      <c r="D8920" s="1" t="s">
        <v>3074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3076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5" t="n">
        <v>46261</v>
      </c>
      <c r="C8921" s="1" t="n">
        <v>11</v>
      </c>
      <c r="D8921" s="1" t="s">
        <v>3074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3357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5" t="n">
        <v>46261</v>
      </c>
      <c r="C8922" s="1" t="n">
        <v>11</v>
      </c>
      <c r="D8922" s="1" t="s">
        <v>3074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3077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5" t="n">
        <v>46261</v>
      </c>
      <c r="C8923" s="1" t="n">
        <v>11</v>
      </c>
      <c r="D8923" s="1" t="s">
        <v>3074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5845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5" t="n">
        <v>46261</v>
      </c>
      <c r="C8924" s="1" t="n">
        <v>11</v>
      </c>
      <c r="D8924" s="1" t="s">
        <v>3074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4395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5" t="n">
        <v>46261</v>
      </c>
      <c r="C8925" s="1" t="n">
        <v>11</v>
      </c>
      <c r="D8925" s="1" t="s">
        <v>3074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3079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5" t="n">
        <v>46261</v>
      </c>
      <c r="C8926" s="1" t="n">
        <v>11</v>
      </c>
      <c r="D8926" s="1" t="s">
        <v>3074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5450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5" t="n">
        <v>46261</v>
      </c>
      <c r="C8927" s="1" t="n">
        <v>11</v>
      </c>
      <c r="D8927" s="1" t="s">
        <v>3074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5846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5" t="n">
        <v>46261</v>
      </c>
      <c r="C8928" s="1" t="n">
        <v>11</v>
      </c>
      <c r="D8928" s="1" t="s">
        <v>3074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4396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5" t="n">
        <v>46261</v>
      </c>
      <c r="C8929" s="1" t="n">
        <v>11</v>
      </c>
      <c r="D8929" s="1" t="s">
        <v>3074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3084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5" t="n">
        <v>46261</v>
      </c>
      <c r="C8930" s="1" t="n">
        <v>11</v>
      </c>
      <c r="D8930" s="1" t="s">
        <v>3074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5847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5" t="n">
        <v>46261</v>
      </c>
      <c r="C8931" s="1" t="n">
        <v>11</v>
      </c>
      <c r="D8931" s="1" t="s">
        <v>3074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5452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5" t="n">
        <v>46261</v>
      </c>
      <c r="C8932" s="1" t="n">
        <v>11</v>
      </c>
      <c r="D8932" s="1" t="s">
        <v>3074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5848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5" t="n">
        <v>46261</v>
      </c>
      <c r="C8933" s="1" t="n">
        <v>11</v>
      </c>
      <c r="D8933" s="1" t="s">
        <v>3074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5849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5" t="n">
        <v>46261</v>
      </c>
      <c r="C8934" s="1" t="n">
        <v>11</v>
      </c>
      <c r="D8934" s="1" t="s">
        <v>3074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5850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5" t="n">
        <v>46261</v>
      </c>
      <c r="C8935" s="1" t="n">
        <v>11</v>
      </c>
      <c r="D8935" s="1" t="s">
        <v>3074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5851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5" t="n">
        <v>46261</v>
      </c>
      <c r="C8936" s="1" t="n">
        <v>11</v>
      </c>
      <c r="D8936" s="1" t="s">
        <v>3074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5852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5" t="n">
        <v>46261</v>
      </c>
      <c r="C8937" s="1" t="n">
        <v>11</v>
      </c>
      <c r="D8937" s="1" t="s">
        <v>3074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5717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5" t="n">
        <v>46261</v>
      </c>
      <c r="C8938" s="1" t="n">
        <v>11</v>
      </c>
      <c r="D8938" s="1" t="s">
        <v>3074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5853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5" t="n">
        <v>46261</v>
      </c>
      <c r="C8939" s="1" t="n">
        <v>11</v>
      </c>
      <c r="D8939" s="1" t="s">
        <v>3074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5854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5" t="n">
        <v>46261</v>
      </c>
      <c r="C8940" s="1" t="n">
        <v>11</v>
      </c>
      <c r="D8940" s="1" t="s">
        <v>3074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5855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5" t="n">
        <v>46261</v>
      </c>
      <c r="C8941" s="1" t="n">
        <v>11</v>
      </c>
      <c r="D8941" s="1" t="s">
        <v>3074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5856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5" t="n">
        <v>46261</v>
      </c>
      <c r="C8942" s="1" t="n">
        <v>11</v>
      </c>
      <c r="D8942" s="1" t="s">
        <v>3074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5857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5" t="n">
        <v>46261</v>
      </c>
      <c r="C8943" s="1" t="n">
        <v>11</v>
      </c>
      <c r="D8943" s="1" t="s">
        <v>3074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5858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5" t="n">
        <v>46261</v>
      </c>
      <c r="C8944" s="1" t="n">
        <v>11</v>
      </c>
      <c r="D8944" s="1" t="s">
        <v>3074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4058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5" t="n">
        <v>46261</v>
      </c>
      <c r="C8945" s="1" t="n">
        <v>11</v>
      </c>
      <c r="D8945" s="1" t="s">
        <v>3074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5850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5" t="n">
        <v>46261</v>
      </c>
      <c r="C8946" s="1" t="n">
        <v>11</v>
      </c>
      <c r="D8946" s="1" t="s">
        <v>3074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5859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5" t="n">
        <v>46261</v>
      </c>
      <c r="C8947" s="1" t="n">
        <v>11</v>
      </c>
      <c r="D8947" s="1" t="s">
        <v>3074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5860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5" t="n">
        <v>46261</v>
      </c>
      <c r="C8948" s="1" t="n">
        <v>11</v>
      </c>
      <c r="D8948" s="1" t="s">
        <v>3074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5861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5" t="n">
        <v>46261</v>
      </c>
      <c r="C8949" s="1" t="n">
        <v>11</v>
      </c>
      <c r="D8949" s="1" t="s">
        <v>3074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5862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5" t="n">
        <v>46261</v>
      </c>
      <c r="C8950" s="1" t="n">
        <v>11</v>
      </c>
      <c r="D8950" s="1" t="s">
        <v>3074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5863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5" t="n">
        <v>46261</v>
      </c>
      <c r="C8951" s="1" t="n">
        <v>11</v>
      </c>
      <c r="D8951" s="1" t="s">
        <v>3074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5864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5" t="n">
        <v>46261</v>
      </c>
      <c r="C8952" s="1" t="n">
        <v>11</v>
      </c>
      <c r="D8952" s="1" t="s">
        <v>3074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5865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5" t="n">
        <v>46261</v>
      </c>
      <c r="C8953" s="1" t="n">
        <v>11</v>
      </c>
      <c r="D8953" s="1" t="s">
        <v>3074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4060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5" t="n">
        <v>46261</v>
      </c>
      <c r="C8954" s="1" t="n">
        <v>11</v>
      </c>
      <c r="D8954" s="1" t="s">
        <v>3074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5866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5" t="n">
        <v>46261</v>
      </c>
      <c r="C8955" s="1" t="n">
        <v>11</v>
      </c>
      <c r="D8955" s="1" t="s">
        <v>3074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5867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5" t="n">
        <v>46261</v>
      </c>
      <c r="C8956" s="1" t="n">
        <v>11</v>
      </c>
      <c r="D8956" s="1" t="s">
        <v>3074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5868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5" t="n">
        <v>46261</v>
      </c>
      <c r="C8957" s="1" t="n">
        <v>11</v>
      </c>
      <c r="D8957" s="1" t="s">
        <v>3074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5869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5" t="n">
        <v>46261</v>
      </c>
      <c r="C8958" s="1" t="n">
        <v>11</v>
      </c>
      <c r="D8958" s="1" t="s">
        <v>3074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5870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5" t="n">
        <v>46261</v>
      </c>
      <c r="C8959" s="1" t="n">
        <v>11</v>
      </c>
      <c r="D8959" s="1" t="s">
        <v>3074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5871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5" t="n">
        <v>46261</v>
      </c>
      <c r="C8960" s="1" t="n">
        <v>11</v>
      </c>
      <c r="D8960" s="1" t="s">
        <v>3074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5872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5" t="n">
        <v>46261</v>
      </c>
      <c r="C8961" s="1" t="n">
        <v>11</v>
      </c>
      <c r="D8961" s="1" t="s">
        <v>3074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5873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5" t="n">
        <v>46261</v>
      </c>
      <c r="C8962" s="1" t="n">
        <v>11</v>
      </c>
      <c r="D8962" s="1" t="s">
        <v>3074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5874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5" t="n">
        <v>46261</v>
      </c>
      <c r="C8963" s="1" t="n">
        <v>11</v>
      </c>
      <c r="D8963" s="1" t="s">
        <v>3074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5875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5" t="n">
        <v>46261</v>
      </c>
      <c r="C8964" s="1" t="n">
        <v>11</v>
      </c>
      <c r="D8964" s="1" t="s">
        <v>3074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5876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5" t="n">
        <v>46261</v>
      </c>
      <c r="C8965" s="1" t="n">
        <v>11</v>
      </c>
      <c r="D8965" s="1" t="s">
        <v>3074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5877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5" t="n">
        <v>46261</v>
      </c>
      <c r="C8966" s="1" t="n">
        <v>11</v>
      </c>
      <c r="D8966" s="1" t="s">
        <v>3074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5878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5" t="n">
        <v>46261</v>
      </c>
      <c r="C8967" s="1" t="n">
        <v>11</v>
      </c>
      <c r="D8967" s="1" t="s">
        <v>3074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5879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5" t="n">
        <v>46261</v>
      </c>
      <c r="C8968" s="1" t="n">
        <v>11</v>
      </c>
      <c r="D8968" s="1" t="s">
        <v>3074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5880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5" t="n">
        <v>46261</v>
      </c>
      <c r="C8969" s="1" t="n">
        <v>11</v>
      </c>
      <c r="D8969" s="1" t="s">
        <v>3074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5881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5" t="n">
        <v>46261</v>
      </c>
      <c r="C8970" s="1" t="n">
        <v>11</v>
      </c>
      <c r="D8970" s="1" t="s">
        <v>3074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5881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5" t="n">
        <v>46261</v>
      </c>
      <c r="C8971" s="1" t="n">
        <v>11</v>
      </c>
      <c r="D8971" s="1" t="s">
        <v>3074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5882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5" t="n">
        <v>46261</v>
      </c>
      <c r="C8972" s="1" t="n">
        <v>11</v>
      </c>
      <c r="D8972" s="1" t="s">
        <v>3074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5883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5" t="n">
        <v>46261</v>
      </c>
      <c r="C8973" s="1" t="n">
        <v>11</v>
      </c>
      <c r="D8973" s="1" t="s">
        <v>3074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5884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5" t="n">
        <v>46261</v>
      </c>
      <c r="C8974" s="1" t="n">
        <v>11</v>
      </c>
      <c r="D8974" s="1" t="s">
        <v>3074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5885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5" t="n">
        <v>46261</v>
      </c>
      <c r="C8975" s="1" t="n">
        <v>11</v>
      </c>
      <c r="D8975" s="1" t="s">
        <v>3074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5886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5" t="n">
        <v>46261</v>
      </c>
      <c r="C8976" s="1" t="n">
        <v>11</v>
      </c>
      <c r="D8976" s="1" t="s">
        <v>3074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5886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5" t="n">
        <v>46261</v>
      </c>
      <c r="C8977" s="1" t="n">
        <v>11</v>
      </c>
      <c r="D8977" s="1" t="s">
        <v>3074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5886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5" t="n">
        <v>46261</v>
      </c>
      <c r="C8978" s="1" t="n">
        <v>11</v>
      </c>
      <c r="D8978" s="1" t="s">
        <v>3074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5886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5" t="n">
        <v>46261</v>
      </c>
      <c r="C8979" s="1" t="n">
        <v>11</v>
      </c>
      <c r="D8979" s="1" t="s">
        <v>3074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5886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5" t="n">
        <v>46261</v>
      </c>
      <c r="C8980" s="1" t="n">
        <v>11</v>
      </c>
      <c r="D8980" s="1" t="s">
        <v>3074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5887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5" t="n">
        <v>46261</v>
      </c>
      <c r="C8981" s="1" t="n">
        <v>11</v>
      </c>
      <c r="D8981" s="1" t="s">
        <v>3074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5888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5" t="n">
        <v>46261</v>
      </c>
      <c r="C8982" s="1" t="n">
        <v>11</v>
      </c>
      <c r="D8982" s="1" t="s">
        <v>3074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5805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5" t="n">
        <v>46261</v>
      </c>
      <c r="C8983" s="1" t="n">
        <v>11</v>
      </c>
      <c r="D8983" s="1" t="s">
        <v>3074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4040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5" t="n">
        <v>46261</v>
      </c>
      <c r="C8984" s="1" t="n">
        <v>11</v>
      </c>
      <c r="D8984" s="1" t="s">
        <v>3074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3976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5" t="n">
        <v>46261</v>
      </c>
      <c r="C8985" s="1" t="n">
        <v>11</v>
      </c>
      <c r="D8985" s="1" t="s">
        <v>3074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5058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5" t="n">
        <v>46261</v>
      </c>
      <c r="C8986" s="1" t="n">
        <v>11</v>
      </c>
      <c r="D8986" s="1" t="s">
        <v>3074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3664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5" t="n">
        <v>46261</v>
      </c>
      <c r="C8987" s="1" t="n">
        <v>11</v>
      </c>
      <c r="D8987" s="1" t="s">
        <v>3074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3093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5" t="n">
        <v>46261</v>
      </c>
      <c r="C8988" s="1" t="n">
        <v>11</v>
      </c>
      <c r="D8988" s="1" t="s">
        <v>3074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3665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5" t="n">
        <v>46261</v>
      </c>
      <c r="C8989" s="1" t="n">
        <v>11</v>
      </c>
      <c r="D8989" s="1" t="s">
        <v>3074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3666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5" t="n">
        <v>46261</v>
      </c>
      <c r="C8990" s="1" t="n">
        <v>11</v>
      </c>
      <c r="D8990" s="1" t="s">
        <v>3074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3667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5" t="n">
        <v>46261</v>
      </c>
      <c r="C8991" s="1" t="n">
        <v>11</v>
      </c>
      <c r="D8991" s="1" t="s">
        <v>3074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5806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5" t="n">
        <v>46261</v>
      </c>
      <c r="C8992" s="1" t="n">
        <v>11</v>
      </c>
      <c r="D8992" s="1" t="s">
        <v>3074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4608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5" t="n">
        <v>46261</v>
      </c>
      <c r="C8993" s="1" t="n">
        <v>11</v>
      </c>
      <c r="D8993" s="1" t="s">
        <v>3074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4043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5" t="n">
        <v>46261</v>
      </c>
      <c r="C8994" s="1" t="n">
        <v>11</v>
      </c>
      <c r="D8994" s="1" t="s">
        <v>3074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4422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5" t="n">
        <v>46261</v>
      </c>
      <c r="C8995" s="1" t="n">
        <v>11</v>
      </c>
      <c r="D8995" s="1" t="s">
        <v>3074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3089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5" t="n">
        <v>46261</v>
      </c>
      <c r="C8996" s="1" t="n">
        <v>11</v>
      </c>
      <c r="D8996" s="1" t="s">
        <v>3074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3098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5" t="n">
        <v>46261</v>
      </c>
      <c r="C8997" s="1" t="n">
        <v>11</v>
      </c>
      <c r="D8997" s="1" t="s">
        <v>3074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3099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5" t="n">
        <v>46261</v>
      </c>
      <c r="C8998" s="1" t="n">
        <v>11</v>
      </c>
      <c r="D8998" s="1" t="s">
        <v>3074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3100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5" t="n">
        <v>46261</v>
      </c>
      <c r="C8999" s="1" t="n">
        <v>11</v>
      </c>
      <c r="D8999" s="1" t="s">
        <v>3074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4046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5" t="n">
        <v>46261</v>
      </c>
      <c r="C9000" s="1" t="n">
        <v>22</v>
      </c>
      <c r="D9000" s="1" t="s">
        <v>3220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3235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5" t="n">
        <v>46261</v>
      </c>
      <c r="C9001" s="1" t="n">
        <v>22</v>
      </c>
      <c r="D9001" s="1" t="s">
        <v>3220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3235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5" t="n">
        <v>46261</v>
      </c>
      <c r="C9002" s="1" t="n">
        <v>22</v>
      </c>
      <c r="D9002" s="1" t="s">
        <v>3220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3236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5" t="n">
        <v>46261</v>
      </c>
      <c r="C9003" s="1" t="n">
        <v>22</v>
      </c>
      <c r="D9003" s="1" t="s">
        <v>3220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3237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5" t="n">
        <v>46261</v>
      </c>
      <c r="C9004" s="1" t="n">
        <v>22</v>
      </c>
      <c r="D9004" s="1" t="s">
        <v>3220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3238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5" t="n">
        <v>46261</v>
      </c>
      <c r="C9005" s="1" t="n">
        <v>22</v>
      </c>
      <c r="D9005" s="1" t="s">
        <v>3220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3239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5" t="n">
        <v>46261</v>
      </c>
      <c r="C9006" s="1" t="n">
        <v>22</v>
      </c>
      <c r="D9006" s="1" t="s">
        <v>3220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3239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5" t="n">
        <v>46261</v>
      </c>
      <c r="C9007" s="1" t="n">
        <v>22</v>
      </c>
      <c r="D9007" s="1" t="s">
        <v>3220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3222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5" t="n">
        <v>46261</v>
      </c>
      <c r="C9008" s="1" t="n">
        <v>22</v>
      </c>
      <c r="D9008" s="1" t="s">
        <v>3220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3223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5" t="n">
        <v>46261</v>
      </c>
      <c r="C9009" s="1" t="n">
        <v>22</v>
      </c>
      <c r="D9009" s="1" t="s">
        <v>3220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3224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5" t="n">
        <v>46261</v>
      </c>
      <c r="C9010" s="1" t="n">
        <v>22</v>
      </c>
      <c r="D9010" s="1" t="s">
        <v>3220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3225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5" t="n">
        <v>46261</v>
      </c>
      <c r="C9011" s="1" t="n">
        <v>22</v>
      </c>
      <c r="D9011" s="1" t="s">
        <v>3220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3226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5" t="n">
        <v>46261</v>
      </c>
      <c r="C9012" s="1" t="n">
        <v>22</v>
      </c>
      <c r="D9012" s="1" t="s">
        <v>3220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3227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5" t="n">
        <v>46261</v>
      </c>
      <c r="C9013" s="1" t="n">
        <v>22</v>
      </c>
      <c r="D9013" s="1" t="s">
        <v>3220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3228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5" t="n">
        <v>46261</v>
      </c>
      <c r="C9014" s="1" t="n">
        <v>22</v>
      </c>
      <c r="D9014" s="1" t="s">
        <v>3220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3229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5" t="n">
        <v>46261</v>
      </c>
      <c r="C9015" s="1" t="n">
        <v>22</v>
      </c>
      <c r="D9015" s="1" t="s">
        <v>3220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3230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5" t="n">
        <v>46261</v>
      </c>
      <c r="C9016" s="1" t="n">
        <v>22</v>
      </c>
      <c r="D9016" s="1" t="s">
        <v>3220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4920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5" t="n">
        <v>46261</v>
      </c>
      <c r="C9017" s="1" t="n">
        <v>22</v>
      </c>
      <c r="D9017" s="1" t="s">
        <v>3220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4920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5" t="n">
        <v>46261</v>
      </c>
      <c r="C9018" s="1" t="n">
        <v>22</v>
      </c>
      <c r="D9018" s="1" t="s">
        <v>3220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3240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5" t="n">
        <v>46261</v>
      </c>
      <c r="C9019" s="1" t="n">
        <v>22</v>
      </c>
      <c r="D9019" s="1" t="s">
        <v>3220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3231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5" t="n">
        <v>46261</v>
      </c>
      <c r="C9020" s="1" t="n">
        <v>22</v>
      </c>
      <c r="D9020" s="1" t="s">
        <v>3220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3232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5" t="n">
        <v>46261</v>
      </c>
      <c r="C9021" s="1" t="n">
        <v>22</v>
      </c>
      <c r="D9021" s="1" t="s">
        <v>3220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3232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5" t="n">
        <v>46261</v>
      </c>
      <c r="C9022" s="1" t="n">
        <v>22</v>
      </c>
      <c r="D9022" s="1" t="s">
        <v>3220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3233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5" t="n">
        <v>46261</v>
      </c>
      <c r="C9023" s="1" t="n">
        <v>22</v>
      </c>
      <c r="D9023" s="1" t="s">
        <v>3220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3233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5" t="n">
        <v>46261</v>
      </c>
      <c r="C9024" s="1" t="n">
        <v>22</v>
      </c>
      <c r="D9024" s="1" t="s">
        <v>3220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3234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5" t="n">
        <v>46261</v>
      </c>
      <c r="C9025" s="1" t="n">
        <v>22</v>
      </c>
      <c r="D9025" s="1" t="s">
        <v>3220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3234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5" t="n">
        <v>46261</v>
      </c>
      <c r="C9026" s="1" t="n">
        <v>39</v>
      </c>
      <c r="D9026" s="1" t="s">
        <v>3299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4645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5" t="n">
        <v>46261</v>
      </c>
      <c r="C9027" s="1" t="n">
        <v>39</v>
      </c>
      <c r="D9027" s="1" t="s">
        <v>3299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4646</v>
      </c>
      <c r="N9027" s="1" t="n">
        <v>200</v>
      </c>
      <c r="O9027" s="1" t="n">
        <v>1059.6</v>
      </c>
    </row>
    <row r="9028" customFormat="false" ht="15" hidden="false" customHeight="true" outlineLevel="0" collapsed="false">
      <c r="A9028" s="1" t="n">
        <v>3</v>
      </c>
      <c r="B9028" s="15" t="n">
        <v>46261</v>
      </c>
      <c r="C9028" s="1" t="n">
        <v>39</v>
      </c>
      <c r="D9028" s="1" t="s">
        <v>3299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3543</v>
      </c>
      <c r="N9028" s="1" t="n">
        <v>160</v>
      </c>
      <c r="O9028" s="1" t="n">
        <v>1272.8</v>
      </c>
    </row>
    <row r="9029" customFormat="false" ht="15" hidden="false" customHeight="true" outlineLevel="0" collapsed="false">
      <c r="A9029" s="1" t="n">
        <v>3</v>
      </c>
      <c r="B9029" s="15" t="n">
        <v>46261</v>
      </c>
      <c r="C9029" s="1" t="n">
        <v>39</v>
      </c>
      <c r="D9029" s="1" t="s">
        <v>3299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4647</v>
      </c>
      <c r="N9029" s="1" t="n">
        <v>40</v>
      </c>
      <c r="O9029" s="1" t="n">
        <v>555.2</v>
      </c>
    </row>
    <row r="9030" customFormat="false" ht="15" hidden="false" customHeight="true" outlineLevel="0" collapsed="false">
      <c r="A9030" s="1" t="n">
        <v>3</v>
      </c>
      <c r="B9030" s="15" t="n">
        <v>46261</v>
      </c>
      <c r="C9030" s="1" t="n">
        <v>100</v>
      </c>
      <c r="D9030" s="1" t="s">
        <v>3241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3235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5" t="n">
        <v>46261</v>
      </c>
      <c r="C9031" s="1" t="n">
        <v>100</v>
      </c>
      <c r="D9031" s="1" t="s">
        <v>3241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3239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5" t="n">
        <v>46261</v>
      </c>
      <c r="C9032" s="1" t="n">
        <v>100</v>
      </c>
      <c r="D9032" s="1" t="s">
        <v>3241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3222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5" t="n">
        <v>46261</v>
      </c>
      <c r="C9033" s="1" t="n">
        <v>100</v>
      </c>
      <c r="D9033" s="1" t="s">
        <v>3241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3223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5" t="n">
        <v>46261</v>
      </c>
      <c r="C9034" s="1" t="n">
        <v>100</v>
      </c>
      <c r="D9034" s="1" t="s">
        <v>3241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3224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5" t="n">
        <v>46261</v>
      </c>
      <c r="C9035" s="1" t="n">
        <v>100</v>
      </c>
      <c r="D9035" s="1" t="s">
        <v>3241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3225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5" t="n">
        <v>46261</v>
      </c>
      <c r="C9036" s="1" t="n">
        <v>100</v>
      </c>
      <c r="D9036" s="1" t="s">
        <v>3241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3226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5" t="n">
        <v>46261</v>
      </c>
      <c r="C9037" s="1" t="n">
        <v>100</v>
      </c>
      <c r="D9037" s="1" t="s">
        <v>3241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3227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5" t="n">
        <v>46261</v>
      </c>
      <c r="C9038" s="1" t="n">
        <v>100</v>
      </c>
      <c r="D9038" s="1" t="s">
        <v>3241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3228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5" t="n">
        <v>46261</v>
      </c>
      <c r="C9039" s="1" t="n">
        <v>100</v>
      </c>
      <c r="D9039" s="1" t="s">
        <v>3241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3229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5" t="n">
        <v>46261</v>
      </c>
      <c r="C9040" s="1" t="n">
        <v>100</v>
      </c>
      <c r="D9040" s="1" t="s">
        <v>3241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3230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5" t="n">
        <v>46261</v>
      </c>
      <c r="C9041" s="1" t="n">
        <v>100</v>
      </c>
      <c r="D9041" s="1" t="s">
        <v>3241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4920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5" t="n">
        <v>46261</v>
      </c>
      <c r="C9042" s="1" t="n">
        <v>100</v>
      </c>
      <c r="D9042" s="1" t="s">
        <v>3241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3240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5" t="n">
        <v>46261</v>
      </c>
      <c r="C9043" s="1" t="n">
        <v>100</v>
      </c>
      <c r="D9043" s="1" t="s">
        <v>3241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3231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5" t="n">
        <v>46261</v>
      </c>
      <c r="C9044" s="1" t="n">
        <v>100</v>
      </c>
      <c r="D9044" s="1" t="s">
        <v>3241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3232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5" t="n">
        <v>46261</v>
      </c>
      <c r="C9045" s="1" t="n">
        <v>100</v>
      </c>
      <c r="D9045" s="1" t="s">
        <v>3241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3233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5" t="n">
        <v>46261</v>
      </c>
      <c r="C9046" s="1" t="n">
        <v>100</v>
      </c>
      <c r="D9046" s="1" t="s">
        <v>3241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3234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5" t="n">
        <v>46261</v>
      </c>
      <c r="C9047" s="1" t="n">
        <v>100</v>
      </c>
      <c r="D9047" s="1" t="s">
        <v>3241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3235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5" t="n">
        <v>46261</v>
      </c>
      <c r="C9048" s="1" t="n">
        <v>100</v>
      </c>
      <c r="D9048" s="1" t="s">
        <v>3241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3236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5" t="n">
        <v>46261</v>
      </c>
      <c r="C9049" s="1" t="n">
        <v>100</v>
      </c>
      <c r="D9049" s="1" t="s">
        <v>3241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3237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5" t="n">
        <v>46261</v>
      </c>
      <c r="C9050" s="1" t="n">
        <v>100</v>
      </c>
      <c r="D9050" s="1" t="s">
        <v>3241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3238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5" t="n">
        <v>46261</v>
      </c>
      <c r="C9051" s="1" t="n">
        <v>100</v>
      </c>
      <c r="D9051" s="1" t="s">
        <v>3241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3239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5" t="n">
        <v>46261</v>
      </c>
      <c r="C9052" s="1" t="n">
        <v>100</v>
      </c>
      <c r="D9052" s="1" t="s">
        <v>3241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4920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5" t="n">
        <v>46261</v>
      </c>
      <c r="C9053" s="1" t="n">
        <v>100</v>
      </c>
      <c r="D9053" s="1" t="s">
        <v>3241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3232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5" t="n">
        <v>46261</v>
      </c>
      <c r="C9054" s="1" t="n">
        <v>100</v>
      </c>
      <c r="D9054" s="1" t="s">
        <v>3241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3233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5" t="n">
        <v>46261</v>
      </c>
      <c r="C9055" s="1" t="n">
        <v>100</v>
      </c>
      <c r="D9055" s="1" t="s">
        <v>3241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3234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5" t="n">
        <v>46261</v>
      </c>
      <c r="C9056" s="1" t="n">
        <v>171</v>
      </c>
      <c r="D9056" s="1" t="s">
        <v>3301</v>
      </c>
      <c r="E9056" s="1" t="n">
        <v>1955</v>
      </c>
      <c r="F9056" s="1" t="s">
        <v>2996</v>
      </c>
      <c r="I9056" s="1" t="n">
        <v>47902</v>
      </c>
      <c r="J9056" s="1" t="n">
        <v>45154</v>
      </c>
      <c r="K9056" s="1" t="n">
        <v>2246390</v>
      </c>
      <c r="L9056" s="1" t="s">
        <v>4289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5" t="n">
        <v>46261</v>
      </c>
      <c r="C9057" s="1" t="n">
        <v>171</v>
      </c>
      <c r="D9057" s="1" t="s">
        <v>3301</v>
      </c>
      <c r="E9057" s="1" t="n">
        <v>1955</v>
      </c>
      <c r="F9057" s="1" t="s">
        <v>2996</v>
      </c>
      <c r="I9057" s="1" t="n">
        <v>47902</v>
      </c>
      <c r="J9057" s="1" t="n">
        <v>45155</v>
      </c>
      <c r="K9057" s="1" t="n">
        <v>2246406</v>
      </c>
      <c r="L9057" s="1" t="s">
        <v>4290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5" t="n">
        <v>46261</v>
      </c>
      <c r="C9058" s="1" t="n">
        <v>171</v>
      </c>
      <c r="D9058" s="1" t="s">
        <v>3301</v>
      </c>
      <c r="E9058" s="1" t="n">
        <v>1955</v>
      </c>
      <c r="F9058" s="1" t="s">
        <v>2996</v>
      </c>
      <c r="I9058" s="1" t="n">
        <v>48014</v>
      </c>
      <c r="J9058" s="1" t="n">
        <v>45153</v>
      </c>
      <c r="K9058" s="1" t="n">
        <v>7899403713715</v>
      </c>
      <c r="L9058" s="1" t="s">
        <v>4288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5" t="n">
        <v>46261</v>
      </c>
      <c r="C9059" s="1" t="n">
        <v>171</v>
      </c>
      <c r="D9059" s="1" t="s">
        <v>3301</v>
      </c>
      <c r="E9059" s="1" t="n">
        <v>1955</v>
      </c>
      <c r="F9059" s="1" t="s">
        <v>2996</v>
      </c>
      <c r="I9059" s="1" t="n">
        <v>48014</v>
      </c>
      <c r="J9059" s="1" t="n">
        <v>45154</v>
      </c>
      <c r="K9059" s="1" t="n">
        <v>2246390</v>
      </c>
      <c r="L9059" s="1" t="s">
        <v>4289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5" t="n">
        <v>46261</v>
      </c>
      <c r="C9060" s="1" t="n">
        <v>171</v>
      </c>
      <c r="D9060" s="1" t="s">
        <v>3301</v>
      </c>
      <c r="E9060" s="1" t="n">
        <v>1955</v>
      </c>
      <c r="F9060" s="1" t="s">
        <v>2996</v>
      </c>
      <c r="I9060" s="1" t="n">
        <v>48014</v>
      </c>
      <c r="J9060" s="1" t="n">
        <v>45155</v>
      </c>
      <c r="K9060" s="1" t="n">
        <v>2246406</v>
      </c>
      <c r="L9060" s="1" t="s">
        <v>4290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5" t="n">
        <v>46261</v>
      </c>
      <c r="C9061" s="1" t="n">
        <v>171</v>
      </c>
      <c r="D9061" s="1" t="s">
        <v>3301</v>
      </c>
      <c r="E9061" s="1" t="n">
        <v>1955</v>
      </c>
      <c r="F9061" s="1" t="s">
        <v>2996</v>
      </c>
      <c r="I9061" s="1" t="n">
        <v>48122</v>
      </c>
      <c r="J9061" s="1" t="n">
        <v>45154</v>
      </c>
      <c r="K9061" s="1" t="n">
        <v>2246390</v>
      </c>
      <c r="L9061" s="1" t="s">
        <v>4289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5" t="n">
        <v>46261</v>
      </c>
      <c r="C9062" s="1" t="n">
        <v>171</v>
      </c>
      <c r="D9062" s="1" t="s">
        <v>3301</v>
      </c>
      <c r="E9062" s="1" t="n">
        <v>1955</v>
      </c>
      <c r="F9062" s="1" t="s">
        <v>2996</v>
      </c>
      <c r="I9062" s="1" t="n">
        <v>48122</v>
      </c>
      <c r="J9062" s="1" t="n">
        <v>45155</v>
      </c>
      <c r="K9062" s="1" t="n">
        <v>2246406</v>
      </c>
      <c r="L9062" s="1" t="s">
        <v>4290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5" t="n">
        <v>46262</v>
      </c>
      <c r="C9063" s="1" t="n">
        <v>1</v>
      </c>
      <c r="D9063" s="1" t="s">
        <v>3101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3242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5" t="n">
        <v>46262</v>
      </c>
      <c r="C9064" s="1" t="n">
        <v>1</v>
      </c>
      <c r="D9064" s="1" t="s">
        <v>3101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3244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5" t="n">
        <v>46262</v>
      </c>
      <c r="C9065" s="1" t="n">
        <v>1</v>
      </c>
      <c r="D9065" s="1" t="s">
        <v>3101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3102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5" t="n">
        <v>46262</v>
      </c>
      <c r="C9066" s="1" t="n">
        <v>6</v>
      </c>
      <c r="D9066" s="1" t="s">
        <v>3073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3071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5" t="n">
        <v>46262</v>
      </c>
      <c r="C9067" s="1" t="n">
        <v>6</v>
      </c>
      <c r="D9067" s="1" t="s">
        <v>3073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3068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5" t="n">
        <v>46262</v>
      </c>
      <c r="C9068" s="1" t="n">
        <v>6</v>
      </c>
      <c r="D9068" s="1" t="s">
        <v>3073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3070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5" t="n">
        <v>46262</v>
      </c>
      <c r="C9069" s="1" t="n">
        <v>6</v>
      </c>
      <c r="D9069" s="1" t="s">
        <v>3073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3104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5" t="n">
        <v>46262</v>
      </c>
      <c r="C9070" s="1" t="n">
        <v>6</v>
      </c>
      <c r="D9070" s="1" t="s">
        <v>3073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3107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5" t="n">
        <v>46262</v>
      </c>
      <c r="C9071" s="1" t="n">
        <v>6</v>
      </c>
      <c r="D9071" s="1" t="s">
        <v>3073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3108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5" t="n">
        <v>46262</v>
      </c>
      <c r="C9072" s="1" t="n">
        <v>6</v>
      </c>
      <c r="D9072" s="1" t="s">
        <v>3073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3257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5" t="n">
        <v>46262</v>
      </c>
      <c r="C9073" s="1" t="n">
        <v>6</v>
      </c>
      <c r="D9073" s="1" t="s">
        <v>3073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3110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5" t="n">
        <v>46262</v>
      </c>
      <c r="C9074" s="1" t="n">
        <v>6</v>
      </c>
      <c r="D9074" s="1" t="s">
        <v>3073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3258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5" t="n">
        <v>46262</v>
      </c>
      <c r="C9075" s="1" t="n">
        <v>6</v>
      </c>
      <c r="D9075" s="1" t="s">
        <v>3073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3112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5" t="n">
        <v>46262</v>
      </c>
      <c r="C9076" s="1" t="n">
        <v>6</v>
      </c>
      <c r="D9076" s="1" t="s">
        <v>3073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3113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5" t="n">
        <v>46262</v>
      </c>
      <c r="C9077" s="1" t="n">
        <v>6</v>
      </c>
      <c r="D9077" s="1" t="s">
        <v>3073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3114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5" t="n">
        <v>46262</v>
      </c>
      <c r="C9078" s="1" t="n">
        <v>6</v>
      </c>
      <c r="D9078" s="1" t="s">
        <v>3073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3260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5" t="n">
        <v>46262</v>
      </c>
      <c r="C9079" s="1" t="n">
        <v>6</v>
      </c>
      <c r="D9079" s="1" t="s">
        <v>3073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3261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5" t="n">
        <v>46262</v>
      </c>
      <c r="C9080" s="1" t="n">
        <v>6</v>
      </c>
      <c r="D9080" s="1" t="s">
        <v>3073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4513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5" t="n">
        <v>46262</v>
      </c>
      <c r="C9081" s="1" t="n">
        <v>6</v>
      </c>
      <c r="D9081" s="1" t="s">
        <v>3073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3115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5" t="n">
        <v>46262</v>
      </c>
      <c r="C9082" s="1" t="n">
        <v>6</v>
      </c>
      <c r="D9082" s="1" t="s">
        <v>3073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3887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5" t="n">
        <v>46262</v>
      </c>
      <c r="C9083" s="1" t="n">
        <v>6</v>
      </c>
      <c r="D9083" s="1" t="s">
        <v>3073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3888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5" t="n">
        <v>46262</v>
      </c>
      <c r="C9084" s="1" t="n">
        <v>6</v>
      </c>
      <c r="D9084" s="1" t="s">
        <v>3073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3116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5" t="n">
        <v>46262</v>
      </c>
      <c r="C9085" s="1" t="n">
        <v>6</v>
      </c>
      <c r="D9085" s="1" t="s">
        <v>3073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5889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5" t="n">
        <v>46262</v>
      </c>
      <c r="C9086" s="1" t="n">
        <v>6</v>
      </c>
      <c r="D9086" s="1" t="s">
        <v>3073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3262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5" t="n">
        <v>46262</v>
      </c>
      <c r="C9087" s="1" t="n">
        <v>6</v>
      </c>
      <c r="D9087" s="1" t="s">
        <v>3073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5890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5" t="n">
        <v>46262</v>
      </c>
      <c r="C9088" s="1" t="n">
        <v>11</v>
      </c>
      <c r="D9088" s="1" t="s">
        <v>3074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4233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5" t="n">
        <v>46262</v>
      </c>
      <c r="C9089" s="1" t="n">
        <v>11</v>
      </c>
      <c r="D9089" s="1" t="s">
        <v>3074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3355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5" t="n">
        <v>46262</v>
      </c>
      <c r="C9090" s="1" t="n">
        <v>11</v>
      </c>
      <c r="D9090" s="1" t="s">
        <v>3074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3304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5" t="n">
        <v>46262</v>
      </c>
      <c r="C9091" s="1" t="n">
        <v>11</v>
      </c>
      <c r="D9091" s="1" t="s">
        <v>3074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3303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5" t="n">
        <v>46262</v>
      </c>
      <c r="C9092" s="1" t="n">
        <v>11</v>
      </c>
      <c r="D9092" s="1" t="s">
        <v>3074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3304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5" t="n">
        <v>46262</v>
      </c>
      <c r="C9093" s="1" t="n">
        <v>11</v>
      </c>
      <c r="D9093" s="1" t="s">
        <v>3074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3353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5" t="n">
        <v>46262</v>
      </c>
      <c r="C9094" s="1" t="n">
        <v>11</v>
      </c>
      <c r="D9094" s="1" t="s">
        <v>3074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4626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5" t="n">
        <v>46262</v>
      </c>
      <c r="C9095" s="1" t="n">
        <v>11</v>
      </c>
      <c r="D9095" s="1" t="s">
        <v>3074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3582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5" t="n">
        <v>46262</v>
      </c>
      <c r="C9096" s="1" t="n">
        <v>11</v>
      </c>
      <c r="D9096" s="1" t="s">
        <v>3074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3583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5" t="n">
        <v>46262</v>
      </c>
      <c r="C9097" s="1" t="n">
        <v>11</v>
      </c>
      <c r="D9097" s="1" t="s">
        <v>3074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5108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5" t="n">
        <v>46262</v>
      </c>
      <c r="C9098" s="1" t="n">
        <v>11</v>
      </c>
      <c r="D9098" s="1" t="s">
        <v>3074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4077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5" t="n">
        <v>46262</v>
      </c>
      <c r="C9099" s="1" t="n">
        <v>11</v>
      </c>
      <c r="D9099" s="1" t="s">
        <v>3074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3370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5" t="n">
        <v>46262</v>
      </c>
      <c r="C9100" s="1" t="n">
        <v>11</v>
      </c>
      <c r="D9100" s="1" t="s">
        <v>3074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3588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5" t="n">
        <v>46262</v>
      </c>
      <c r="C9101" s="1" t="n">
        <v>11</v>
      </c>
      <c r="D9101" s="1" t="s">
        <v>3074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5207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5" t="n">
        <v>46262</v>
      </c>
      <c r="C9102" s="1" t="n">
        <v>11</v>
      </c>
      <c r="D9102" s="1" t="s">
        <v>3074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3590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5" t="n">
        <v>46262</v>
      </c>
      <c r="C9103" s="1" t="n">
        <v>11</v>
      </c>
      <c r="D9103" s="1" t="s">
        <v>3074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4962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5" t="n">
        <v>46262</v>
      </c>
      <c r="C9104" s="1" t="n">
        <v>11</v>
      </c>
      <c r="D9104" s="1" t="s">
        <v>3074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4964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5" t="n">
        <v>46262</v>
      </c>
      <c r="C9105" s="1" t="n">
        <v>11</v>
      </c>
      <c r="D9105" s="1" t="s">
        <v>3074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3594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5" t="n">
        <v>46262</v>
      </c>
      <c r="C9106" s="1" t="n">
        <v>11</v>
      </c>
      <c r="D9106" s="1" t="s">
        <v>3074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3595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5" t="n">
        <v>46262</v>
      </c>
      <c r="C9107" s="1" t="n">
        <v>11</v>
      </c>
      <c r="D9107" s="1" t="s">
        <v>3074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4967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5" t="n">
        <v>46262</v>
      </c>
      <c r="C9108" s="1" t="n">
        <v>11</v>
      </c>
      <c r="D9108" s="1" t="s">
        <v>3074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5891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5" t="n">
        <v>46262</v>
      </c>
      <c r="C9109" s="1" t="n">
        <v>11</v>
      </c>
      <c r="D9109" s="1" t="s">
        <v>3074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5473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5" t="n">
        <v>46262</v>
      </c>
      <c r="C9110" s="1" t="n">
        <v>11</v>
      </c>
      <c r="D9110" s="1" t="s">
        <v>3074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5892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5" t="n">
        <v>46262</v>
      </c>
      <c r="C9111" s="1" t="n">
        <v>11</v>
      </c>
      <c r="D9111" s="1" t="s">
        <v>3074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5893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5" t="n">
        <v>46262</v>
      </c>
      <c r="C9112" s="1" t="n">
        <v>11</v>
      </c>
      <c r="D9112" s="1" t="s">
        <v>3074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5894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5" t="n">
        <v>46262</v>
      </c>
      <c r="C9113" s="1" t="n">
        <v>11</v>
      </c>
      <c r="D9113" s="1" t="s">
        <v>3074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4050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5" t="n">
        <v>46262</v>
      </c>
      <c r="C9114" s="1" t="n">
        <v>11</v>
      </c>
      <c r="D9114" s="1" t="s">
        <v>3074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4052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5" t="n">
        <v>46262</v>
      </c>
      <c r="C9115" s="1" t="n">
        <v>11</v>
      </c>
      <c r="D9115" s="1" t="s">
        <v>3074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3577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5" t="n">
        <v>46262</v>
      </c>
      <c r="C9116" s="1" t="n">
        <v>11</v>
      </c>
      <c r="D9116" s="1" t="s">
        <v>3074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4054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5" t="n">
        <v>46262</v>
      </c>
      <c r="C9117" s="1" t="n">
        <v>11</v>
      </c>
      <c r="D9117" s="1" t="s">
        <v>3074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5895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5" t="n">
        <v>46262</v>
      </c>
      <c r="C9118" s="1" t="n">
        <v>11</v>
      </c>
      <c r="D9118" s="1" t="s">
        <v>3074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5379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5" t="n">
        <v>46262</v>
      </c>
      <c r="C9119" s="1" t="n">
        <v>11</v>
      </c>
      <c r="D9119" s="1" t="s">
        <v>3074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5381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5" t="n">
        <v>46262</v>
      </c>
      <c r="C9120" s="1" t="n">
        <v>11</v>
      </c>
      <c r="D9120" s="1" t="s">
        <v>3074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5896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5" t="n">
        <v>46262</v>
      </c>
      <c r="C9121" s="1" t="n">
        <v>11</v>
      </c>
      <c r="D9121" s="1" t="s">
        <v>3074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5383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5" t="n">
        <v>46262</v>
      </c>
      <c r="C9122" s="1" t="n">
        <v>11</v>
      </c>
      <c r="D9122" s="1" t="s">
        <v>3074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5384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5" t="n">
        <v>46262</v>
      </c>
      <c r="C9123" s="1" t="n">
        <v>11</v>
      </c>
      <c r="D9123" s="1" t="s">
        <v>3074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5386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5" t="n">
        <v>46262</v>
      </c>
      <c r="C9124" s="1" t="n">
        <v>11</v>
      </c>
      <c r="D9124" s="1" t="s">
        <v>3074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5388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5" t="n">
        <v>46262</v>
      </c>
      <c r="C9125" s="1" t="n">
        <v>171</v>
      </c>
      <c r="D9125" s="1" t="s">
        <v>3301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5896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5" t="n">
        <v>46263</v>
      </c>
      <c r="C9126" s="1" t="n">
        <v>6</v>
      </c>
      <c r="D9126" s="1" t="s">
        <v>3073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3071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5" t="n">
        <v>46263</v>
      </c>
      <c r="C9127" s="1" t="n">
        <v>6</v>
      </c>
      <c r="D9127" s="1" t="s">
        <v>3073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3068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5" t="n">
        <v>46263</v>
      </c>
      <c r="C9128" s="1" t="n">
        <v>6</v>
      </c>
      <c r="D9128" s="1" t="s">
        <v>3073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3069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5" t="n">
        <v>46263</v>
      </c>
      <c r="C9129" s="1" t="n">
        <v>6</v>
      </c>
      <c r="D9129" s="1" t="s">
        <v>3073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3070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5" t="n">
        <v>46263</v>
      </c>
      <c r="C9130" s="1" t="n">
        <v>6</v>
      </c>
      <c r="D9130" s="1" t="s">
        <v>3073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3105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5" t="n">
        <v>46263</v>
      </c>
      <c r="C9131" s="1" t="n">
        <v>6</v>
      </c>
      <c r="D9131" s="1" t="s">
        <v>3073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3109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5" t="n">
        <v>46263</v>
      </c>
      <c r="C9132" s="1" t="n">
        <v>6</v>
      </c>
      <c r="D9132" s="1" t="s">
        <v>3073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3111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5" t="n">
        <v>46263</v>
      </c>
      <c r="C9133" s="1" t="n">
        <v>11</v>
      </c>
      <c r="D9133" s="1" t="s">
        <v>3074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5897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5" t="n">
        <v>46263</v>
      </c>
      <c r="C9134" s="1" t="n">
        <v>11</v>
      </c>
      <c r="D9134" s="1" t="s">
        <v>3074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5898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5" t="n">
        <v>46263</v>
      </c>
      <c r="C9135" s="1" t="n">
        <v>11</v>
      </c>
      <c r="D9135" s="1" t="s">
        <v>3074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5899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5" t="n">
        <v>46263</v>
      </c>
      <c r="C9136" s="1" t="n">
        <v>11</v>
      </c>
      <c r="D9136" s="1" t="s">
        <v>3074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5900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5" t="n">
        <v>46263</v>
      </c>
      <c r="C9137" s="1" t="n">
        <v>11</v>
      </c>
      <c r="D9137" s="1" t="s">
        <v>3074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5901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5" t="n">
        <v>46263</v>
      </c>
      <c r="C9138" s="1" t="n">
        <v>11</v>
      </c>
      <c r="D9138" s="1" t="s">
        <v>3074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5902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5" t="n">
        <v>46263</v>
      </c>
      <c r="C9139" s="1" t="n">
        <v>11</v>
      </c>
      <c r="D9139" s="1" t="s">
        <v>3074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4833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5" t="n">
        <v>46263</v>
      </c>
      <c r="C9140" s="1" t="n">
        <v>11</v>
      </c>
      <c r="D9140" s="1" t="s">
        <v>3074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5903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5" t="n">
        <v>46263</v>
      </c>
      <c r="C9141" s="1" t="n">
        <v>11</v>
      </c>
      <c r="D9141" s="1" t="s">
        <v>3074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4836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5" t="n">
        <v>46263</v>
      </c>
      <c r="C9142" s="1" t="n">
        <v>11</v>
      </c>
      <c r="D9142" s="1" t="s">
        <v>3074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5904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5" t="n">
        <v>46263</v>
      </c>
      <c r="C9143" s="1" t="n">
        <v>11</v>
      </c>
      <c r="D9143" s="1" t="s">
        <v>3074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5903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5" t="n">
        <v>46263</v>
      </c>
      <c r="C9144" s="1" t="n">
        <v>11</v>
      </c>
      <c r="D9144" s="1" t="s">
        <v>3074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4838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5" t="n">
        <v>46263</v>
      </c>
      <c r="C9145" s="1" t="n">
        <v>11</v>
      </c>
      <c r="D9145" s="1" t="s">
        <v>3074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7898479741233</v>
      </c>
      <c r="L9145" s="1" t="s">
        <v>4839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5" t="n">
        <v>46263</v>
      </c>
      <c r="C9146" s="1" t="n">
        <v>11</v>
      </c>
      <c r="D9146" s="1" t="s">
        <v>3074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3216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5" t="n">
        <v>46263</v>
      </c>
      <c r="C9147" s="1" t="n">
        <v>11</v>
      </c>
      <c r="D9147" s="1" t="s">
        <v>3074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3217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5" t="n">
        <v>46263</v>
      </c>
      <c r="C9148" s="1" t="n">
        <v>11</v>
      </c>
      <c r="D9148" s="1" t="s">
        <v>3074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3218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5" t="n">
        <v>46265</v>
      </c>
      <c r="C9149" s="1" t="n">
        <v>6</v>
      </c>
      <c r="D9149" s="1" t="s">
        <v>3073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3068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5" t="n">
        <v>46265</v>
      </c>
      <c r="C9150" s="1" t="n">
        <v>6</v>
      </c>
      <c r="D9150" s="1" t="s">
        <v>3073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3069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5" t="n">
        <v>46265</v>
      </c>
      <c r="C9151" s="1" t="n">
        <v>6</v>
      </c>
      <c r="D9151" s="1" t="s">
        <v>3073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3070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5" t="n">
        <v>46265</v>
      </c>
      <c r="C9152" s="1" t="n">
        <v>6</v>
      </c>
      <c r="D9152" s="1" t="s">
        <v>3073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3072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5" t="n">
        <v>46265</v>
      </c>
      <c r="C9153" s="1" t="n">
        <v>6</v>
      </c>
      <c r="D9153" s="1" t="s">
        <v>3073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3071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5" t="n">
        <v>46265</v>
      </c>
      <c r="C9154" s="1" t="n">
        <v>11</v>
      </c>
      <c r="D9154" s="1" t="s">
        <v>3074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3123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5" t="n">
        <v>46265</v>
      </c>
      <c r="C9155" s="1" t="n">
        <v>11</v>
      </c>
      <c r="D9155" s="1" t="s">
        <v>3074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3350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5" t="n">
        <v>46265</v>
      </c>
      <c r="C9156" s="1" t="n">
        <v>11</v>
      </c>
      <c r="D9156" s="1" t="s">
        <v>3074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3530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5" t="n">
        <v>46265</v>
      </c>
      <c r="C9157" s="1" t="n">
        <v>11</v>
      </c>
      <c r="D9157" s="1" t="s">
        <v>3074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3531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5" t="n">
        <v>46265</v>
      </c>
      <c r="C9158" s="1" t="n">
        <v>11</v>
      </c>
      <c r="D9158" s="1" t="s">
        <v>3074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3532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5" t="n">
        <v>46265</v>
      </c>
      <c r="C9159" s="1" t="n">
        <v>11</v>
      </c>
      <c r="D9159" s="1" t="s">
        <v>3074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3533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5" t="n">
        <v>46265</v>
      </c>
      <c r="C9160" s="1" t="n">
        <v>11</v>
      </c>
      <c r="D9160" s="1" t="s">
        <v>3074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3454</v>
      </c>
      <c r="N9160" s="1" t="n">
        <v>500</v>
      </c>
      <c r="O9160" s="1" t="n">
        <v>300</v>
      </c>
    </row>
    <row r="9161" customFormat="false" ht="15" hidden="false" customHeight="true" outlineLevel="0" collapsed="false">
      <c r="A9161" s="1" t="n">
        <v>3</v>
      </c>
      <c r="B9161" s="15" t="n">
        <v>46265</v>
      </c>
      <c r="C9161" s="1" t="n">
        <v>11</v>
      </c>
      <c r="D9161" s="1" t="s">
        <v>3074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4577</v>
      </c>
      <c r="N9161" s="1" t="n">
        <v>2</v>
      </c>
      <c r="O9161" s="1" t="n">
        <v>16</v>
      </c>
    </row>
    <row r="9162" customFormat="false" ht="15" hidden="false" customHeight="true" outlineLevel="0" collapsed="false">
      <c r="A9162" s="1" t="n">
        <v>3</v>
      </c>
      <c r="B9162" s="15" t="n">
        <v>46265</v>
      </c>
      <c r="C9162" s="1" t="n">
        <v>11</v>
      </c>
      <c r="D9162" s="1" t="s">
        <v>3074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3351</v>
      </c>
      <c r="N9162" s="1" t="n">
        <v>42</v>
      </c>
      <c r="O9162" s="1" t="n">
        <v>294</v>
      </c>
    </row>
    <row r="9163" customFormat="false" ht="15" hidden="false" customHeight="true" outlineLevel="0" collapsed="false">
      <c r="A9163" s="1" t="n">
        <v>3</v>
      </c>
      <c r="B9163" s="15" t="n">
        <v>46265</v>
      </c>
      <c r="C9163" s="1" t="n">
        <v>11</v>
      </c>
      <c r="D9163" s="1" t="s">
        <v>3074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5905</v>
      </c>
      <c r="N9163" s="1" t="n">
        <v>15</v>
      </c>
      <c r="O9163" s="1" t="n">
        <v>80.97</v>
      </c>
    </row>
    <row r="9164" customFormat="false" ht="15" hidden="false" customHeight="true" outlineLevel="0" collapsed="false">
      <c r="A9164" s="1" t="n">
        <v>3</v>
      </c>
      <c r="B9164" s="15" t="n">
        <v>46265</v>
      </c>
      <c r="C9164" s="1" t="n">
        <v>11</v>
      </c>
      <c r="D9164" s="1" t="s">
        <v>3074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3780</v>
      </c>
      <c r="N9164" s="1" t="n">
        <v>15</v>
      </c>
      <c r="O9164" s="1" t="n">
        <v>128.97</v>
      </c>
    </row>
    <row r="9165" customFormat="false" ht="15" hidden="false" customHeight="true" outlineLevel="0" collapsed="false">
      <c r="A9165" s="1" t="n">
        <v>3</v>
      </c>
      <c r="B9165" s="15" t="n">
        <v>46265</v>
      </c>
      <c r="C9165" s="1" t="n">
        <v>11</v>
      </c>
      <c r="D9165" s="1" t="s">
        <v>3074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5906</v>
      </c>
      <c r="N9165" s="1" t="n">
        <v>6</v>
      </c>
      <c r="O9165" s="1" t="n">
        <v>82.14</v>
      </c>
    </row>
    <row r="9166" customFormat="false" ht="15" hidden="false" customHeight="true" outlineLevel="0" collapsed="false">
      <c r="A9166" s="1" t="n">
        <v>3</v>
      </c>
      <c r="B9166" s="15" t="n">
        <v>46265</v>
      </c>
      <c r="C9166" s="1" t="n">
        <v>11</v>
      </c>
      <c r="D9166" s="1" t="s">
        <v>3074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5907</v>
      </c>
      <c r="N9166" s="1" t="n">
        <v>24</v>
      </c>
      <c r="O9166" s="1" t="n">
        <v>79.98</v>
      </c>
    </row>
    <row r="9167" customFormat="false" ht="15" hidden="false" customHeight="true" outlineLevel="0" collapsed="false">
      <c r="A9167" s="1" t="n">
        <v>3</v>
      </c>
      <c r="B9167" s="15" t="n">
        <v>46265</v>
      </c>
      <c r="C9167" s="1" t="n">
        <v>11</v>
      </c>
      <c r="D9167" s="1" t="s">
        <v>3074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5908</v>
      </c>
      <c r="N9167" s="1" t="n">
        <v>12</v>
      </c>
      <c r="O9167" s="1" t="n">
        <v>44.9</v>
      </c>
    </row>
    <row r="9168" customFormat="false" ht="15" hidden="false" customHeight="true" outlineLevel="0" collapsed="false">
      <c r="A9168" s="1" t="n">
        <v>3</v>
      </c>
      <c r="B9168" s="15" t="n">
        <v>46265</v>
      </c>
      <c r="C9168" s="1" t="n">
        <v>11</v>
      </c>
      <c r="D9168" s="1" t="s">
        <v>3074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5909</v>
      </c>
      <c r="N9168" s="1" t="n">
        <v>3</v>
      </c>
      <c r="O9168" s="1" t="n">
        <v>177.9</v>
      </c>
    </row>
    <row r="9169" customFormat="false" ht="15" hidden="false" customHeight="true" outlineLevel="0" collapsed="false">
      <c r="A9169" s="1" t="n">
        <v>3</v>
      </c>
      <c r="B9169" s="15" t="n">
        <v>46265</v>
      </c>
      <c r="C9169" s="1" t="n">
        <v>11</v>
      </c>
      <c r="D9169" s="1" t="s">
        <v>3074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5910</v>
      </c>
      <c r="N9169" s="1" t="n">
        <v>20</v>
      </c>
      <c r="O9169" s="1" t="n">
        <v>41.26</v>
      </c>
    </row>
    <row r="9170" customFormat="false" ht="15" hidden="false" customHeight="true" outlineLevel="0" collapsed="false">
      <c r="A9170" s="1" t="n">
        <v>3</v>
      </c>
      <c r="B9170" s="15" t="n">
        <v>46265</v>
      </c>
      <c r="C9170" s="1" t="n">
        <v>11</v>
      </c>
      <c r="D9170" s="1" t="s">
        <v>3074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5911</v>
      </c>
      <c r="N9170" s="1" t="n">
        <v>20</v>
      </c>
      <c r="O9170" s="1" t="n">
        <v>29.8</v>
      </c>
    </row>
    <row r="9171" customFormat="false" ht="15" hidden="false" customHeight="true" outlineLevel="0" collapsed="false">
      <c r="A9171" s="1" t="n">
        <v>3</v>
      </c>
      <c r="B9171" s="15" t="n">
        <v>46265</v>
      </c>
      <c r="C9171" s="1" t="n">
        <v>11</v>
      </c>
      <c r="D9171" s="1" t="s">
        <v>3074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5912</v>
      </c>
      <c r="N9171" s="1" t="n">
        <v>6</v>
      </c>
      <c r="O9171" s="1" t="n">
        <v>155.4</v>
      </c>
    </row>
    <row r="9172" customFormat="false" ht="15" hidden="false" customHeight="true" outlineLevel="0" collapsed="false">
      <c r="A9172" s="1" t="n">
        <v>3</v>
      </c>
      <c r="B9172" s="15" t="n">
        <v>46265</v>
      </c>
      <c r="C9172" s="1" t="n">
        <v>11</v>
      </c>
      <c r="D9172" s="1" t="s">
        <v>3074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3353</v>
      </c>
      <c r="N9172" s="1" t="n">
        <v>20</v>
      </c>
      <c r="O9172" s="1" t="n">
        <v>130</v>
      </c>
    </row>
    <row r="9173" customFormat="false" ht="15" hidden="false" customHeight="true" outlineLevel="0" collapsed="false">
      <c r="A9173" s="1" t="n">
        <v>3</v>
      </c>
      <c r="B9173" s="15" t="n">
        <v>46265</v>
      </c>
      <c r="C9173" s="1" t="n">
        <v>11</v>
      </c>
      <c r="D9173" s="1" t="s">
        <v>3074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3103</v>
      </c>
      <c r="N9173" s="1" t="n">
        <v>20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5" t="n">
        <v>46265</v>
      </c>
      <c r="C9174" s="1" t="n">
        <v>11</v>
      </c>
      <c r="D9174" s="1" t="s">
        <v>3074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3144</v>
      </c>
      <c r="N9174" s="1" t="n">
        <v>103.6</v>
      </c>
      <c r="O9174" s="1" t="n">
        <v>3315.2</v>
      </c>
    </row>
    <row r="9175" customFormat="false" ht="15" hidden="false" customHeight="true" outlineLevel="0" collapsed="false">
      <c r="A9175" s="1" t="n">
        <v>3</v>
      </c>
      <c r="B9175" s="15" t="n">
        <v>46265</v>
      </c>
      <c r="C9175" s="1" t="n">
        <v>11</v>
      </c>
      <c r="D9175" s="1" t="s">
        <v>3074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3144</v>
      </c>
      <c r="N9175" s="1" t="n">
        <v>79</v>
      </c>
      <c r="O9175" s="1" t="n">
        <v>2528</v>
      </c>
    </row>
    <row r="9176" customFormat="false" ht="15" hidden="false" customHeight="true" outlineLevel="0" collapsed="false">
      <c r="A9176" s="1" t="n">
        <v>3</v>
      </c>
      <c r="B9176" s="15" t="n">
        <v>46265</v>
      </c>
      <c r="C9176" s="1" t="n">
        <v>11</v>
      </c>
      <c r="D9176" s="1" t="s">
        <v>3074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3146</v>
      </c>
      <c r="N9176" s="1" t="n">
        <v>69.2</v>
      </c>
      <c r="O9176" s="1" t="n">
        <v>1522.4</v>
      </c>
    </row>
    <row r="9177" customFormat="false" ht="15" hidden="false" customHeight="true" outlineLevel="0" collapsed="false">
      <c r="A9177" s="1" t="n">
        <v>3</v>
      </c>
      <c r="B9177" s="15" t="n">
        <v>46265</v>
      </c>
      <c r="C9177" s="1" t="n">
        <v>11</v>
      </c>
      <c r="D9177" s="1" t="s">
        <v>3074</v>
      </c>
      <c r="E9177" s="1" t="n">
        <v>1955</v>
      </c>
      <c r="F9177" s="1" t="s">
        <v>2996</v>
      </c>
      <c r="I9177" s="1" t="n">
        <v>48290</v>
      </c>
      <c r="J9177" s="1" t="n">
        <v>37740</v>
      </c>
      <c r="K9177" s="1" t="n">
        <v>7899403635857</v>
      </c>
      <c r="L9177" s="1" t="s">
        <v>4462</v>
      </c>
      <c r="N9177" s="1" t="n">
        <v>5</v>
      </c>
      <c r="O9177" s="1" t="n">
        <v>55</v>
      </c>
    </row>
    <row r="9178" customFormat="false" ht="15" hidden="false" customHeight="true" outlineLevel="0" collapsed="false">
      <c r="A9178" s="1" t="n">
        <v>3</v>
      </c>
      <c r="B9178" s="15" t="n">
        <v>46265</v>
      </c>
      <c r="C9178" s="1" t="n">
        <v>11</v>
      </c>
      <c r="D9178" s="1" t="s">
        <v>3074</v>
      </c>
      <c r="E9178" s="1" t="n">
        <v>1955</v>
      </c>
      <c r="F9178" s="1" t="s">
        <v>2996</v>
      </c>
      <c r="I9178" s="1" t="n">
        <v>48290</v>
      </c>
      <c r="J9178" s="1" t="n">
        <v>37742</v>
      </c>
      <c r="K9178" s="1" t="n">
        <v>7898575226504</v>
      </c>
      <c r="L9178" s="1" t="s">
        <v>4291</v>
      </c>
      <c r="N9178" s="1" t="n">
        <v>10</v>
      </c>
      <c r="O9178" s="1" t="n">
        <v>70</v>
      </c>
    </row>
    <row r="9179" customFormat="false" ht="15" hidden="false" customHeight="true" outlineLevel="0" collapsed="false">
      <c r="A9179" s="1" t="n">
        <v>3</v>
      </c>
      <c r="B9179" s="15" t="n">
        <v>46265</v>
      </c>
      <c r="C9179" s="1" t="n">
        <v>11</v>
      </c>
      <c r="D9179" s="1" t="s">
        <v>3074</v>
      </c>
      <c r="E9179" s="1" t="n">
        <v>1955</v>
      </c>
      <c r="F9179" s="1" t="s">
        <v>2996</v>
      </c>
      <c r="I9179" s="1" t="n">
        <v>48290</v>
      </c>
      <c r="J9179" s="1" t="n">
        <v>37744</v>
      </c>
      <c r="K9179" s="1" t="n">
        <v>7894537020739</v>
      </c>
      <c r="L9179" s="1" t="s">
        <v>4463</v>
      </c>
      <c r="N9179" s="1" t="n">
        <v>5</v>
      </c>
      <c r="O9179" s="1" t="n">
        <v>55</v>
      </c>
    </row>
    <row r="9180" customFormat="false" ht="15" hidden="false" customHeight="true" outlineLevel="0" collapsed="false">
      <c r="A9180" s="1" t="n">
        <v>3</v>
      </c>
      <c r="B9180" s="15" t="n">
        <v>46265</v>
      </c>
      <c r="C9180" s="1" t="n">
        <v>11</v>
      </c>
      <c r="D9180" s="1" t="s">
        <v>3074</v>
      </c>
      <c r="E9180" s="1" t="n">
        <v>1955</v>
      </c>
      <c r="F9180" s="1" t="s">
        <v>2996</v>
      </c>
      <c r="I9180" s="1" t="n">
        <v>48290</v>
      </c>
      <c r="J9180" s="1" t="n">
        <v>37744</v>
      </c>
      <c r="K9180" s="1" t="n">
        <v>7894537020739</v>
      </c>
      <c r="L9180" s="1" t="s">
        <v>4463</v>
      </c>
      <c r="N9180" s="1" t="n">
        <v>10</v>
      </c>
      <c r="O9180" s="1" t="n">
        <v>140</v>
      </c>
    </row>
    <row r="9181" customFormat="false" ht="15" hidden="false" customHeight="true" outlineLevel="0" collapsed="false">
      <c r="A9181" s="1" t="n">
        <v>3</v>
      </c>
      <c r="B9181" s="15" t="n">
        <v>46265</v>
      </c>
      <c r="C9181" s="1" t="n">
        <v>11</v>
      </c>
      <c r="D9181" s="1" t="s">
        <v>3074</v>
      </c>
      <c r="E9181" s="1" t="n">
        <v>1955</v>
      </c>
      <c r="F9181" s="1" t="s">
        <v>2996</v>
      </c>
      <c r="I9181" s="1" t="n">
        <v>48290</v>
      </c>
      <c r="J9181" s="1" t="n">
        <v>37745</v>
      </c>
      <c r="K9181" s="1" t="n">
        <v>7894537020746</v>
      </c>
      <c r="L9181" s="1" t="s">
        <v>4464</v>
      </c>
      <c r="N9181" s="1" t="n">
        <v>10</v>
      </c>
      <c r="O9181" s="1" t="n">
        <v>70</v>
      </c>
    </row>
    <row r="9182" customFormat="false" ht="15" hidden="false" customHeight="true" outlineLevel="0" collapsed="false">
      <c r="A9182" s="1" t="n">
        <v>3</v>
      </c>
      <c r="B9182" s="15" t="n">
        <v>46265</v>
      </c>
      <c r="C9182" s="1" t="n">
        <v>11</v>
      </c>
      <c r="D9182" s="1" t="s">
        <v>3074</v>
      </c>
      <c r="E9182" s="1" t="n">
        <v>1955</v>
      </c>
      <c r="F9182" s="1" t="s">
        <v>2996</v>
      </c>
      <c r="I9182" s="1" t="n">
        <v>48290</v>
      </c>
      <c r="J9182" s="1" t="n">
        <v>37858</v>
      </c>
      <c r="K9182" s="1" t="n">
        <v>7899403636076</v>
      </c>
      <c r="L9182" s="1" t="s">
        <v>4465</v>
      </c>
      <c r="N9182" s="1" t="n">
        <v>10</v>
      </c>
      <c r="O9182" s="1" t="n">
        <v>70</v>
      </c>
    </row>
    <row r="9183" customFormat="false" ht="15" hidden="false" customHeight="true" outlineLevel="0" collapsed="false">
      <c r="A9183" s="1" t="n">
        <v>3</v>
      </c>
      <c r="B9183" s="15" t="n">
        <v>46265</v>
      </c>
      <c r="C9183" s="1" t="n">
        <v>11</v>
      </c>
      <c r="D9183" s="1" t="s">
        <v>3074</v>
      </c>
      <c r="E9183" s="1" t="n">
        <v>1955</v>
      </c>
      <c r="F9183" s="1" t="s">
        <v>2996</v>
      </c>
      <c r="I9183" s="1" t="n">
        <v>48290</v>
      </c>
      <c r="J9183" s="1" t="n">
        <v>50870</v>
      </c>
      <c r="K9183" s="1" t="n">
        <v>7899403636373</v>
      </c>
      <c r="L9183" s="1" t="s">
        <v>4466</v>
      </c>
      <c r="N9183" s="1" t="n">
        <v>10</v>
      </c>
      <c r="O9183" s="1" t="n">
        <v>140</v>
      </c>
    </row>
    <row r="9184" customFormat="false" ht="15" hidden="false" customHeight="true" outlineLevel="0" collapsed="false">
      <c r="A9184" s="1" t="n">
        <v>3</v>
      </c>
      <c r="B9184" s="15" t="n">
        <v>46265</v>
      </c>
      <c r="C9184" s="1" t="n">
        <v>11</v>
      </c>
      <c r="D9184" s="1" t="s">
        <v>3074</v>
      </c>
      <c r="E9184" s="1" t="n">
        <v>1955</v>
      </c>
      <c r="F9184" s="1" t="s">
        <v>2996</v>
      </c>
      <c r="I9184" s="1" t="n">
        <v>48290</v>
      </c>
      <c r="J9184" s="1" t="n">
        <v>62812</v>
      </c>
      <c r="K9184" s="1" t="n">
        <v>7898933090877</v>
      </c>
      <c r="L9184" s="1" t="s">
        <v>4292</v>
      </c>
      <c r="N9184" s="1" t="n">
        <v>10</v>
      </c>
      <c r="O9184" s="1" t="n">
        <v>140</v>
      </c>
    </row>
    <row r="9185" customFormat="false" ht="15" hidden="false" customHeight="true" outlineLevel="0" collapsed="false">
      <c r="A9185" s="1" t="n">
        <v>3</v>
      </c>
      <c r="B9185" s="15" t="n">
        <v>46265</v>
      </c>
      <c r="C9185" s="1" t="n">
        <v>11</v>
      </c>
      <c r="D9185" s="1" t="s">
        <v>3074</v>
      </c>
      <c r="E9185" s="1" t="n">
        <v>1955</v>
      </c>
      <c r="F9185" s="1" t="s">
        <v>2996</v>
      </c>
      <c r="I9185" s="1" t="n">
        <v>48290</v>
      </c>
      <c r="J9185" s="1" t="n">
        <v>72901</v>
      </c>
      <c r="K9185" s="1" t="n">
        <v>7898602918563</v>
      </c>
      <c r="L9185" s="1" t="s">
        <v>4293</v>
      </c>
      <c r="N9185" s="1" t="n">
        <v>5</v>
      </c>
      <c r="O9185" s="1" t="n">
        <v>55</v>
      </c>
    </row>
    <row r="9186" customFormat="false" ht="15" hidden="false" customHeight="true" outlineLevel="0" collapsed="false">
      <c r="A9186" s="1" t="n">
        <v>3</v>
      </c>
      <c r="B9186" s="15" t="n">
        <v>46265</v>
      </c>
      <c r="C9186" s="1" t="n">
        <v>11</v>
      </c>
      <c r="D9186" s="1" t="s">
        <v>3074</v>
      </c>
      <c r="E9186" s="1" t="n">
        <v>1671</v>
      </c>
      <c r="F9186" s="1" t="s">
        <v>77</v>
      </c>
      <c r="I9186" s="1" t="n">
        <v>589581</v>
      </c>
      <c r="J9186" s="1" t="n">
        <v>102713</v>
      </c>
      <c r="K9186" s="1" t="n">
        <v>7891528016498</v>
      </c>
      <c r="L9186" s="1" t="s">
        <v>4243</v>
      </c>
      <c r="N9186" s="1" t="n">
        <v>12</v>
      </c>
      <c r="O9186" s="1" t="n">
        <v>45</v>
      </c>
    </row>
    <row r="9187" customFormat="false" ht="15" hidden="false" customHeight="true" outlineLevel="0" collapsed="false">
      <c r="A9187" s="1" t="n">
        <v>3</v>
      </c>
      <c r="B9187" s="15" t="n">
        <v>46265</v>
      </c>
      <c r="C9187" s="1" t="n">
        <v>11</v>
      </c>
      <c r="D9187" s="1" t="s">
        <v>3074</v>
      </c>
      <c r="E9187" s="1" t="n">
        <v>1671</v>
      </c>
      <c r="F9187" s="1" t="s">
        <v>77</v>
      </c>
      <c r="I9187" s="1" t="n">
        <v>589581</v>
      </c>
      <c r="J9187" s="1" t="n">
        <v>103596</v>
      </c>
      <c r="K9187" s="1" t="n">
        <v>7891528016511</v>
      </c>
      <c r="L9187" s="1" t="s">
        <v>4244</v>
      </c>
      <c r="N9187" s="1" t="n">
        <v>24</v>
      </c>
      <c r="O9187" s="1" t="n">
        <v>90</v>
      </c>
    </row>
    <row r="9188" customFormat="false" ht="15" hidden="false" customHeight="true" outlineLevel="0" collapsed="false">
      <c r="A9188" s="1" t="n">
        <v>3</v>
      </c>
      <c r="B9188" s="15" t="n">
        <v>46265</v>
      </c>
      <c r="C9188" s="1" t="n">
        <v>11</v>
      </c>
      <c r="D9188" s="1" t="s">
        <v>3074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5913</v>
      </c>
      <c r="N9188" s="1" t="n">
        <v>1</v>
      </c>
      <c r="O9188" s="1" t="n">
        <v>11.8</v>
      </c>
    </row>
    <row r="9189" customFormat="false" ht="15" hidden="false" customHeight="true" outlineLevel="0" collapsed="false">
      <c r="A9189" s="1" t="n">
        <v>3</v>
      </c>
      <c r="B9189" s="15" t="n">
        <v>46265</v>
      </c>
      <c r="C9189" s="1" t="n">
        <v>11</v>
      </c>
      <c r="D9189" s="1" t="s">
        <v>3074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4248</v>
      </c>
      <c r="N9189" s="1" t="n">
        <v>12</v>
      </c>
      <c r="O9189" s="1" t="n">
        <v>45</v>
      </c>
    </row>
    <row r="9190" customFormat="false" ht="15" hidden="false" customHeight="true" outlineLevel="0" collapsed="false">
      <c r="A9190" s="1" t="n">
        <v>3</v>
      </c>
      <c r="B9190" s="15" t="n">
        <v>46265</v>
      </c>
      <c r="C9190" s="1" t="n">
        <v>11</v>
      </c>
      <c r="D9190" s="1" t="s">
        <v>3074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5914</v>
      </c>
      <c r="N9190" s="1" t="n">
        <v>4</v>
      </c>
      <c r="O9190" s="1" t="n">
        <v>31.61</v>
      </c>
    </row>
    <row r="9191" customFormat="false" ht="15" hidden="false" customHeight="true" outlineLevel="0" collapsed="false">
      <c r="A9191" s="1" t="n">
        <v>3</v>
      </c>
      <c r="B9191" s="15" t="n">
        <v>46265</v>
      </c>
      <c r="C9191" s="1" t="n">
        <v>11</v>
      </c>
      <c r="D9191" s="1" t="s">
        <v>3074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5466</v>
      </c>
      <c r="N9191" s="1" t="n">
        <v>1</v>
      </c>
      <c r="O9191" s="1" t="n">
        <v>8.79</v>
      </c>
    </row>
    <row r="9192" customFormat="false" ht="15" hidden="false" customHeight="true" outlineLevel="0" collapsed="false">
      <c r="A9192" s="1" t="n">
        <v>3</v>
      </c>
      <c r="B9192" s="15" t="n">
        <v>46265</v>
      </c>
      <c r="C9192" s="1" t="n">
        <v>11</v>
      </c>
      <c r="D9192" s="1" t="s">
        <v>3074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5915</v>
      </c>
      <c r="N9192" s="1" t="n">
        <v>1</v>
      </c>
      <c r="O9192" s="1" t="n">
        <v>8.56</v>
      </c>
    </row>
    <row r="9193" customFormat="false" ht="15" hidden="false" customHeight="true" outlineLevel="0" collapsed="false">
      <c r="A9193" s="1" t="n">
        <v>3</v>
      </c>
      <c r="B9193" s="15" t="n">
        <v>46265</v>
      </c>
      <c r="C9193" s="1" t="n">
        <v>11</v>
      </c>
      <c r="D9193" s="1" t="s">
        <v>3074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3649</v>
      </c>
      <c r="N9193" s="1" t="n">
        <v>27</v>
      </c>
      <c r="O9193" s="1" t="n">
        <v>116.1</v>
      </c>
    </row>
    <row r="9194" customFormat="false" ht="15" hidden="false" customHeight="true" outlineLevel="0" collapsed="false">
      <c r="A9194" s="1" t="n">
        <v>3</v>
      </c>
      <c r="B9194" s="15" t="n">
        <v>46265</v>
      </c>
      <c r="C9194" s="1" t="n">
        <v>11</v>
      </c>
      <c r="D9194" s="1" t="s">
        <v>3074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3650</v>
      </c>
      <c r="N9194" s="1" t="n">
        <v>90</v>
      </c>
      <c r="O9194" s="1" t="n">
        <v>234</v>
      </c>
    </row>
    <row r="9195" customFormat="false" ht="15" hidden="false" customHeight="true" outlineLevel="0" collapsed="false">
      <c r="A9195" s="1" t="n">
        <v>3</v>
      </c>
      <c r="B9195" s="15" t="n">
        <v>46265</v>
      </c>
      <c r="C9195" s="1" t="n">
        <v>11</v>
      </c>
      <c r="D9195" s="1" t="s">
        <v>3074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4540</v>
      </c>
      <c r="N9195" s="1" t="n">
        <v>48</v>
      </c>
      <c r="O9195" s="1" t="n">
        <v>62.4</v>
      </c>
    </row>
    <row r="9196" customFormat="false" ht="15" hidden="false" customHeight="true" outlineLevel="0" collapsed="false">
      <c r="A9196" s="1" t="n">
        <v>3</v>
      </c>
      <c r="B9196" s="15" t="n">
        <v>46265</v>
      </c>
      <c r="C9196" s="1" t="n">
        <v>11</v>
      </c>
      <c r="D9196" s="1" t="s">
        <v>3074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3651</v>
      </c>
      <c r="N9196" s="1" t="n">
        <v>18</v>
      </c>
      <c r="O9196" s="1" t="n">
        <v>77.4</v>
      </c>
    </row>
    <row r="9197" customFormat="false" ht="15" hidden="false" customHeight="true" outlineLevel="0" collapsed="false">
      <c r="A9197" s="1" t="n">
        <v>3</v>
      </c>
      <c r="B9197" s="15" t="n">
        <v>46265</v>
      </c>
      <c r="C9197" s="1" t="n">
        <v>11</v>
      </c>
      <c r="D9197" s="1" t="s">
        <v>3074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4541</v>
      </c>
      <c r="N9197" s="1" t="n">
        <v>20</v>
      </c>
      <c r="O9197" s="1" t="n">
        <v>55.8</v>
      </c>
    </row>
    <row r="9198" customFormat="false" ht="15" hidden="false" customHeight="true" outlineLevel="0" collapsed="false">
      <c r="A9198" s="1" t="n">
        <v>3</v>
      </c>
      <c r="B9198" s="15" t="n">
        <v>46265</v>
      </c>
      <c r="C9198" s="1" t="n">
        <v>11</v>
      </c>
      <c r="D9198" s="1" t="s">
        <v>3074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5015</v>
      </c>
      <c r="N9198" s="1" t="n">
        <v>8</v>
      </c>
      <c r="O9198" s="1" t="n">
        <v>61.6</v>
      </c>
    </row>
    <row r="9199" customFormat="false" ht="15" hidden="false" customHeight="true" outlineLevel="0" collapsed="false">
      <c r="A9199" s="1" t="n">
        <v>3</v>
      </c>
      <c r="B9199" s="15" t="n">
        <v>46265</v>
      </c>
      <c r="C9199" s="1" t="n">
        <v>11</v>
      </c>
      <c r="D9199" s="1" t="s">
        <v>3074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5916</v>
      </c>
      <c r="N9199" s="1" t="n">
        <v>27</v>
      </c>
      <c r="O9199" s="1" t="n">
        <v>62.1</v>
      </c>
    </row>
    <row r="9200" customFormat="false" ht="15" hidden="false" customHeight="true" outlineLevel="0" collapsed="false">
      <c r="A9200" s="1" t="n">
        <v>3</v>
      </c>
      <c r="B9200" s="15" t="n">
        <v>46265</v>
      </c>
      <c r="C9200" s="1" t="n">
        <v>11</v>
      </c>
      <c r="D9200" s="1" t="s">
        <v>3074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5016</v>
      </c>
      <c r="N9200" s="1" t="n">
        <v>18</v>
      </c>
      <c r="O9200" s="1" t="n">
        <v>48.6</v>
      </c>
    </row>
    <row r="9201" customFormat="false" ht="15" hidden="false" customHeight="true" outlineLevel="0" collapsed="false">
      <c r="A9201" s="1" t="n">
        <v>3</v>
      </c>
      <c r="B9201" s="15" t="n">
        <v>46265</v>
      </c>
      <c r="C9201" s="1" t="n">
        <v>11</v>
      </c>
      <c r="D9201" s="1" t="s">
        <v>3074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5017</v>
      </c>
      <c r="N9201" s="1" t="n">
        <v>18</v>
      </c>
      <c r="O9201" s="1" t="n">
        <v>45</v>
      </c>
    </row>
    <row r="9202" customFormat="false" ht="15" hidden="false" customHeight="true" outlineLevel="0" collapsed="false">
      <c r="A9202" s="1" t="n">
        <v>3</v>
      </c>
      <c r="B9202" s="15" t="n">
        <v>46265</v>
      </c>
      <c r="C9202" s="1" t="n">
        <v>11</v>
      </c>
      <c r="D9202" s="1" t="s">
        <v>3074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3652</v>
      </c>
      <c r="N9202" s="1" t="n">
        <v>18</v>
      </c>
      <c r="O9202" s="1" t="n">
        <v>90</v>
      </c>
    </row>
    <row r="9203" customFormat="false" ht="15" hidden="false" customHeight="true" outlineLevel="0" collapsed="false">
      <c r="A9203" s="1" t="n">
        <v>3</v>
      </c>
      <c r="B9203" s="15" t="n">
        <v>46265</v>
      </c>
      <c r="C9203" s="1" t="n">
        <v>11</v>
      </c>
      <c r="D9203" s="1" t="s">
        <v>3074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3654</v>
      </c>
      <c r="N9203" s="1" t="n">
        <v>18</v>
      </c>
      <c r="O9203" s="1" t="n">
        <v>84.6</v>
      </c>
    </row>
    <row r="9204" customFormat="false" ht="15" hidden="false" customHeight="true" outlineLevel="0" collapsed="false">
      <c r="A9204" s="1" t="n">
        <v>3</v>
      </c>
      <c r="B9204" s="15" t="n">
        <v>46265</v>
      </c>
      <c r="C9204" s="1" t="n">
        <v>11</v>
      </c>
      <c r="D9204" s="1" t="s">
        <v>3074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3655</v>
      </c>
      <c r="N9204" s="1" t="n">
        <v>18</v>
      </c>
      <c r="O9204" s="1" t="n">
        <v>84.6</v>
      </c>
    </row>
    <row r="9205" customFormat="false" ht="15" hidden="false" customHeight="true" outlineLevel="0" collapsed="false">
      <c r="A9205" s="1" t="n">
        <v>3</v>
      </c>
      <c r="B9205" s="15" t="n">
        <v>46265</v>
      </c>
      <c r="C9205" s="1" t="n">
        <v>11</v>
      </c>
      <c r="D9205" s="1" t="s">
        <v>3074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3656</v>
      </c>
      <c r="N9205" s="1" t="n">
        <v>18</v>
      </c>
      <c r="O9205" s="1" t="n">
        <v>84.6</v>
      </c>
    </row>
    <row r="9206" customFormat="false" ht="15" hidden="false" customHeight="true" outlineLevel="0" collapsed="false">
      <c r="A9206" s="1" t="n">
        <v>3</v>
      </c>
      <c r="B9206" s="15" t="n">
        <v>46265</v>
      </c>
      <c r="C9206" s="1" t="n">
        <v>11</v>
      </c>
      <c r="D9206" s="1" t="s">
        <v>3074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3657</v>
      </c>
      <c r="N9206" s="1" t="n">
        <v>18</v>
      </c>
      <c r="O9206" s="1" t="n">
        <v>55.8</v>
      </c>
    </row>
    <row r="9207" customFormat="false" ht="15" hidden="false" customHeight="true" outlineLevel="0" collapsed="false">
      <c r="A9207" s="1" t="n">
        <v>3</v>
      </c>
      <c r="B9207" s="15" t="n">
        <v>46265</v>
      </c>
      <c r="C9207" s="1" t="n">
        <v>11</v>
      </c>
      <c r="D9207" s="1" t="s">
        <v>3074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3658</v>
      </c>
      <c r="N9207" s="1" t="n">
        <v>27</v>
      </c>
      <c r="O9207" s="1" t="n">
        <v>116.1</v>
      </c>
    </row>
    <row r="9208" customFormat="false" ht="15" hidden="false" customHeight="true" outlineLevel="0" collapsed="false">
      <c r="A9208" s="1" t="n">
        <v>3</v>
      </c>
      <c r="B9208" s="15" t="n">
        <v>46265</v>
      </c>
      <c r="C9208" s="1" t="n">
        <v>11</v>
      </c>
      <c r="D9208" s="1" t="s">
        <v>3074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5021</v>
      </c>
      <c r="N9208" s="1" t="n">
        <v>1</v>
      </c>
      <c r="O9208" s="1" t="n">
        <v>2.7</v>
      </c>
    </row>
    <row r="9209" customFormat="false" ht="15" hidden="false" customHeight="true" outlineLevel="0" collapsed="false">
      <c r="A9209" s="1" t="n">
        <v>3</v>
      </c>
      <c r="B9209" s="15" t="n">
        <v>46265</v>
      </c>
      <c r="C9209" s="1" t="n">
        <v>11</v>
      </c>
      <c r="D9209" s="1" t="s">
        <v>3074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4550</v>
      </c>
      <c r="N9209" s="1" t="n">
        <v>1</v>
      </c>
      <c r="O9209" s="1" t="n">
        <v>2.7</v>
      </c>
    </row>
    <row r="9210" customFormat="false" ht="15" hidden="false" customHeight="true" outlineLevel="0" collapsed="false">
      <c r="A9210" s="1" t="n">
        <v>3</v>
      </c>
      <c r="B9210" s="15" t="n">
        <v>46265</v>
      </c>
      <c r="C9210" s="1" t="n">
        <v>11</v>
      </c>
      <c r="D9210" s="1" t="s">
        <v>3074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4551</v>
      </c>
      <c r="N9210" s="1" t="n">
        <v>1</v>
      </c>
      <c r="O9210" s="1" t="n">
        <v>2.7</v>
      </c>
    </row>
    <row r="9211" customFormat="false" ht="15" hidden="false" customHeight="true" outlineLevel="0" collapsed="false">
      <c r="A9211" s="1" t="n">
        <v>3</v>
      </c>
      <c r="B9211" s="15" t="n">
        <v>46265</v>
      </c>
      <c r="C9211" s="1" t="n">
        <v>11</v>
      </c>
      <c r="D9211" s="1" t="s">
        <v>3074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3219</v>
      </c>
      <c r="N9211" s="1" t="n">
        <v>100</v>
      </c>
      <c r="O9211" s="1" t="n">
        <v>730</v>
      </c>
    </row>
    <row r="9212" customFormat="false" ht="15" hidden="false" customHeight="true" outlineLevel="0" collapsed="false">
      <c r="A9212" s="1" t="n">
        <v>3</v>
      </c>
      <c r="B9212" s="15" t="n">
        <v>46265</v>
      </c>
      <c r="C9212" s="1" t="n">
        <v>11</v>
      </c>
      <c r="D9212" s="1" t="s">
        <v>3074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3770</v>
      </c>
      <c r="N9212" s="1" t="n">
        <v>22</v>
      </c>
      <c r="O9212" s="1" t="n">
        <v>500.8</v>
      </c>
    </row>
    <row r="9213" customFormat="false" ht="15" hidden="false" customHeight="true" outlineLevel="0" collapsed="false">
      <c r="A9213" s="1" t="n">
        <v>3</v>
      </c>
      <c r="B9213" s="15" t="n">
        <v>46265</v>
      </c>
      <c r="C9213" s="1" t="n">
        <v>100</v>
      </c>
      <c r="D9213" s="1" t="s">
        <v>3241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3235</v>
      </c>
      <c r="N9213" s="1" t="n">
        <v>2.848</v>
      </c>
      <c r="O9213" s="1" t="n">
        <v>71.9</v>
      </c>
    </row>
    <row r="9214" customFormat="false" ht="15" hidden="false" customHeight="true" outlineLevel="0" collapsed="false">
      <c r="A9214" s="1" t="n">
        <v>3</v>
      </c>
      <c r="B9214" s="15" t="n">
        <v>46265</v>
      </c>
      <c r="C9214" s="1" t="n">
        <v>100</v>
      </c>
      <c r="D9214" s="1" t="s">
        <v>3241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3221</v>
      </c>
      <c r="N9214" s="1" t="n">
        <v>14.415</v>
      </c>
      <c r="O9214" s="1" t="n">
        <v>501.97</v>
      </c>
    </row>
    <row r="9215" customFormat="false" ht="15" hidden="false" customHeight="true" outlineLevel="0" collapsed="false">
      <c r="A9215" s="1" t="n">
        <v>3</v>
      </c>
      <c r="B9215" s="15" t="n">
        <v>46265</v>
      </c>
      <c r="C9215" s="1" t="n">
        <v>100</v>
      </c>
      <c r="D9215" s="1" t="s">
        <v>3241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3239</v>
      </c>
      <c r="N9215" s="1" t="n">
        <v>6.57</v>
      </c>
      <c r="O9215" s="1" t="n">
        <v>194.46</v>
      </c>
    </row>
    <row r="9216" customFormat="false" ht="15" hidden="false" customHeight="true" outlineLevel="0" collapsed="false">
      <c r="A9216" s="1" t="n">
        <v>3</v>
      </c>
      <c r="B9216" s="15" t="n">
        <v>46265</v>
      </c>
      <c r="C9216" s="1" t="n">
        <v>100</v>
      </c>
      <c r="D9216" s="1" t="s">
        <v>3241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3222</v>
      </c>
      <c r="N9216" s="1" t="n">
        <v>15.47</v>
      </c>
      <c r="O9216" s="1" t="n">
        <v>552.18</v>
      </c>
    </row>
    <row r="9217" customFormat="false" ht="15" hidden="false" customHeight="true" outlineLevel="0" collapsed="false">
      <c r="A9217" s="1" t="n">
        <v>3</v>
      </c>
      <c r="B9217" s="15" t="n">
        <v>46265</v>
      </c>
      <c r="C9217" s="1" t="n">
        <v>100</v>
      </c>
      <c r="D9217" s="1" t="s">
        <v>3241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3223</v>
      </c>
      <c r="N9217" s="1" t="n">
        <v>2.256</v>
      </c>
      <c r="O9217" s="1" t="n">
        <v>92.31</v>
      </c>
    </row>
    <row r="9218" customFormat="false" ht="15" hidden="false" customHeight="true" outlineLevel="0" collapsed="false">
      <c r="A9218" s="1" t="n">
        <v>3</v>
      </c>
      <c r="B9218" s="15" t="n">
        <v>46265</v>
      </c>
      <c r="C9218" s="1" t="n">
        <v>100</v>
      </c>
      <c r="D9218" s="1" t="s">
        <v>3241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3224</v>
      </c>
      <c r="N9218" s="1" t="n">
        <v>4.482</v>
      </c>
      <c r="O9218" s="1" t="n">
        <v>183.4</v>
      </c>
    </row>
    <row r="9219" customFormat="false" ht="15" hidden="false" customHeight="true" outlineLevel="0" collapsed="false">
      <c r="A9219" s="1" t="n">
        <v>3</v>
      </c>
      <c r="B9219" s="15" t="n">
        <v>46265</v>
      </c>
      <c r="C9219" s="1" t="n">
        <v>100</v>
      </c>
      <c r="D9219" s="1" t="s">
        <v>3241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3225</v>
      </c>
      <c r="N9219" s="1" t="n">
        <v>7.495</v>
      </c>
      <c r="O9219" s="1" t="n">
        <v>332.79</v>
      </c>
    </row>
    <row r="9220" customFormat="false" ht="15" hidden="false" customHeight="true" outlineLevel="0" collapsed="false">
      <c r="A9220" s="1" t="n">
        <v>3</v>
      </c>
      <c r="B9220" s="15" t="n">
        <v>46265</v>
      </c>
      <c r="C9220" s="1" t="n">
        <v>100</v>
      </c>
      <c r="D9220" s="1" t="s">
        <v>3241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3226</v>
      </c>
      <c r="N9220" s="1" t="n">
        <v>1.346</v>
      </c>
      <c r="O9220" s="1" t="n">
        <v>64.45</v>
      </c>
    </row>
    <row r="9221" customFormat="false" ht="15" hidden="false" customHeight="true" outlineLevel="0" collapsed="false">
      <c r="A9221" s="1" t="n">
        <v>3</v>
      </c>
      <c r="B9221" s="15" t="n">
        <v>46265</v>
      </c>
      <c r="C9221" s="1" t="n">
        <v>100</v>
      </c>
      <c r="D9221" s="1" t="s">
        <v>3241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3227</v>
      </c>
      <c r="N9221" s="1" t="n">
        <v>4.178</v>
      </c>
      <c r="O9221" s="1" t="n">
        <v>203.7</v>
      </c>
    </row>
    <row r="9222" customFormat="false" ht="15" hidden="false" customHeight="true" outlineLevel="0" collapsed="false">
      <c r="A9222" s="1" t="n">
        <v>3</v>
      </c>
      <c r="B9222" s="15" t="n">
        <v>46265</v>
      </c>
      <c r="C9222" s="1" t="n">
        <v>100</v>
      </c>
      <c r="D9222" s="1" t="s">
        <v>3241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3228</v>
      </c>
      <c r="N9222" s="1" t="n">
        <v>15.47</v>
      </c>
      <c r="O9222" s="1" t="n">
        <v>686.89</v>
      </c>
    </row>
    <row r="9223" customFormat="false" ht="15" hidden="false" customHeight="true" outlineLevel="0" collapsed="false">
      <c r="A9223" s="1" t="n">
        <v>3</v>
      </c>
      <c r="B9223" s="15" t="n">
        <v>46265</v>
      </c>
      <c r="C9223" s="1" t="n">
        <v>100</v>
      </c>
      <c r="D9223" s="1" t="s">
        <v>3241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3229</v>
      </c>
      <c r="N9223" s="1" t="n">
        <v>2.45</v>
      </c>
      <c r="O9223" s="1" t="n">
        <v>117.32</v>
      </c>
    </row>
    <row r="9224" customFormat="false" ht="15" hidden="false" customHeight="true" outlineLevel="0" collapsed="false">
      <c r="A9224" s="1" t="n">
        <v>3</v>
      </c>
      <c r="B9224" s="15" t="n">
        <v>46265</v>
      </c>
      <c r="C9224" s="1" t="n">
        <v>100</v>
      </c>
      <c r="D9224" s="1" t="s">
        <v>3241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3230</v>
      </c>
      <c r="N9224" s="1" t="n">
        <v>1.78</v>
      </c>
      <c r="O9224" s="1" t="n">
        <v>100.73</v>
      </c>
    </row>
    <row r="9225" customFormat="false" ht="15" hidden="false" customHeight="true" outlineLevel="0" collapsed="false">
      <c r="A9225" s="1" t="n">
        <v>3</v>
      </c>
      <c r="B9225" s="15" t="n">
        <v>46265</v>
      </c>
      <c r="C9225" s="1" t="n">
        <v>100</v>
      </c>
      <c r="D9225" s="1" t="s">
        <v>3241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4920</v>
      </c>
      <c r="N9225" s="1" t="n">
        <v>1.052</v>
      </c>
      <c r="O9225" s="1" t="n">
        <v>39.38</v>
      </c>
    </row>
    <row r="9226" customFormat="false" ht="15" hidden="false" customHeight="true" outlineLevel="0" collapsed="false">
      <c r="A9226" s="1" t="n">
        <v>3</v>
      </c>
      <c r="B9226" s="15" t="n">
        <v>46265</v>
      </c>
      <c r="C9226" s="1" t="n">
        <v>100</v>
      </c>
      <c r="D9226" s="1" t="s">
        <v>3241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3240</v>
      </c>
      <c r="N9226" s="1" t="n">
        <v>1.346</v>
      </c>
      <c r="O9226" s="1" t="n">
        <v>48.04</v>
      </c>
    </row>
    <row r="9227" customFormat="false" ht="15" hidden="false" customHeight="true" outlineLevel="0" collapsed="false">
      <c r="A9227" s="1" t="n">
        <v>3</v>
      </c>
      <c r="B9227" s="15" t="n">
        <v>46265</v>
      </c>
      <c r="C9227" s="1" t="n">
        <v>100</v>
      </c>
      <c r="D9227" s="1" t="s">
        <v>3241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5417</v>
      </c>
      <c r="N9227" s="1" t="n">
        <v>2.196</v>
      </c>
      <c r="O9227" s="1" t="n">
        <v>80.3</v>
      </c>
    </row>
    <row r="9228" customFormat="false" ht="15" hidden="false" customHeight="true" outlineLevel="0" collapsed="false">
      <c r="A9228" s="1" t="n">
        <v>3</v>
      </c>
      <c r="B9228" s="15" t="n">
        <v>46265</v>
      </c>
      <c r="C9228" s="1" t="n">
        <v>100</v>
      </c>
      <c r="D9228" s="1" t="s">
        <v>3241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3232</v>
      </c>
      <c r="N9228" s="1" t="n">
        <v>7.32</v>
      </c>
      <c r="O9228" s="1" t="n">
        <v>12.68</v>
      </c>
    </row>
    <row r="9229" customFormat="false" ht="15" hidden="false" customHeight="true" outlineLevel="0" collapsed="false">
      <c r="A9229" s="1" t="n">
        <v>3</v>
      </c>
      <c r="B9229" s="15" t="n">
        <v>46265</v>
      </c>
      <c r="C9229" s="1" t="n">
        <v>100</v>
      </c>
      <c r="D9229" s="1" t="s">
        <v>3241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3233</v>
      </c>
      <c r="N9229" s="1" t="n">
        <v>12.563</v>
      </c>
      <c r="O9229" s="1" t="n">
        <v>32.71</v>
      </c>
    </row>
    <row r="9230" customFormat="false" ht="15" hidden="false" customHeight="true" outlineLevel="0" collapsed="false">
      <c r="A9230" s="1" t="n">
        <v>3</v>
      </c>
      <c r="B9230" s="15" t="n">
        <v>46265</v>
      </c>
      <c r="C9230" s="1" t="n">
        <v>100</v>
      </c>
      <c r="D9230" s="1" t="s">
        <v>3241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3234</v>
      </c>
      <c r="N9230" s="1" t="n">
        <v>0.363</v>
      </c>
      <c r="O9230" s="1" t="n">
        <v>0</v>
      </c>
    </row>
    <row r="9231" customFormat="false" ht="15" hidden="false" customHeight="true" outlineLevel="0" collapsed="false">
      <c r="A9231" s="1" t="n">
        <v>3</v>
      </c>
      <c r="B9231" s="15" t="n">
        <v>46265</v>
      </c>
      <c r="C9231" s="1" t="n">
        <v>100</v>
      </c>
      <c r="D9231" s="1" t="s">
        <v>3241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3235</v>
      </c>
      <c r="N9231" s="1" t="n">
        <v>2.848</v>
      </c>
      <c r="O9231" s="1" t="n">
        <v>71.43</v>
      </c>
    </row>
    <row r="9232" customFormat="false" ht="15" hidden="false" customHeight="true" outlineLevel="0" collapsed="false">
      <c r="A9232" s="1" t="n">
        <v>3</v>
      </c>
      <c r="B9232" s="15" t="n">
        <v>46265</v>
      </c>
      <c r="C9232" s="1" t="n">
        <v>100</v>
      </c>
      <c r="D9232" s="1" t="s">
        <v>3241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3239</v>
      </c>
      <c r="N9232" s="1" t="n">
        <v>4.724</v>
      </c>
      <c r="O9232" s="1" t="n">
        <v>138.91</v>
      </c>
    </row>
    <row r="9233" customFormat="false" ht="15" hidden="false" customHeight="true" outlineLevel="0" collapsed="false">
      <c r="A9233" s="1" t="n">
        <v>3</v>
      </c>
      <c r="B9233" s="15" t="n">
        <v>46265</v>
      </c>
      <c r="C9233" s="1" t="n">
        <v>100</v>
      </c>
      <c r="D9233" s="1" t="s">
        <v>3241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3222</v>
      </c>
      <c r="N9233" s="1" t="n">
        <v>18.59</v>
      </c>
      <c r="O9233" s="1" t="n">
        <v>659.2</v>
      </c>
    </row>
    <row r="9234" customFormat="false" ht="15" hidden="false" customHeight="true" outlineLevel="0" collapsed="false">
      <c r="A9234" s="1" t="n">
        <v>3</v>
      </c>
      <c r="B9234" s="15" t="n">
        <v>46265</v>
      </c>
      <c r="C9234" s="1" t="n">
        <v>100</v>
      </c>
      <c r="D9234" s="1" t="s">
        <v>3241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3223</v>
      </c>
      <c r="N9234" s="1" t="n">
        <v>2.83</v>
      </c>
      <c r="O9234" s="1" t="n">
        <v>115.04</v>
      </c>
    </row>
    <row r="9235" customFormat="false" ht="15" hidden="false" customHeight="true" outlineLevel="0" collapsed="false">
      <c r="A9235" s="1" t="n">
        <v>3</v>
      </c>
      <c r="B9235" s="15" t="n">
        <v>46265</v>
      </c>
      <c r="C9235" s="1" t="n">
        <v>100</v>
      </c>
      <c r="D9235" s="1" t="s">
        <v>3241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3224</v>
      </c>
      <c r="N9235" s="1" t="n">
        <v>6.982</v>
      </c>
      <c r="O9235" s="1" t="n">
        <v>283.82</v>
      </c>
    </row>
    <row r="9236" customFormat="false" ht="15" hidden="false" customHeight="true" outlineLevel="0" collapsed="false">
      <c r="A9236" s="1" t="n">
        <v>3</v>
      </c>
      <c r="B9236" s="15" t="n">
        <v>46265</v>
      </c>
      <c r="C9236" s="1" t="n">
        <v>100</v>
      </c>
      <c r="D9236" s="1" t="s">
        <v>3241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3225</v>
      </c>
      <c r="N9236" s="1" t="n">
        <v>5.784</v>
      </c>
      <c r="O9236" s="1" t="n">
        <v>255.14</v>
      </c>
    </row>
    <row r="9237" customFormat="false" ht="15" hidden="false" customHeight="true" outlineLevel="0" collapsed="false">
      <c r="A9237" s="1" t="n">
        <v>3</v>
      </c>
      <c r="B9237" s="15" t="n">
        <v>46265</v>
      </c>
      <c r="C9237" s="1" t="n">
        <v>100</v>
      </c>
      <c r="D9237" s="1" t="s">
        <v>3241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3226</v>
      </c>
      <c r="N9237" s="1" t="n">
        <v>10.27</v>
      </c>
      <c r="O9237" s="1" t="n">
        <v>488.56</v>
      </c>
    </row>
    <row r="9238" customFormat="false" ht="15" hidden="false" customHeight="true" outlineLevel="0" collapsed="false">
      <c r="A9238" s="1" t="n">
        <v>3</v>
      </c>
      <c r="B9238" s="15" t="n">
        <v>46265</v>
      </c>
      <c r="C9238" s="1" t="n">
        <v>100</v>
      </c>
      <c r="D9238" s="1" t="s">
        <v>3241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3228</v>
      </c>
      <c r="N9238" s="1" t="n">
        <v>1.85</v>
      </c>
      <c r="O9238" s="1" t="n">
        <v>81.61</v>
      </c>
    </row>
    <row r="9239" customFormat="false" ht="15" hidden="false" customHeight="true" outlineLevel="0" collapsed="false">
      <c r="A9239" s="1" t="n">
        <v>3</v>
      </c>
      <c r="B9239" s="15" t="n">
        <v>46265</v>
      </c>
      <c r="C9239" s="1" t="n">
        <v>100</v>
      </c>
      <c r="D9239" s="1" t="s">
        <v>3241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3229</v>
      </c>
      <c r="N9239" s="1" t="n">
        <v>2.058</v>
      </c>
      <c r="O9239" s="1" t="n">
        <v>97.9</v>
      </c>
    </row>
    <row r="9240" customFormat="false" ht="15" hidden="false" customHeight="true" outlineLevel="0" collapsed="false">
      <c r="A9240" s="1" t="n">
        <v>3</v>
      </c>
      <c r="B9240" s="15" t="n">
        <v>46265</v>
      </c>
      <c r="C9240" s="1" t="n">
        <v>100</v>
      </c>
      <c r="D9240" s="1" t="s">
        <v>3241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3230</v>
      </c>
      <c r="N9240" s="1" t="n">
        <v>1.74</v>
      </c>
      <c r="O9240" s="1" t="n">
        <v>97.83</v>
      </c>
    </row>
    <row r="9241" customFormat="false" ht="15" hidden="false" customHeight="true" outlineLevel="0" collapsed="false">
      <c r="A9241" s="1" t="n">
        <v>3</v>
      </c>
      <c r="B9241" s="15" t="n">
        <v>46265</v>
      </c>
      <c r="C9241" s="1" t="n">
        <v>100</v>
      </c>
      <c r="D9241" s="1" t="s">
        <v>3241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4920</v>
      </c>
      <c r="N9241" s="1" t="n">
        <v>2.052</v>
      </c>
      <c r="O9241" s="1" t="n">
        <v>76.31</v>
      </c>
    </row>
    <row r="9242" customFormat="false" ht="15" hidden="false" customHeight="true" outlineLevel="0" collapsed="false">
      <c r="A9242" s="1" t="n">
        <v>3</v>
      </c>
      <c r="B9242" s="15" t="n">
        <v>46265</v>
      </c>
      <c r="C9242" s="1" t="n">
        <v>100</v>
      </c>
      <c r="D9242" s="1" t="s">
        <v>3241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3231</v>
      </c>
      <c r="N9242" s="1" t="n">
        <v>3.302</v>
      </c>
      <c r="O9242" s="1" t="n">
        <v>128.52</v>
      </c>
    </row>
    <row r="9243" customFormat="false" ht="15" hidden="false" customHeight="true" outlineLevel="0" collapsed="false">
      <c r="A9243" s="1" t="n">
        <v>3</v>
      </c>
      <c r="B9243" s="15" t="n">
        <v>46265</v>
      </c>
      <c r="C9243" s="1" t="n">
        <v>100</v>
      </c>
      <c r="D9243" s="1" t="s">
        <v>3241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3232</v>
      </c>
      <c r="N9243" s="1" t="n">
        <v>7.32</v>
      </c>
      <c r="O9243" s="1" t="n">
        <v>12.6</v>
      </c>
    </row>
    <row r="9244" customFormat="false" ht="15" hidden="false" customHeight="true" outlineLevel="0" collapsed="false">
      <c r="A9244" s="1" t="n">
        <v>3</v>
      </c>
      <c r="B9244" s="15" t="n">
        <v>46265</v>
      </c>
      <c r="C9244" s="1" t="n">
        <v>100</v>
      </c>
      <c r="D9244" s="1" t="s">
        <v>3241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3233</v>
      </c>
      <c r="N9244" s="1" t="n">
        <v>8.172</v>
      </c>
      <c r="O9244" s="1" t="n">
        <v>21.14</v>
      </c>
    </row>
    <row r="9245" customFormat="false" ht="15" hidden="false" customHeight="true" outlineLevel="0" collapsed="false">
      <c r="A9245" s="1" t="n">
        <v>3</v>
      </c>
      <c r="B9245" s="15" t="n">
        <v>46265</v>
      </c>
      <c r="C9245" s="1" t="n">
        <v>100</v>
      </c>
      <c r="D9245" s="1" t="s">
        <v>3241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3234</v>
      </c>
      <c r="N9245" s="1" t="n">
        <v>0.478</v>
      </c>
      <c r="O9245" s="1" t="n">
        <v>0</v>
      </c>
    </row>
    <row r="9246" customFormat="false" ht="15" hidden="false" customHeight="true" outlineLevel="0" collapsed="false">
      <c r="A9246" s="1" t="n">
        <v>3</v>
      </c>
      <c r="B9246" s="15" t="n">
        <v>46265</v>
      </c>
      <c r="C9246" s="1" t="n">
        <v>100</v>
      </c>
      <c r="D9246" s="1" t="s">
        <v>3241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3235</v>
      </c>
      <c r="N9246" s="1" t="n">
        <v>2.92</v>
      </c>
      <c r="O9246" s="1" t="n">
        <v>60.09</v>
      </c>
    </row>
    <row r="9247" customFormat="false" ht="15" hidden="false" customHeight="true" outlineLevel="0" collapsed="false">
      <c r="A9247" s="1" t="n">
        <v>3</v>
      </c>
      <c r="B9247" s="15" t="n">
        <v>46265</v>
      </c>
      <c r="C9247" s="1" t="n">
        <v>100</v>
      </c>
      <c r="D9247" s="1" t="s">
        <v>3241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3236</v>
      </c>
      <c r="N9247" s="1" t="n">
        <v>10.746</v>
      </c>
      <c r="O9247" s="1" t="n">
        <v>236.39</v>
      </c>
    </row>
    <row r="9248" customFormat="false" ht="15" hidden="false" customHeight="true" outlineLevel="0" collapsed="false">
      <c r="A9248" s="1" t="n">
        <v>3</v>
      </c>
      <c r="B9248" s="15" t="n">
        <v>46265</v>
      </c>
      <c r="C9248" s="1" t="n">
        <v>100</v>
      </c>
      <c r="D9248" s="1" t="s">
        <v>3241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3237</v>
      </c>
      <c r="N9248" s="1" t="n">
        <v>26.44</v>
      </c>
      <c r="O9248" s="1" t="n">
        <v>600.39</v>
      </c>
    </row>
    <row r="9249" customFormat="false" ht="15" hidden="false" customHeight="true" outlineLevel="0" collapsed="false">
      <c r="A9249" s="1" t="n">
        <v>3</v>
      </c>
      <c r="B9249" s="15" t="n">
        <v>46265</v>
      </c>
      <c r="C9249" s="1" t="n">
        <v>100</v>
      </c>
      <c r="D9249" s="1" t="s">
        <v>3241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3238</v>
      </c>
      <c r="N9249" s="1" t="n">
        <v>12.425</v>
      </c>
      <c r="O9249" s="1" t="n">
        <v>308.6</v>
      </c>
    </row>
    <row r="9250" customFormat="false" ht="15" hidden="false" customHeight="true" outlineLevel="0" collapsed="false">
      <c r="A9250" s="1" t="n">
        <v>3</v>
      </c>
      <c r="B9250" s="15" t="n">
        <v>46265</v>
      </c>
      <c r="C9250" s="1" t="n">
        <v>100</v>
      </c>
      <c r="D9250" s="1" t="s">
        <v>3241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3239</v>
      </c>
      <c r="N9250" s="1" t="n">
        <v>5.538</v>
      </c>
      <c r="O9250" s="1" t="n">
        <v>133.62</v>
      </c>
    </row>
    <row r="9251" customFormat="false" ht="15" hidden="false" customHeight="true" outlineLevel="0" collapsed="false">
      <c r="A9251" s="1" t="n">
        <v>3</v>
      </c>
      <c r="B9251" s="15" t="n">
        <v>46265</v>
      </c>
      <c r="C9251" s="1" t="n">
        <v>100</v>
      </c>
      <c r="D9251" s="1" t="s">
        <v>3241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4920</v>
      </c>
      <c r="N9251" s="1" t="n">
        <v>5.722</v>
      </c>
      <c r="O9251" s="1" t="n">
        <v>174.61</v>
      </c>
    </row>
    <row r="9252" customFormat="false" ht="15" hidden="false" customHeight="true" outlineLevel="0" collapsed="false">
      <c r="A9252" s="1" t="n">
        <v>3</v>
      </c>
      <c r="B9252" s="15" t="n">
        <v>46265</v>
      </c>
      <c r="C9252" s="1" t="n">
        <v>100</v>
      </c>
      <c r="D9252" s="1" t="s">
        <v>3241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3232</v>
      </c>
      <c r="N9252" s="1" t="n">
        <v>1.589</v>
      </c>
      <c r="O9252" s="1" t="n">
        <v>2.24</v>
      </c>
    </row>
    <row r="9253" customFormat="false" ht="15" hidden="false" customHeight="true" outlineLevel="0" collapsed="false">
      <c r="A9253" s="1" t="n">
        <v>3</v>
      </c>
      <c r="B9253" s="15" t="n">
        <v>46265</v>
      </c>
      <c r="C9253" s="1" t="n">
        <v>100</v>
      </c>
      <c r="D9253" s="1" t="s">
        <v>3241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3233</v>
      </c>
      <c r="N9253" s="1" t="n">
        <v>3.046</v>
      </c>
      <c r="O9253" s="1" t="n">
        <v>6.46</v>
      </c>
    </row>
    <row r="9254" customFormat="false" ht="15" hidden="false" customHeight="true" outlineLevel="0" collapsed="false">
      <c r="A9254" s="1" t="n">
        <v>3</v>
      </c>
      <c r="B9254" s="15" t="n">
        <v>46265</v>
      </c>
      <c r="C9254" s="1" t="n">
        <v>100</v>
      </c>
      <c r="D9254" s="1" t="s">
        <v>3241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3234</v>
      </c>
      <c r="N9254" s="1" t="n">
        <v>0.774</v>
      </c>
      <c r="O9254" s="1" t="n">
        <v>0</v>
      </c>
    </row>
    <row r="9255" customFormat="false" ht="15" hidden="false" customHeight="true" outlineLevel="0" collapsed="false">
      <c r="A9255" s="1" t="n">
        <v>3</v>
      </c>
      <c r="B9255" s="15" t="n">
        <v>46265</v>
      </c>
      <c r="C9255" s="1" t="n">
        <v>107</v>
      </c>
      <c r="D9255" s="1" t="s">
        <v>3519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3218</v>
      </c>
      <c r="N9255" s="1" t="n">
        <v>1</v>
      </c>
      <c r="O9255" s="1" t="n">
        <v>9.6</v>
      </c>
    </row>
    <row r="9256" customFormat="false" ht="15" hidden="false" customHeight="true" outlineLevel="0" collapsed="false">
      <c r="A9256" s="1" t="n">
        <v>3</v>
      </c>
      <c r="B9256" s="15" t="n">
        <v>46265</v>
      </c>
      <c r="C9256" s="1" t="n">
        <v>107</v>
      </c>
      <c r="D9256" s="1" t="s">
        <v>3519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3650</v>
      </c>
      <c r="N9256" s="1" t="n">
        <v>9</v>
      </c>
      <c r="O9256" s="1" t="n">
        <v>2.8</v>
      </c>
    </row>
    <row r="9257" customFormat="false" ht="15" hidden="false" customHeight="true" outlineLevel="0" collapsed="false">
      <c r="A9257" s="1" t="n">
        <v>3</v>
      </c>
      <c r="B9257" s="15" t="n">
        <v>46265</v>
      </c>
      <c r="C9257" s="1" t="n">
        <v>107</v>
      </c>
      <c r="D9257" s="1" t="s">
        <v>3519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4541</v>
      </c>
      <c r="N9257" s="1" t="n">
        <v>10</v>
      </c>
      <c r="O9257" s="1" t="n">
        <v>3.3</v>
      </c>
    </row>
    <row r="9258" customFormat="false" ht="15" hidden="false" customHeight="true" outlineLevel="0" collapsed="false">
      <c r="A9258" s="1" t="n">
        <v>3</v>
      </c>
      <c r="B9258" s="15" t="n">
        <v>46265</v>
      </c>
      <c r="C9258" s="1" t="n">
        <v>107</v>
      </c>
      <c r="D9258" s="1" t="s">
        <v>3519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3654</v>
      </c>
      <c r="N9258" s="1" t="n">
        <v>9</v>
      </c>
      <c r="O9258" s="1" t="n">
        <v>5</v>
      </c>
    </row>
    <row r="9259" customFormat="false" ht="15" hidden="false" customHeight="true" outlineLevel="0" collapsed="false">
      <c r="A9259" s="1" t="n">
        <v>3</v>
      </c>
      <c r="B9259" s="15" t="n">
        <v>46265</v>
      </c>
      <c r="C9259" s="1" t="n">
        <v>107</v>
      </c>
      <c r="D9259" s="1" t="s">
        <v>3519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3658</v>
      </c>
      <c r="N9259" s="1" t="n">
        <v>9</v>
      </c>
      <c r="O9259" s="1" t="n">
        <v>4.5</v>
      </c>
    </row>
    <row r="9260" customFormat="false" ht="15" hidden="false" customHeight="true" outlineLevel="0" collapsed="false">
      <c r="A9260" s="1" t="n">
        <v>3</v>
      </c>
      <c r="B9260" s="15" t="n">
        <v>46265</v>
      </c>
      <c r="C9260" s="1" t="n">
        <v>107</v>
      </c>
      <c r="D9260" s="1" t="s">
        <v>3519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5794</v>
      </c>
      <c r="N9260" s="1" t="n">
        <v>12</v>
      </c>
      <c r="O9260" s="1" t="n">
        <v>13.8</v>
      </c>
    </row>
    <row r="9261" customFormat="false" ht="15" hidden="false" customHeight="true" outlineLevel="0" collapsed="false">
      <c r="A9261" s="1" t="n">
        <v>3</v>
      </c>
      <c r="B9261" s="15" t="n">
        <v>46265</v>
      </c>
      <c r="C9261" s="1" t="n">
        <v>107</v>
      </c>
      <c r="D9261" s="1" t="s">
        <v>3519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5795</v>
      </c>
      <c r="N9261" s="1" t="n">
        <v>12</v>
      </c>
      <c r="O9261" s="1" t="n">
        <v>13.8</v>
      </c>
    </row>
    <row r="9262" customFormat="false" ht="15" hidden="false" customHeight="true" outlineLevel="0" collapsed="false">
      <c r="A9262" s="1" t="n">
        <v>3</v>
      </c>
      <c r="B9262" s="15" t="n">
        <v>46265</v>
      </c>
      <c r="C9262" s="1" t="n">
        <v>171</v>
      </c>
      <c r="D9262" s="1" t="s">
        <v>3301</v>
      </c>
      <c r="E9262" s="1" t="n">
        <v>1955</v>
      </c>
      <c r="F9262" s="1" t="s">
        <v>2996</v>
      </c>
      <c r="I9262" s="1" t="n">
        <v>48291</v>
      </c>
      <c r="J9262" s="1" t="n">
        <v>45154</v>
      </c>
      <c r="K9262" s="1" t="n">
        <v>2246390</v>
      </c>
      <c r="L9262" s="1" t="s">
        <v>4289</v>
      </c>
      <c r="N9262" s="1" t="n">
        <v>90</v>
      </c>
      <c r="O9262" s="1" t="n">
        <v>88.34</v>
      </c>
    </row>
    <row r="9263" customFormat="false" ht="15" hidden="false" customHeight="true" outlineLevel="0" collapsed="false">
      <c r="A9263" s="1" t="n">
        <v>3</v>
      </c>
      <c r="B9263" s="15" t="n">
        <v>46265</v>
      </c>
      <c r="C9263" s="1" t="n">
        <v>171</v>
      </c>
      <c r="D9263" s="1" t="s">
        <v>3301</v>
      </c>
      <c r="E9263" s="1" t="n">
        <v>1955</v>
      </c>
      <c r="F9263" s="1" t="s">
        <v>2996</v>
      </c>
      <c r="I9263" s="1" t="n">
        <v>48291</v>
      </c>
      <c r="J9263" s="1" t="n">
        <v>45155</v>
      </c>
      <c r="K9263" s="1" t="n">
        <v>2246406</v>
      </c>
      <c r="L9263" s="1" t="s">
        <v>4290</v>
      </c>
      <c r="N9263" s="1" t="n">
        <v>225</v>
      </c>
      <c r="O9263" s="1" t="n">
        <v>221.62</v>
      </c>
    </row>
    <row r="9264" customFormat="false" ht="15" hidden="false" customHeight="true" outlineLevel="0" collapsed="false">
      <c r="A9264" s="1" t="n">
        <v>3</v>
      </c>
      <c r="B9264" s="15" t="n">
        <v>46266</v>
      </c>
      <c r="C9264" s="1" t="n">
        <v>6</v>
      </c>
      <c r="D9264" s="1" t="s">
        <v>3073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3069</v>
      </c>
      <c r="N9264" s="1" t="n">
        <v>10</v>
      </c>
      <c r="O9264" s="1" t="n">
        <v>70</v>
      </c>
    </row>
    <row r="9265" customFormat="false" ht="15" hidden="false" customHeight="true" outlineLevel="0" collapsed="false">
      <c r="A9265" s="1" t="n">
        <v>3</v>
      </c>
      <c r="B9265" s="15" t="n">
        <v>46266</v>
      </c>
      <c r="C9265" s="1" t="n">
        <v>6</v>
      </c>
      <c r="D9265" s="1" t="s">
        <v>3073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3070</v>
      </c>
      <c r="N9265" s="1" t="n">
        <v>40</v>
      </c>
      <c r="O9265" s="1" t="n">
        <v>80</v>
      </c>
    </row>
    <row r="9266" customFormat="false" ht="15" hidden="false" customHeight="true" outlineLevel="0" collapsed="false">
      <c r="A9266" s="1" t="n">
        <v>3</v>
      </c>
      <c r="B9266" s="15" t="n">
        <v>46266</v>
      </c>
      <c r="C9266" s="1" t="n">
        <v>6</v>
      </c>
      <c r="D9266" s="1" t="s">
        <v>3073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3105</v>
      </c>
      <c r="N9266" s="1" t="n">
        <v>7</v>
      </c>
      <c r="O9266" s="1" t="n">
        <v>49</v>
      </c>
    </row>
    <row r="9267" customFormat="false" ht="15" hidden="false" customHeight="true" outlineLevel="0" collapsed="false">
      <c r="A9267" s="1" t="n">
        <v>3</v>
      </c>
      <c r="B9267" s="15" t="n">
        <v>46266</v>
      </c>
      <c r="C9267" s="1" t="n">
        <v>6</v>
      </c>
      <c r="D9267" s="1" t="s">
        <v>3073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3106</v>
      </c>
      <c r="N9267" s="1" t="n">
        <v>48</v>
      </c>
      <c r="O9267" s="1" t="n">
        <v>300</v>
      </c>
    </row>
    <row r="9268" customFormat="false" ht="15" hidden="false" customHeight="true" outlineLevel="0" collapsed="false">
      <c r="A9268" s="1" t="n">
        <v>3</v>
      </c>
      <c r="B9268" s="15" t="n">
        <v>46266</v>
      </c>
      <c r="C9268" s="1" t="n">
        <v>6</v>
      </c>
      <c r="D9268" s="1" t="s">
        <v>3073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3107</v>
      </c>
      <c r="N9268" s="1" t="n">
        <v>3</v>
      </c>
      <c r="O9268" s="1" t="n">
        <v>30</v>
      </c>
    </row>
    <row r="9269" customFormat="false" ht="15" hidden="false" customHeight="true" outlineLevel="0" collapsed="false">
      <c r="A9269" s="1" t="n">
        <v>3</v>
      </c>
      <c r="B9269" s="15" t="n">
        <v>46266</v>
      </c>
      <c r="C9269" s="1" t="n">
        <v>6</v>
      </c>
      <c r="D9269" s="1" t="s">
        <v>3073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3108</v>
      </c>
      <c r="N9269" s="1" t="n">
        <v>40</v>
      </c>
      <c r="O9269" s="1" t="n">
        <v>240</v>
      </c>
    </row>
    <row r="9270" customFormat="false" ht="15" hidden="false" customHeight="true" outlineLevel="0" collapsed="false">
      <c r="A9270" s="1" t="n">
        <v>3</v>
      </c>
      <c r="B9270" s="15" t="n">
        <v>46266</v>
      </c>
      <c r="C9270" s="1" t="n">
        <v>6</v>
      </c>
      <c r="D9270" s="1" t="s">
        <v>3073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3257</v>
      </c>
      <c r="N9270" s="1" t="n">
        <v>10.1</v>
      </c>
      <c r="O9270" s="1" t="n">
        <v>90.5</v>
      </c>
    </row>
    <row r="9271" customFormat="false" ht="15" hidden="false" customHeight="true" outlineLevel="0" collapsed="false">
      <c r="A9271" s="1" t="n">
        <v>3</v>
      </c>
      <c r="B9271" s="15" t="n">
        <v>46266</v>
      </c>
      <c r="C9271" s="1" t="n">
        <v>6</v>
      </c>
      <c r="D9271" s="1" t="s">
        <v>3073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3110</v>
      </c>
      <c r="N9271" s="1" t="n">
        <v>40</v>
      </c>
      <c r="O9271" s="1" t="n">
        <v>220</v>
      </c>
    </row>
    <row r="9272" customFormat="false" ht="15" hidden="false" customHeight="true" outlineLevel="0" collapsed="false">
      <c r="A9272" s="1" t="n">
        <v>3</v>
      </c>
      <c r="B9272" s="15" t="n">
        <v>46266</v>
      </c>
      <c r="C9272" s="1" t="n">
        <v>6</v>
      </c>
      <c r="D9272" s="1" t="s">
        <v>3073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3258</v>
      </c>
      <c r="N9272" s="1" t="n">
        <v>15</v>
      </c>
      <c r="O9272" s="1" t="n">
        <v>160</v>
      </c>
    </row>
    <row r="9273" customFormat="false" ht="15" hidden="false" customHeight="true" outlineLevel="0" collapsed="false">
      <c r="A9273" s="1" t="n">
        <v>3</v>
      </c>
      <c r="B9273" s="15" t="n">
        <v>46266</v>
      </c>
      <c r="C9273" s="1" t="n">
        <v>6</v>
      </c>
      <c r="D9273" s="1" t="s">
        <v>3073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3111</v>
      </c>
      <c r="N9273" s="1" t="n">
        <v>4</v>
      </c>
      <c r="O9273" s="1" t="n">
        <v>72</v>
      </c>
    </row>
    <row r="9274" customFormat="false" ht="15" hidden="false" customHeight="true" outlineLevel="0" collapsed="false">
      <c r="A9274" s="1" t="n">
        <v>3</v>
      </c>
      <c r="B9274" s="15" t="n">
        <v>46266</v>
      </c>
      <c r="C9274" s="1" t="n">
        <v>6</v>
      </c>
      <c r="D9274" s="1" t="s">
        <v>3073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3112</v>
      </c>
      <c r="N9274" s="1" t="n">
        <v>10</v>
      </c>
      <c r="O9274" s="1" t="n">
        <v>80</v>
      </c>
    </row>
    <row r="9275" customFormat="false" ht="15" hidden="false" customHeight="true" outlineLevel="0" collapsed="false">
      <c r="A9275" s="1" t="n">
        <v>3</v>
      </c>
      <c r="B9275" s="15" t="n">
        <v>46266</v>
      </c>
      <c r="C9275" s="1" t="n">
        <v>6</v>
      </c>
      <c r="D9275" s="1" t="s">
        <v>3073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3113</v>
      </c>
      <c r="N9275" s="1" t="n">
        <v>10</v>
      </c>
      <c r="O9275" s="1" t="n">
        <v>220</v>
      </c>
    </row>
    <row r="9276" customFormat="false" ht="15" hidden="false" customHeight="true" outlineLevel="0" collapsed="false">
      <c r="A9276" s="1" t="n">
        <v>3</v>
      </c>
      <c r="B9276" s="15" t="n">
        <v>46266</v>
      </c>
      <c r="C9276" s="1" t="n">
        <v>6</v>
      </c>
      <c r="D9276" s="1" t="s">
        <v>3073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3114</v>
      </c>
      <c r="N9276" s="1" t="n">
        <v>10</v>
      </c>
      <c r="O9276" s="1" t="n">
        <v>130</v>
      </c>
    </row>
    <row r="9277" customFormat="false" ht="15" hidden="false" customHeight="true" outlineLevel="0" collapsed="false">
      <c r="A9277" s="1" t="n">
        <v>3</v>
      </c>
      <c r="B9277" s="15" t="n">
        <v>46266</v>
      </c>
      <c r="C9277" s="1" t="n">
        <v>6</v>
      </c>
      <c r="D9277" s="1" t="s">
        <v>3073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3259</v>
      </c>
      <c r="N9277" s="1" t="n">
        <v>2</v>
      </c>
      <c r="O9277" s="1" t="n">
        <v>44</v>
      </c>
    </row>
    <row r="9278" customFormat="false" ht="15" hidden="false" customHeight="true" outlineLevel="0" collapsed="false">
      <c r="A9278" s="1" t="n">
        <v>3</v>
      </c>
      <c r="B9278" s="15" t="n">
        <v>46266</v>
      </c>
      <c r="C9278" s="1" t="n">
        <v>6</v>
      </c>
      <c r="D9278" s="1" t="s">
        <v>3073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3260</v>
      </c>
      <c r="N9278" s="1" t="n">
        <v>9</v>
      </c>
      <c r="O9278" s="1" t="n">
        <v>81</v>
      </c>
    </row>
    <row r="9279" customFormat="false" ht="15" hidden="false" customHeight="true" outlineLevel="0" collapsed="false">
      <c r="A9279" s="1" t="n">
        <v>3</v>
      </c>
      <c r="B9279" s="15" t="n">
        <v>46266</v>
      </c>
      <c r="C9279" s="1" t="n">
        <v>6</v>
      </c>
      <c r="D9279" s="1" t="s">
        <v>3073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3261</v>
      </c>
      <c r="N9279" s="1" t="n">
        <v>20</v>
      </c>
      <c r="O9279" s="1" t="n">
        <v>160</v>
      </c>
    </row>
    <row r="9280" customFormat="false" ht="15" hidden="false" customHeight="true" outlineLevel="0" collapsed="false">
      <c r="A9280" s="1" t="n">
        <v>3</v>
      </c>
      <c r="B9280" s="15" t="n">
        <v>46266</v>
      </c>
      <c r="C9280" s="1" t="n">
        <v>6</v>
      </c>
      <c r="D9280" s="1" t="s">
        <v>3073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3115</v>
      </c>
      <c r="N9280" s="1" t="n">
        <v>10</v>
      </c>
      <c r="O9280" s="1" t="n">
        <v>70</v>
      </c>
    </row>
    <row r="9281" customFormat="false" ht="15" hidden="false" customHeight="true" outlineLevel="0" collapsed="false">
      <c r="A9281" s="1" t="n">
        <v>3</v>
      </c>
      <c r="B9281" s="15" t="n">
        <v>46266</v>
      </c>
      <c r="C9281" s="1" t="n">
        <v>6</v>
      </c>
      <c r="D9281" s="1" t="s">
        <v>3073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3888</v>
      </c>
      <c r="N9281" s="1" t="n">
        <v>113.79</v>
      </c>
      <c r="O9281" s="1" t="n">
        <v>264</v>
      </c>
    </row>
    <row r="9282" customFormat="false" ht="15" hidden="false" customHeight="true" outlineLevel="0" collapsed="false">
      <c r="A9282" s="1" t="n">
        <v>3</v>
      </c>
      <c r="B9282" s="15" t="n">
        <v>46266</v>
      </c>
      <c r="C9282" s="1" t="n">
        <v>6</v>
      </c>
      <c r="D9282" s="1" t="s">
        <v>3073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3116</v>
      </c>
      <c r="N9282" s="1" t="n">
        <v>10</v>
      </c>
      <c r="O9282" s="1" t="n">
        <v>60</v>
      </c>
    </row>
    <row r="9283" customFormat="false" ht="15" hidden="false" customHeight="true" outlineLevel="0" collapsed="false">
      <c r="A9283" s="1" t="n">
        <v>3</v>
      </c>
      <c r="B9283" s="15" t="n">
        <v>46266</v>
      </c>
      <c r="C9283" s="1" t="n">
        <v>6</v>
      </c>
      <c r="D9283" s="1" t="s">
        <v>3073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3118</v>
      </c>
      <c r="N9283" s="1" t="n">
        <v>20</v>
      </c>
      <c r="O9283" s="1" t="n">
        <v>120</v>
      </c>
    </row>
    <row r="9284" customFormat="false" ht="15" hidden="false" customHeight="true" outlineLevel="0" collapsed="false">
      <c r="A9284" s="1" t="n">
        <v>3</v>
      </c>
      <c r="B9284" s="15" t="n">
        <v>46266</v>
      </c>
      <c r="C9284" s="1" t="n">
        <v>6</v>
      </c>
      <c r="D9284" s="1" t="s">
        <v>3073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3262</v>
      </c>
      <c r="N9284" s="1" t="n">
        <v>7.6</v>
      </c>
      <c r="O9284" s="1" t="n">
        <v>91</v>
      </c>
    </row>
    <row r="9285" customFormat="false" ht="15" hidden="false" customHeight="true" outlineLevel="0" collapsed="false">
      <c r="A9285" s="1" t="n">
        <v>3</v>
      </c>
      <c r="B9285" s="15" t="n">
        <v>46266</v>
      </c>
      <c r="C9285" s="1" t="n">
        <v>6</v>
      </c>
      <c r="D9285" s="1" t="s">
        <v>3073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3263</v>
      </c>
      <c r="N9285" s="1" t="n">
        <v>10</v>
      </c>
      <c r="O9285" s="1" t="n">
        <v>60</v>
      </c>
    </row>
    <row r="9286" customFormat="false" ht="15" hidden="false" customHeight="true" outlineLevel="0" collapsed="false">
      <c r="A9286" s="1" t="n">
        <v>3</v>
      </c>
      <c r="B9286" s="15" t="n">
        <v>46266</v>
      </c>
      <c r="C9286" s="1" t="n">
        <v>6</v>
      </c>
      <c r="D9286" s="1" t="s">
        <v>3073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3071</v>
      </c>
      <c r="N9286" s="1" t="n">
        <v>20</v>
      </c>
      <c r="O9286" s="1" t="n">
        <v>125</v>
      </c>
    </row>
    <row r="9287" customFormat="false" ht="15" hidden="false" customHeight="true" outlineLevel="0" collapsed="false">
      <c r="A9287" s="1" t="n">
        <v>3</v>
      </c>
      <c r="B9287" s="15" t="n">
        <v>46266</v>
      </c>
      <c r="C9287" s="1" t="n">
        <v>11</v>
      </c>
      <c r="D9287" s="1" t="s">
        <v>3074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3455</v>
      </c>
      <c r="N9287" s="1" t="n">
        <v>10</v>
      </c>
      <c r="O9287" s="1" t="n">
        <v>240</v>
      </c>
    </row>
    <row r="9288" customFormat="false" ht="15" hidden="false" customHeight="true" outlineLevel="0" collapsed="false">
      <c r="A9288" s="1" t="n">
        <v>3</v>
      </c>
      <c r="B9288" s="15" t="n">
        <v>46266</v>
      </c>
      <c r="C9288" s="1" t="n">
        <v>11</v>
      </c>
      <c r="D9288" s="1" t="s">
        <v>3074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3352</v>
      </c>
      <c r="N9288" s="1" t="n">
        <v>18</v>
      </c>
      <c r="O9288" s="1" t="n">
        <v>180</v>
      </c>
    </row>
    <row r="9289" customFormat="false" ht="15" hidden="false" customHeight="true" outlineLevel="0" collapsed="false">
      <c r="A9289" s="1" t="n">
        <v>3</v>
      </c>
      <c r="B9289" s="15" t="n">
        <v>46266</v>
      </c>
      <c r="C9289" s="1" t="n">
        <v>11</v>
      </c>
      <c r="D9289" s="1" t="s">
        <v>3074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4512</v>
      </c>
      <c r="N9289" s="1" t="n">
        <v>9</v>
      </c>
      <c r="O9289" s="1" t="n">
        <v>130</v>
      </c>
    </row>
    <row r="9290" customFormat="false" ht="15" hidden="false" customHeight="true" outlineLevel="0" collapsed="false">
      <c r="A9290" s="1" t="n">
        <v>3</v>
      </c>
      <c r="B9290" s="15" t="n">
        <v>46266</v>
      </c>
      <c r="C9290" s="1" t="n">
        <v>11</v>
      </c>
      <c r="D9290" s="1" t="s">
        <v>3074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3144</v>
      </c>
      <c r="N9290" s="1" t="n">
        <v>77.4</v>
      </c>
      <c r="O9290" s="1" t="n">
        <v>2515.5</v>
      </c>
    </row>
    <row r="9291" customFormat="false" ht="15" hidden="false" customHeight="true" outlineLevel="0" collapsed="false">
      <c r="A9291" s="1" t="n">
        <v>3</v>
      </c>
      <c r="B9291" s="15" t="n">
        <v>46266</v>
      </c>
      <c r="C9291" s="1" t="n">
        <v>11</v>
      </c>
      <c r="D9291" s="1" t="s">
        <v>3074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3146</v>
      </c>
      <c r="N9291" s="1" t="n">
        <v>57.95</v>
      </c>
      <c r="O9291" s="1" t="n">
        <v>1303.88</v>
      </c>
    </row>
    <row r="9292" customFormat="false" ht="15" hidden="false" customHeight="true" outlineLevel="0" collapsed="false">
      <c r="A9292" s="1" t="n">
        <v>3</v>
      </c>
      <c r="B9292" s="15" t="n">
        <v>46266</v>
      </c>
      <c r="C9292" s="1" t="n">
        <v>11</v>
      </c>
      <c r="D9292" s="1" t="s">
        <v>3074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3368</v>
      </c>
      <c r="N9292" s="1" t="n">
        <v>60</v>
      </c>
      <c r="O9292" s="1" t="n">
        <v>510</v>
      </c>
    </row>
    <row r="9293" customFormat="false" ht="15" hidden="false" customHeight="true" outlineLevel="0" collapsed="false">
      <c r="A9293" s="1" t="n">
        <v>3</v>
      </c>
      <c r="B9293" s="15" t="n">
        <v>46266</v>
      </c>
      <c r="C9293" s="1" t="n">
        <v>22</v>
      </c>
      <c r="D9293" s="1" t="s">
        <v>3220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3235</v>
      </c>
      <c r="N9293" s="1" t="n">
        <v>2.92</v>
      </c>
      <c r="O9293" s="1" t="n">
        <v>60.09</v>
      </c>
    </row>
    <row r="9294" customFormat="false" ht="15" hidden="false" customHeight="true" outlineLevel="0" collapsed="false">
      <c r="A9294" s="1" t="n">
        <v>3</v>
      </c>
      <c r="B9294" s="15" t="n">
        <v>46266</v>
      </c>
      <c r="C9294" s="1" t="n">
        <v>22</v>
      </c>
      <c r="D9294" s="1" t="s">
        <v>3220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3235</v>
      </c>
      <c r="N9294" s="1" t="n">
        <v>5.696</v>
      </c>
      <c r="O9294" s="1" t="n">
        <v>143.33</v>
      </c>
    </row>
    <row r="9295" customFormat="false" ht="15" hidden="false" customHeight="true" outlineLevel="0" collapsed="false">
      <c r="A9295" s="1" t="n">
        <v>3</v>
      </c>
      <c r="B9295" s="15" t="n">
        <v>46266</v>
      </c>
      <c r="C9295" s="1" t="n">
        <v>22</v>
      </c>
      <c r="D9295" s="1" t="s">
        <v>3220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3236</v>
      </c>
      <c r="N9295" s="1" t="n">
        <v>10.746</v>
      </c>
      <c r="O9295" s="1" t="n">
        <v>236.39</v>
      </c>
    </row>
    <row r="9296" customFormat="false" ht="15" hidden="false" customHeight="true" outlineLevel="0" collapsed="false">
      <c r="A9296" s="1" t="n">
        <v>3</v>
      </c>
      <c r="B9296" s="15" t="n">
        <v>46266</v>
      </c>
      <c r="C9296" s="1" t="n">
        <v>22</v>
      </c>
      <c r="D9296" s="1" t="s">
        <v>3220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3237</v>
      </c>
      <c r="N9296" s="1" t="n">
        <v>26.44</v>
      </c>
      <c r="O9296" s="1" t="n">
        <v>600.39</v>
      </c>
    </row>
    <row r="9297" customFormat="false" ht="15" hidden="false" customHeight="true" outlineLevel="0" collapsed="false">
      <c r="A9297" s="1" t="n">
        <v>3</v>
      </c>
      <c r="B9297" s="15" t="n">
        <v>46266</v>
      </c>
      <c r="C9297" s="1" t="n">
        <v>22</v>
      </c>
      <c r="D9297" s="1" t="s">
        <v>3220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3238</v>
      </c>
      <c r="N9297" s="1" t="n">
        <v>12.425</v>
      </c>
      <c r="O9297" s="1" t="n">
        <v>308.6</v>
      </c>
    </row>
    <row r="9298" customFormat="false" ht="15" hidden="false" customHeight="true" outlineLevel="0" collapsed="false">
      <c r="A9298" s="1" t="n">
        <v>3</v>
      </c>
      <c r="B9298" s="15" t="n">
        <v>46266</v>
      </c>
      <c r="C9298" s="1" t="n">
        <v>22</v>
      </c>
      <c r="D9298" s="1" t="s">
        <v>3220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3221</v>
      </c>
      <c r="N9298" s="1" t="n">
        <v>14.415</v>
      </c>
      <c r="O9298" s="1" t="n">
        <v>501.97</v>
      </c>
    </row>
    <row r="9299" customFormat="false" ht="15" hidden="false" customHeight="true" outlineLevel="0" collapsed="false">
      <c r="A9299" s="1" t="n">
        <v>3</v>
      </c>
      <c r="B9299" s="15" t="n">
        <v>46266</v>
      </c>
      <c r="C9299" s="1" t="n">
        <v>22</v>
      </c>
      <c r="D9299" s="1" t="s">
        <v>3220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3239</v>
      </c>
      <c r="N9299" s="1" t="n">
        <v>5.538</v>
      </c>
      <c r="O9299" s="1" t="n">
        <v>133.62</v>
      </c>
    </row>
    <row r="9300" customFormat="false" ht="15" hidden="false" customHeight="true" outlineLevel="0" collapsed="false">
      <c r="A9300" s="1" t="n">
        <v>3</v>
      </c>
      <c r="B9300" s="15" t="n">
        <v>46266</v>
      </c>
      <c r="C9300" s="1" t="n">
        <v>22</v>
      </c>
      <c r="D9300" s="1" t="s">
        <v>3220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3239</v>
      </c>
      <c r="N9300" s="1" t="n">
        <v>11.294</v>
      </c>
      <c r="O9300" s="1" t="n">
        <v>333.37</v>
      </c>
    </row>
    <row r="9301" customFormat="false" ht="15" hidden="false" customHeight="true" outlineLevel="0" collapsed="false">
      <c r="A9301" s="1" t="n">
        <v>3</v>
      </c>
      <c r="B9301" s="15" t="n">
        <v>46266</v>
      </c>
      <c r="C9301" s="1" t="n">
        <v>22</v>
      </c>
      <c r="D9301" s="1" t="s">
        <v>3220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3222</v>
      </c>
      <c r="N9301" s="1" t="n">
        <v>34.06</v>
      </c>
      <c r="O9301" s="1" t="n">
        <v>1211.38</v>
      </c>
    </row>
    <row r="9302" customFormat="false" ht="15" hidden="false" customHeight="true" outlineLevel="0" collapsed="false">
      <c r="A9302" s="1" t="n">
        <v>3</v>
      </c>
      <c r="B9302" s="15" t="n">
        <v>46266</v>
      </c>
      <c r="C9302" s="1" t="n">
        <v>22</v>
      </c>
      <c r="D9302" s="1" t="s">
        <v>3220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3223</v>
      </c>
      <c r="N9302" s="1" t="n">
        <v>5.086</v>
      </c>
      <c r="O9302" s="1" t="n">
        <v>207.35</v>
      </c>
    </row>
    <row r="9303" customFormat="false" ht="15" hidden="false" customHeight="true" outlineLevel="0" collapsed="false">
      <c r="A9303" s="1" t="n">
        <v>3</v>
      </c>
      <c r="B9303" s="15" t="n">
        <v>46266</v>
      </c>
      <c r="C9303" s="1" t="n">
        <v>22</v>
      </c>
      <c r="D9303" s="1" t="s">
        <v>3220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3224</v>
      </c>
      <c r="N9303" s="1" t="n">
        <v>11.464</v>
      </c>
      <c r="O9303" s="1" t="n">
        <v>467.22</v>
      </c>
    </row>
    <row r="9304" customFormat="false" ht="15" hidden="false" customHeight="true" outlineLevel="0" collapsed="false">
      <c r="A9304" s="1" t="n">
        <v>3</v>
      </c>
      <c r="B9304" s="15" t="n">
        <v>46266</v>
      </c>
      <c r="C9304" s="1" t="n">
        <v>22</v>
      </c>
      <c r="D9304" s="1" t="s">
        <v>3220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3225</v>
      </c>
      <c r="N9304" s="1" t="n">
        <v>13.279</v>
      </c>
      <c r="O9304" s="1" t="n">
        <v>587.93</v>
      </c>
    </row>
    <row r="9305" customFormat="false" ht="15" hidden="false" customHeight="true" outlineLevel="0" collapsed="false">
      <c r="A9305" s="1" t="n">
        <v>3</v>
      </c>
      <c r="B9305" s="15" t="n">
        <v>46266</v>
      </c>
      <c r="C9305" s="1" t="n">
        <v>22</v>
      </c>
      <c r="D9305" s="1" t="s">
        <v>3220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3226</v>
      </c>
      <c r="N9305" s="1" t="n">
        <v>11.616</v>
      </c>
      <c r="O9305" s="1" t="n">
        <v>553.01</v>
      </c>
    </row>
    <row r="9306" customFormat="false" ht="15" hidden="false" customHeight="true" outlineLevel="0" collapsed="false">
      <c r="A9306" s="1" t="n">
        <v>3</v>
      </c>
      <c r="B9306" s="15" t="n">
        <v>46266</v>
      </c>
      <c r="C9306" s="1" t="n">
        <v>22</v>
      </c>
      <c r="D9306" s="1" t="s">
        <v>3220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3227</v>
      </c>
      <c r="N9306" s="1" t="n">
        <v>4.178</v>
      </c>
      <c r="O9306" s="1" t="n">
        <v>203.7</v>
      </c>
    </row>
    <row r="9307" customFormat="false" ht="15" hidden="false" customHeight="true" outlineLevel="0" collapsed="false">
      <c r="A9307" s="1" t="n">
        <v>3</v>
      </c>
      <c r="B9307" s="15" t="n">
        <v>46266</v>
      </c>
      <c r="C9307" s="1" t="n">
        <v>22</v>
      </c>
      <c r="D9307" s="1" t="s">
        <v>3220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3228</v>
      </c>
      <c r="N9307" s="1" t="n">
        <v>17.32</v>
      </c>
      <c r="O9307" s="1" t="n">
        <v>768.5</v>
      </c>
    </row>
    <row r="9308" customFormat="false" ht="15" hidden="false" customHeight="true" outlineLevel="0" collapsed="false">
      <c r="A9308" s="1" t="n">
        <v>3</v>
      </c>
      <c r="B9308" s="15" t="n">
        <v>46266</v>
      </c>
      <c r="C9308" s="1" t="n">
        <v>22</v>
      </c>
      <c r="D9308" s="1" t="s">
        <v>3220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3229</v>
      </c>
      <c r="N9308" s="1" t="n">
        <v>4.508</v>
      </c>
      <c r="O9308" s="1" t="n">
        <v>215.22</v>
      </c>
    </row>
    <row r="9309" customFormat="false" ht="15" hidden="false" customHeight="true" outlineLevel="0" collapsed="false">
      <c r="A9309" s="1" t="n">
        <v>3</v>
      </c>
      <c r="B9309" s="15" t="n">
        <v>46266</v>
      </c>
      <c r="C9309" s="1" t="n">
        <v>22</v>
      </c>
      <c r="D9309" s="1" t="s">
        <v>3220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3230</v>
      </c>
      <c r="N9309" s="1" t="n">
        <v>3.52</v>
      </c>
      <c r="O9309" s="1" t="n">
        <v>198.56</v>
      </c>
    </row>
    <row r="9310" customFormat="false" ht="15" hidden="false" customHeight="true" outlineLevel="0" collapsed="false">
      <c r="A9310" s="1" t="n">
        <v>3</v>
      </c>
      <c r="B9310" s="15" t="n">
        <v>46266</v>
      </c>
      <c r="C9310" s="1" t="n">
        <v>22</v>
      </c>
      <c r="D9310" s="1" t="s">
        <v>3220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4920</v>
      </c>
      <c r="N9310" s="1" t="n">
        <v>3.104</v>
      </c>
      <c r="O9310" s="1" t="n">
        <v>115.69</v>
      </c>
    </row>
    <row r="9311" customFormat="false" ht="15" hidden="false" customHeight="true" outlineLevel="0" collapsed="false">
      <c r="A9311" s="1" t="n">
        <v>3</v>
      </c>
      <c r="B9311" s="15" t="n">
        <v>46266</v>
      </c>
      <c r="C9311" s="1" t="n">
        <v>22</v>
      </c>
      <c r="D9311" s="1" t="s">
        <v>3220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4920</v>
      </c>
      <c r="N9311" s="1" t="n">
        <v>5.722</v>
      </c>
      <c r="O9311" s="1" t="n">
        <v>174.61</v>
      </c>
    </row>
    <row r="9312" customFormat="false" ht="15" hidden="false" customHeight="true" outlineLevel="0" collapsed="false">
      <c r="A9312" s="1" t="n">
        <v>3</v>
      </c>
      <c r="B9312" s="15" t="n">
        <v>46266</v>
      </c>
      <c r="C9312" s="1" t="n">
        <v>22</v>
      </c>
      <c r="D9312" s="1" t="s">
        <v>3220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3240</v>
      </c>
      <c r="N9312" s="1" t="n">
        <v>1.346</v>
      </c>
      <c r="O9312" s="1" t="n">
        <v>48.04</v>
      </c>
    </row>
    <row r="9313" customFormat="false" ht="15" hidden="false" customHeight="true" outlineLevel="0" collapsed="false">
      <c r="A9313" s="1" t="n">
        <v>3</v>
      </c>
      <c r="B9313" s="15" t="n">
        <v>46266</v>
      </c>
      <c r="C9313" s="1" t="n">
        <v>22</v>
      </c>
      <c r="D9313" s="1" t="s">
        <v>3220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3231</v>
      </c>
      <c r="N9313" s="1" t="n">
        <v>3.302</v>
      </c>
      <c r="O9313" s="1" t="n">
        <v>128.52</v>
      </c>
    </row>
    <row r="9314" customFormat="false" ht="15" hidden="false" customHeight="true" outlineLevel="0" collapsed="false">
      <c r="A9314" s="1" t="n">
        <v>3</v>
      </c>
      <c r="B9314" s="15" t="n">
        <v>46266</v>
      </c>
      <c r="C9314" s="1" t="n">
        <v>22</v>
      </c>
      <c r="D9314" s="1" t="s">
        <v>3220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5417</v>
      </c>
      <c r="N9314" s="1" t="n">
        <v>2.196</v>
      </c>
      <c r="O9314" s="1" t="n">
        <v>80.3</v>
      </c>
    </row>
    <row r="9315" customFormat="false" ht="15" hidden="false" customHeight="true" outlineLevel="0" collapsed="false">
      <c r="A9315" s="1" t="n">
        <v>3</v>
      </c>
      <c r="B9315" s="15" t="n">
        <v>46266</v>
      </c>
      <c r="C9315" s="1" t="n">
        <v>22</v>
      </c>
      <c r="D9315" s="1" t="s">
        <v>3220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3232</v>
      </c>
      <c r="N9315" s="1" t="n">
        <v>14.64</v>
      </c>
      <c r="O9315" s="1" t="n">
        <v>25.28</v>
      </c>
    </row>
    <row r="9316" customFormat="false" ht="15" hidden="false" customHeight="true" outlineLevel="0" collapsed="false">
      <c r="A9316" s="1" t="n">
        <v>3</v>
      </c>
      <c r="B9316" s="15" t="n">
        <v>46266</v>
      </c>
      <c r="C9316" s="1" t="n">
        <v>22</v>
      </c>
      <c r="D9316" s="1" t="s">
        <v>3220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3232</v>
      </c>
      <c r="N9316" s="1" t="n">
        <v>1.589</v>
      </c>
      <c r="O9316" s="1" t="n">
        <v>2.24</v>
      </c>
    </row>
    <row r="9317" customFormat="false" ht="15" hidden="false" customHeight="true" outlineLevel="0" collapsed="false">
      <c r="A9317" s="1" t="n">
        <v>3</v>
      </c>
      <c r="B9317" s="15" t="n">
        <v>46266</v>
      </c>
      <c r="C9317" s="1" t="n">
        <v>22</v>
      </c>
      <c r="D9317" s="1" t="s">
        <v>3220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3233</v>
      </c>
      <c r="N9317" s="1" t="n">
        <v>20.735</v>
      </c>
      <c r="O9317" s="1" t="n">
        <v>53.85</v>
      </c>
    </row>
    <row r="9318" customFormat="false" ht="15" hidden="false" customHeight="true" outlineLevel="0" collapsed="false">
      <c r="A9318" s="1" t="n">
        <v>3</v>
      </c>
      <c r="B9318" s="15" t="n">
        <v>46266</v>
      </c>
      <c r="C9318" s="1" t="n">
        <v>22</v>
      </c>
      <c r="D9318" s="1" t="s">
        <v>3220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3233</v>
      </c>
      <c r="N9318" s="1" t="n">
        <v>3.046</v>
      </c>
      <c r="O9318" s="1" t="n">
        <v>6.46</v>
      </c>
    </row>
    <row r="9319" customFormat="false" ht="15" hidden="false" customHeight="true" outlineLevel="0" collapsed="false">
      <c r="A9319" s="1" t="n">
        <v>3</v>
      </c>
      <c r="B9319" s="15" t="n">
        <v>46266</v>
      </c>
      <c r="C9319" s="1" t="n">
        <v>22</v>
      </c>
      <c r="D9319" s="1" t="s">
        <v>3220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3234</v>
      </c>
      <c r="N9319" s="1" t="n">
        <v>0.774</v>
      </c>
      <c r="O9319" s="1" t="n">
        <v>0</v>
      </c>
    </row>
    <row r="9320" customFormat="false" ht="15" hidden="false" customHeight="true" outlineLevel="0" collapsed="false">
      <c r="A9320" s="1" t="n">
        <v>3</v>
      </c>
      <c r="B9320" s="15" t="n">
        <v>46266</v>
      </c>
      <c r="C9320" s="1" t="n">
        <v>22</v>
      </c>
      <c r="D9320" s="1" t="s">
        <v>3220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3234</v>
      </c>
      <c r="N9320" s="1" t="n">
        <v>0.841</v>
      </c>
      <c r="O9320" s="1" t="n">
        <v>0</v>
      </c>
    </row>
    <row r="9321" customFormat="false" ht="15" hidden="false" customHeight="true" outlineLevel="0" collapsed="false">
      <c r="A9321" s="1" t="n">
        <v>3</v>
      </c>
      <c r="B9321" s="15" t="n">
        <v>46266</v>
      </c>
      <c r="C9321" s="1" t="n">
        <v>22</v>
      </c>
      <c r="D9321" s="1" t="s">
        <v>3220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3235</v>
      </c>
      <c r="N9321" s="1" t="n">
        <v>2.386</v>
      </c>
      <c r="O9321" s="1" t="n">
        <v>56.25</v>
      </c>
    </row>
    <row r="9322" customFormat="false" ht="15" hidden="false" customHeight="true" outlineLevel="0" collapsed="false">
      <c r="A9322" s="1" t="n">
        <v>3</v>
      </c>
      <c r="B9322" s="15" t="n">
        <v>46266</v>
      </c>
      <c r="C9322" s="1" t="n">
        <v>22</v>
      </c>
      <c r="D9322" s="1" t="s">
        <v>3220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3236</v>
      </c>
      <c r="N9322" s="1" t="n">
        <v>8.11</v>
      </c>
      <c r="O9322" s="1" t="n">
        <v>181.17</v>
      </c>
    </row>
    <row r="9323" customFormat="false" ht="15" hidden="false" customHeight="true" outlineLevel="0" collapsed="false">
      <c r="A9323" s="1" t="n">
        <v>3</v>
      </c>
      <c r="B9323" s="15" t="n">
        <v>46266</v>
      </c>
      <c r="C9323" s="1" t="n">
        <v>22</v>
      </c>
      <c r="D9323" s="1" t="s">
        <v>3220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3237</v>
      </c>
      <c r="N9323" s="1" t="n">
        <v>21.255</v>
      </c>
      <c r="O9323" s="1" t="n">
        <v>490.14</v>
      </c>
    </row>
    <row r="9324" customFormat="false" ht="15" hidden="false" customHeight="true" outlineLevel="0" collapsed="false">
      <c r="A9324" s="1" t="n">
        <v>3</v>
      </c>
      <c r="B9324" s="15" t="n">
        <v>46266</v>
      </c>
      <c r="C9324" s="1" t="n">
        <v>22</v>
      </c>
      <c r="D9324" s="1" t="s">
        <v>3220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3238</v>
      </c>
      <c r="N9324" s="1" t="n">
        <v>16.851</v>
      </c>
      <c r="O9324" s="1" t="n">
        <v>425.02</v>
      </c>
    </row>
    <row r="9325" customFormat="false" ht="15" hidden="false" customHeight="true" outlineLevel="0" collapsed="false">
      <c r="A9325" s="1" t="n">
        <v>3</v>
      </c>
      <c r="B9325" s="15" t="n">
        <v>46266</v>
      </c>
      <c r="C9325" s="1" t="n">
        <v>22</v>
      </c>
      <c r="D9325" s="1" t="s">
        <v>3220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3221</v>
      </c>
      <c r="N9325" s="1" t="n">
        <v>3.098</v>
      </c>
      <c r="O9325" s="1" t="n">
        <v>100.75</v>
      </c>
    </row>
    <row r="9326" customFormat="false" ht="15" hidden="false" customHeight="true" outlineLevel="0" collapsed="false">
      <c r="A9326" s="1" t="n">
        <v>3</v>
      </c>
      <c r="B9326" s="15" t="n">
        <v>46266</v>
      </c>
      <c r="C9326" s="1" t="n">
        <v>22</v>
      </c>
      <c r="D9326" s="1" t="s">
        <v>3220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3239</v>
      </c>
      <c r="N9326" s="1" t="n">
        <v>3.546</v>
      </c>
      <c r="O9326" s="1" t="n">
        <v>86.88</v>
      </c>
    </row>
    <row r="9327" customFormat="false" ht="15" hidden="false" customHeight="true" outlineLevel="0" collapsed="false">
      <c r="A9327" s="1" t="n">
        <v>3</v>
      </c>
      <c r="B9327" s="15" t="n">
        <v>46266</v>
      </c>
      <c r="C9327" s="1" t="n">
        <v>22</v>
      </c>
      <c r="D9327" s="1" t="s">
        <v>3220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3239</v>
      </c>
      <c r="N9327" s="1" t="n">
        <v>2.674</v>
      </c>
      <c r="O9327" s="1" t="n">
        <v>73.91</v>
      </c>
    </row>
    <row r="9328" customFormat="false" ht="15" hidden="false" customHeight="true" outlineLevel="0" collapsed="false">
      <c r="A9328" s="1" t="n">
        <v>3</v>
      </c>
      <c r="B9328" s="15" t="n">
        <v>46266</v>
      </c>
      <c r="C9328" s="1" t="n">
        <v>22</v>
      </c>
      <c r="D9328" s="1" t="s">
        <v>3220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3222</v>
      </c>
      <c r="N9328" s="1" t="n">
        <v>15.21</v>
      </c>
      <c r="O9328" s="1" t="n">
        <v>506.99</v>
      </c>
    </row>
    <row r="9329" customFormat="false" ht="15" hidden="false" customHeight="true" outlineLevel="0" collapsed="false">
      <c r="A9329" s="1" t="n">
        <v>3</v>
      </c>
      <c r="B9329" s="15" t="n">
        <v>46266</v>
      </c>
      <c r="C9329" s="1" t="n">
        <v>22</v>
      </c>
      <c r="D9329" s="1" t="s">
        <v>3220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3223</v>
      </c>
      <c r="N9329" s="1" t="n">
        <v>3.372</v>
      </c>
      <c r="O9329" s="1" t="n">
        <v>128.85</v>
      </c>
    </row>
    <row r="9330" customFormat="false" ht="15" hidden="false" customHeight="true" outlineLevel="0" collapsed="false">
      <c r="A9330" s="1" t="n">
        <v>3</v>
      </c>
      <c r="B9330" s="15" t="n">
        <v>46266</v>
      </c>
      <c r="C9330" s="1" t="n">
        <v>22</v>
      </c>
      <c r="D9330" s="1" t="s">
        <v>3220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3224</v>
      </c>
      <c r="N9330" s="1" t="n">
        <v>6.26</v>
      </c>
      <c r="O9330" s="1" t="n">
        <v>239.21</v>
      </c>
    </row>
    <row r="9331" customFormat="false" ht="15" hidden="false" customHeight="true" outlineLevel="0" collapsed="false">
      <c r="A9331" s="1" t="n">
        <v>3</v>
      </c>
      <c r="B9331" s="15" t="n">
        <v>46266</v>
      </c>
      <c r="C9331" s="1" t="n">
        <v>22</v>
      </c>
      <c r="D9331" s="1" t="s">
        <v>3220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3225</v>
      </c>
      <c r="N9331" s="1" t="n">
        <v>5.808</v>
      </c>
      <c r="O9331" s="1" t="n">
        <v>240.83</v>
      </c>
    </row>
    <row r="9332" customFormat="false" ht="15" hidden="false" customHeight="true" outlineLevel="0" collapsed="false">
      <c r="A9332" s="1" t="n">
        <v>3</v>
      </c>
      <c r="B9332" s="15" t="n">
        <v>46266</v>
      </c>
      <c r="C9332" s="1" t="n">
        <v>22</v>
      </c>
      <c r="D9332" s="1" t="s">
        <v>3220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3226</v>
      </c>
      <c r="N9332" s="1" t="n">
        <v>11.845</v>
      </c>
      <c r="O9332" s="1" t="n">
        <v>529.68</v>
      </c>
    </row>
    <row r="9333" customFormat="false" ht="15" hidden="false" customHeight="true" outlineLevel="0" collapsed="false">
      <c r="A9333" s="1" t="n">
        <v>3</v>
      </c>
      <c r="B9333" s="15" t="n">
        <v>46266</v>
      </c>
      <c r="C9333" s="1" t="n">
        <v>22</v>
      </c>
      <c r="D9333" s="1" t="s">
        <v>3220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3227</v>
      </c>
      <c r="N9333" s="1" t="n">
        <v>4.762</v>
      </c>
      <c r="O9333" s="1" t="n">
        <v>216.82</v>
      </c>
    </row>
    <row r="9334" customFormat="false" ht="15" hidden="false" customHeight="true" outlineLevel="0" collapsed="false">
      <c r="A9334" s="1" t="n">
        <v>3</v>
      </c>
      <c r="B9334" s="15" t="n">
        <v>46266</v>
      </c>
      <c r="C9334" s="1" t="n">
        <v>22</v>
      </c>
      <c r="D9334" s="1" t="s">
        <v>3220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3228</v>
      </c>
      <c r="N9334" s="1" t="n">
        <v>1.684</v>
      </c>
      <c r="O9334" s="1" t="n">
        <v>69.83</v>
      </c>
    </row>
    <row r="9335" customFormat="false" ht="15" hidden="false" customHeight="true" outlineLevel="0" collapsed="false">
      <c r="A9335" s="1" t="n">
        <v>3</v>
      </c>
      <c r="B9335" s="15" t="n">
        <v>46266</v>
      </c>
      <c r="C9335" s="1" t="n">
        <v>22</v>
      </c>
      <c r="D9335" s="1" t="s">
        <v>3220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3229</v>
      </c>
      <c r="N9335" s="1" t="n">
        <v>1.966</v>
      </c>
      <c r="O9335" s="1" t="n">
        <v>87.91</v>
      </c>
    </row>
    <row r="9336" customFormat="false" ht="15" hidden="false" customHeight="true" outlineLevel="0" collapsed="false">
      <c r="A9336" s="1" t="n">
        <v>3</v>
      </c>
      <c r="B9336" s="15" t="n">
        <v>46266</v>
      </c>
      <c r="C9336" s="1" t="n">
        <v>22</v>
      </c>
      <c r="D9336" s="1" t="s">
        <v>3220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3230</v>
      </c>
      <c r="N9336" s="1" t="n">
        <v>2.61</v>
      </c>
      <c r="O9336" s="1" t="n">
        <v>137.94</v>
      </c>
    </row>
    <row r="9337" customFormat="false" ht="15" hidden="false" customHeight="true" outlineLevel="0" collapsed="false">
      <c r="A9337" s="1" t="n">
        <v>3</v>
      </c>
      <c r="B9337" s="15" t="n">
        <v>46266</v>
      </c>
      <c r="C9337" s="1" t="n">
        <v>22</v>
      </c>
      <c r="D9337" s="1" t="s">
        <v>3220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4920</v>
      </c>
      <c r="N9337" s="1" t="n">
        <v>3.622</v>
      </c>
      <c r="O9337" s="1" t="n">
        <v>112.24</v>
      </c>
    </row>
    <row r="9338" customFormat="false" ht="15" hidden="false" customHeight="true" outlineLevel="0" collapsed="false">
      <c r="A9338" s="1" t="n">
        <v>3</v>
      </c>
      <c r="B9338" s="15" t="n">
        <v>46266</v>
      </c>
      <c r="C9338" s="1" t="n">
        <v>22</v>
      </c>
      <c r="D9338" s="1" t="s">
        <v>3220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5417</v>
      </c>
      <c r="N9338" s="1" t="n">
        <v>2.93</v>
      </c>
      <c r="O9338" s="1" t="n">
        <v>100.05</v>
      </c>
    </row>
    <row r="9339" customFormat="false" ht="15" hidden="false" customHeight="true" outlineLevel="0" collapsed="false">
      <c r="A9339" s="1" t="n">
        <v>3</v>
      </c>
      <c r="B9339" s="15" t="n">
        <v>46266</v>
      </c>
      <c r="C9339" s="1" t="n">
        <v>22</v>
      </c>
      <c r="D9339" s="1" t="s">
        <v>3220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3232</v>
      </c>
      <c r="N9339" s="1" t="n">
        <v>1.568</v>
      </c>
      <c r="O9339" s="1" t="n">
        <v>2.25</v>
      </c>
    </row>
    <row r="9340" customFormat="false" ht="15" hidden="false" customHeight="true" outlineLevel="0" collapsed="false">
      <c r="A9340" s="1" t="n">
        <v>3</v>
      </c>
      <c r="B9340" s="15" t="n">
        <v>46266</v>
      </c>
      <c r="C9340" s="1" t="n">
        <v>22</v>
      </c>
      <c r="D9340" s="1" t="s">
        <v>3220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3232</v>
      </c>
      <c r="N9340" s="1" t="n">
        <v>1.563</v>
      </c>
      <c r="O9340" s="1" t="n">
        <v>2.53</v>
      </c>
    </row>
    <row r="9341" customFormat="false" ht="15" hidden="false" customHeight="true" outlineLevel="0" collapsed="false">
      <c r="A9341" s="1" t="n">
        <v>3</v>
      </c>
      <c r="B9341" s="15" t="n">
        <v>46266</v>
      </c>
      <c r="C9341" s="1" t="n">
        <v>22</v>
      </c>
      <c r="D9341" s="1" t="s">
        <v>3220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3233</v>
      </c>
      <c r="N9341" s="1" t="n">
        <v>9.86</v>
      </c>
      <c r="O9341" s="1" t="n">
        <v>23.97</v>
      </c>
    </row>
    <row r="9342" customFormat="false" ht="15" hidden="false" customHeight="true" outlineLevel="0" collapsed="false">
      <c r="A9342" s="1" t="n">
        <v>3</v>
      </c>
      <c r="B9342" s="15" t="n">
        <v>46266</v>
      </c>
      <c r="C9342" s="1" t="n">
        <v>22</v>
      </c>
      <c r="D9342" s="1" t="s">
        <v>3220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3233</v>
      </c>
      <c r="N9342" s="1" t="n">
        <v>2.866</v>
      </c>
      <c r="O9342" s="1" t="n">
        <v>6.18</v>
      </c>
    </row>
    <row r="9343" customFormat="false" ht="15" hidden="false" customHeight="true" outlineLevel="0" collapsed="false">
      <c r="A9343" s="1" t="n">
        <v>3</v>
      </c>
      <c r="B9343" s="15" t="n">
        <v>46266</v>
      </c>
      <c r="C9343" s="1" t="n">
        <v>22</v>
      </c>
      <c r="D9343" s="1" t="s">
        <v>3220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3234</v>
      </c>
      <c r="N9343" s="1" t="n">
        <v>0.132</v>
      </c>
      <c r="O9343" s="1" t="n">
        <v>0</v>
      </c>
    </row>
    <row r="9344" customFormat="false" ht="15" hidden="false" customHeight="true" outlineLevel="0" collapsed="false">
      <c r="A9344" s="1" t="n">
        <v>3</v>
      </c>
      <c r="B9344" s="15" t="n">
        <v>46266</v>
      </c>
      <c r="C9344" s="1" t="n">
        <v>22</v>
      </c>
      <c r="D9344" s="1" t="s">
        <v>3220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3234</v>
      </c>
      <c r="N9344" s="1" t="n">
        <v>1.372</v>
      </c>
      <c r="O9344" s="1" t="n">
        <v>0</v>
      </c>
    </row>
    <row r="9345" customFormat="false" ht="15" hidden="false" customHeight="true" outlineLevel="0" collapsed="false">
      <c r="A9345" s="1" t="n">
        <v>3</v>
      </c>
      <c r="B9345" s="15" t="n">
        <v>46266</v>
      </c>
      <c r="C9345" s="1" t="n">
        <v>100</v>
      </c>
      <c r="D9345" s="1" t="s">
        <v>3241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3235</v>
      </c>
      <c r="N9345" s="1" t="n">
        <v>2.386</v>
      </c>
      <c r="O9345" s="1" t="n">
        <v>56.25</v>
      </c>
    </row>
    <row r="9346" customFormat="false" ht="15" hidden="false" customHeight="true" outlineLevel="0" collapsed="false">
      <c r="A9346" s="1" t="n">
        <v>3</v>
      </c>
      <c r="B9346" s="15" t="n">
        <v>46266</v>
      </c>
      <c r="C9346" s="1" t="n">
        <v>100</v>
      </c>
      <c r="D9346" s="1" t="s">
        <v>3241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3221</v>
      </c>
      <c r="N9346" s="1" t="n">
        <v>3.098</v>
      </c>
      <c r="O9346" s="1" t="n">
        <v>100.75</v>
      </c>
    </row>
    <row r="9347" customFormat="false" ht="15" hidden="false" customHeight="true" outlineLevel="0" collapsed="false">
      <c r="A9347" s="1" t="n">
        <v>3</v>
      </c>
      <c r="B9347" s="15" t="n">
        <v>46266</v>
      </c>
      <c r="C9347" s="1" t="n">
        <v>100</v>
      </c>
      <c r="D9347" s="1" t="s">
        <v>3241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3239</v>
      </c>
      <c r="N9347" s="1" t="n">
        <v>2.674</v>
      </c>
      <c r="O9347" s="1" t="n">
        <v>73.91</v>
      </c>
    </row>
    <row r="9348" customFormat="false" ht="15" hidden="false" customHeight="true" outlineLevel="0" collapsed="false">
      <c r="A9348" s="1" t="n">
        <v>3</v>
      </c>
      <c r="B9348" s="15" t="n">
        <v>46266</v>
      </c>
      <c r="C9348" s="1" t="n">
        <v>100</v>
      </c>
      <c r="D9348" s="1" t="s">
        <v>3241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3222</v>
      </c>
      <c r="N9348" s="1" t="n">
        <v>15.21</v>
      </c>
      <c r="O9348" s="1" t="n">
        <v>506.99</v>
      </c>
    </row>
    <row r="9349" customFormat="false" ht="15" hidden="false" customHeight="true" outlineLevel="0" collapsed="false">
      <c r="A9349" s="1" t="n">
        <v>3</v>
      </c>
      <c r="B9349" s="15" t="n">
        <v>46266</v>
      </c>
      <c r="C9349" s="1" t="n">
        <v>100</v>
      </c>
      <c r="D9349" s="1" t="s">
        <v>3241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3223</v>
      </c>
      <c r="N9349" s="1" t="n">
        <v>3.372</v>
      </c>
      <c r="O9349" s="1" t="n">
        <v>128.85</v>
      </c>
    </row>
    <row r="9350" customFormat="false" ht="15" hidden="false" customHeight="true" outlineLevel="0" collapsed="false">
      <c r="A9350" s="1" t="n">
        <v>3</v>
      </c>
      <c r="B9350" s="15" t="n">
        <v>46266</v>
      </c>
      <c r="C9350" s="1" t="n">
        <v>100</v>
      </c>
      <c r="D9350" s="1" t="s">
        <v>3241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3224</v>
      </c>
      <c r="N9350" s="1" t="n">
        <v>6.26</v>
      </c>
      <c r="O9350" s="1" t="n">
        <v>239.21</v>
      </c>
    </row>
    <row r="9351" customFormat="false" ht="15" hidden="false" customHeight="true" outlineLevel="0" collapsed="false">
      <c r="A9351" s="1" t="n">
        <v>3</v>
      </c>
      <c r="B9351" s="15" t="n">
        <v>46266</v>
      </c>
      <c r="C9351" s="1" t="n">
        <v>100</v>
      </c>
      <c r="D9351" s="1" t="s">
        <v>3241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3225</v>
      </c>
      <c r="N9351" s="1" t="n">
        <v>5.808</v>
      </c>
      <c r="O9351" s="1" t="n">
        <v>240.83</v>
      </c>
    </row>
    <row r="9352" customFormat="false" ht="15" hidden="false" customHeight="true" outlineLevel="0" collapsed="false">
      <c r="A9352" s="1" t="n">
        <v>3</v>
      </c>
      <c r="B9352" s="15" t="n">
        <v>46266</v>
      </c>
      <c r="C9352" s="1" t="n">
        <v>100</v>
      </c>
      <c r="D9352" s="1" t="s">
        <v>3241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3226</v>
      </c>
      <c r="N9352" s="1" t="n">
        <v>11.845</v>
      </c>
      <c r="O9352" s="1" t="n">
        <v>529.68</v>
      </c>
    </row>
    <row r="9353" customFormat="false" ht="15" hidden="false" customHeight="true" outlineLevel="0" collapsed="false">
      <c r="A9353" s="1" t="n">
        <v>3</v>
      </c>
      <c r="B9353" s="15" t="n">
        <v>46266</v>
      </c>
      <c r="C9353" s="1" t="n">
        <v>100</v>
      </c>
      <c r="D9353" s="1" t="s">
        <v>3241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3227</v>
      </c>
      <c r="N9353" s="1" t="n">
        <v>4.762</v>
      </c>
      <c r="O9353" s="1" t="n">
        <v>216.82</v>
      </c>
    </row>
    <row r="9354" customFormat="false" ht="15" hidden="false" customHeight="true" outlineLevel="0" collapsed="false">
      <c r="A9354" s="1" t="n">
        <v>3</v>
      </c>
      <c r="B9354" s="15" t="n">
        <v>46266</v>
      </c>
      <c r="C9354" s="1" t="n">
        <v>100</v>
      </c>
      <c r="D9354" s="1" t="s">
        <v>3241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3228</v>
      </c>
      <c r="N9354" s="1" t="n">
        <v>1.684</v>
      </c>
      <c r="O9354" s="1" t="n">
        <v>69.83</v>
      </c>
    </row>
    <row r="9355" customFormat="false" ht="15" hidden="false" customHeight="true" outlineLevel="0" collapsed="false">
      <c r="A9355" s="1" t="n">
        <v>3</v>
      </c>
      <c r="B9355" s="15" t="n">
        <v>46266</v>
      </c>
      <c r="C9355" s="1" t="n">
        <v>100</v>
      </c>
      <c r="D9355" s="1" t="s">
        <v>3241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3229</v>
      </c>
      <c r="N9355" s="1" t="n">
        <v>1.966</v>
      </c>
      <c r="O9355" s="1" t="n">
        <v>87.91</v>
      </c>
    </row>
    <row r="9356" customFormat="false" ht="15" hidden="false" customHeight="true" outlineLevel="0" collapsed="false">
      <c r="A9356" s="1" t="n">
        <v>3</v>
      </c>
      <c r="B9356" s="15" t="n">
        <v>46266</v>
      </c>
      <c r="C9356" s="1" t="n">
        <v>100</v>
      </c>
      <c r="D9356" s="1" t="s">
        <v>3241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3230</v>
      </c>
      <c r="N9356" s="1" t="n">
        <v>2.61</v>
      </c>
      <c r="O9356" s="1" t="n">
        <v>137.94</v>
      </c>
    </row>
    <row r="9357" customFormat="false" ht="15" hidden="false" customHeight="true" outlineLevel="0" collapsed="false">
      <c r="A9357" s="1" t="n">
        <v>3</v>
      </c>
      <c r="B9357" s="15" t="n">
        <v>46266</v>
      </c>
      <c r="C9357" s="1" t="n">
        <v>100</v>
      </c>
      <c r="D9357" s="1" t="s">
        <v>3241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5417</v>
      </c>
      <c r="N9357" s="1" t="n">
        <v>2.93</v>
      </c>
      <c r="O9357" s="1" t="n">
        <v>100.05</v>
      </c>
    </row>
    <row r="9358" customFormat="false" ht="15" hidden="false" customHeight="true" outlineLevel="0" collapsed="false">
      <c r="A9358" s="1" t="n">
        <v>3</v>
      </c>
      <c r="B9358" s="15" t="n">
        <v>46266</v>
      </c>
      <c r="C9358" s="1" t="n">
        <v>100</v>
      </c>
      <c r="D9358" s="1" t="s">
        <v>3241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3232</v>
      </c>
      <c r="N9358" s="1" t="n">
        <v>1.563</v>
      </c>
      <c r="O9358" s="1" t="n">
        <v>2.53</v>
      </c>
    </row>
    <row r="9359" customFormat="false" ht="15" hidden="false" customHeight="true" outlineLevel="0" collapsed="false">
      <c r="A9359" s="1" t="n">
        <v>3</v>
      </c>
      <c r="B9359" s="15" t="n">
        <v>46266</v>
      </c>
      <c r="C9359" s="1" t="n">
        <v>100</v>
      </c>
      <c r="D9359" s="1" t="s">
        <v>3241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3233</v>
      </c>
      <c r="N9359" s="1" t="n">
        <v>9.86</v>
      </c>
      <c r="O9359" s="1" t="n">
        <v>23.97</v>
      </c>
    </row>
    <row r="9360" customFormat="false" ht="15" hidden="false" customHeight="true" outlineLevel="0" collapsed="false">
      <c r="A9360" s="1" t="n">
        <v>3</v>
      </c>
      <c r="B9360" s="15" t="n">
        <v>46266</v>
      </c>
      <c r="C9360" s="1" t="n">
        <v>100</v>
      </c>
      <c r="D9360" s="1" t="s">
        <v>3241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3234</v>
      </c>
      <c r="N9360" s="1" t="n">
        <v>1.372</v>
      </c>
      <c r="O9360" s="1" t="n">
        <v>0</v>
      </c>
    </row>
    <row r="9361" customFormat="false" ht="15" hidden="false" customHeight="true" outlineLevel="0" collapsed="false">
      <c r="A9361" s="1" t="n">
        <v>3</v>
      </c>
      <c r="B9361" s="15" t="n">
        <v>46266</v>
      </c>
      <c r="C9361" s="1" t="n">
        <v>100</v>
      </c>
      <c r="D9361" s="1" t="s">
        <v>3241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3236</v>
      </c>
      <c r="N9361" s="1" t="n">
        <v>8.11</v>
      </c>
      <c r="O9361" s="1" t="n">
        <v>181.17</v>
      </c>
    </row>
    <row r="9362" customFormat="false" ht="15" hidden="false" customHeight="true" outlineLevel="0" collapsed="false">
      <c r="A9362" s="1" t="n">
        <v>3</v>
      </c>
      <c r="B9362" s="15" t="n">
        <v>46266</v>
      </c>
      <c r="C9362" s="1" t="n">
        <v>100</v>
      </c>
      <c r="D9362" s="1" t="s">
        <v>3241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3237</v>
      </c>
      <c r="N9362" s="1" t="n">
        <v>21.255</v>
      </c>
      <c r="O9362" s="1" t="n">
        <v>490.14</v>
      </c>
    </row>
    <row r="9363" customFormat="false" ht="15" hidden="false" customHeight="true" outlineLevel="0" collapsed="false">
      <c r="A9363" s="1" t="n">
        <v>3</v>
      </c>
      <c r="B9363" s="15" t="n">
        <v>46266</v>
      </c>
      <c r="C9363" s="1" t="n">
        <v>100</v>
      </c>
      <c r="D9363" s="1" t="s">
        <v>3241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3238</v>
      </c>
      <c r="N9363" s="1" t="n">
        <v>16.851</v>
      </c>
      <c r="O9363" s="1" t="n">
        <v>425.02</v>
      </c>
    </row>
    <row r="9364" customFormat="false" ht="15" hidden="false" customHeight="true" outlineLevel="0" collapsed="false">
      <c r="A9364" s="1" t="n">
        <v>3</v>
      </c>
      <c r="B9364" s="15" t="n">
        <v>46266</v>
      </c>
      <c r="C9364" s="1" t="n">
        <v>100</v>
      </c>
      <c r="D9364" s="1" t="s">
        <v>3241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3239</v>
      </c>
      <c r="N9364" s="1" t="n">
        <v>3.546</v>
      </c>
      <c r="O9364" s="1" t="n">
        <v>86.88</v>
      </c>
    </row>
    <row r="9365" customFormat="false" ht="15" hidden="false" customHeight="true" outlineLevel="0" collapsed="false">
      <c r="A9365" s="1" t="n">
        <v>3</v>
      </c>
      <c r="B9365" s="15" t="n">
        <v>46266</v>
      </c>
      <c r="C9365" s="1" t="n">
        <v>100</v>
      </c>
      <c r="D9365" s="1" t="s">
        <v>3241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4920</v>
      </c>
      <c r="N9365" s="1" t="n">
        <v>3.622</v>
      </c>
      <c r="O9365" s="1" t="n">
        <v>112.24</v>
      </c>
    </row>
    <row r="9366" customFormat="false" ht="15" hidden="false" customHeight="true" outlineLevel="0" collapsed="false">
      <c r="A9366" s="1" t="n">
        <v>3</v>
      </c>
      <c r="B9366" s="15" t="n">
        <v>46266</v>
      </c>
      <c r="C9366" s="1" t="n">
        <v>100</v>
      </c>
      <c r="D9366" s="1" t="s">
        <v>3241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3232</v>
      </c>
      <c r="N9366" s="1" t="n">
        <v>1.568</v>
      </c>
      <c r="O9366" s="1" t="n">
        <v>2.25</v>
      </c>
    </row>
    <row r="9367" customFormat="false" ht="15" hidden="false" customHeight="true" outlineLevel="0" collapsed="false">
      <c r="A9367" s="1" t="n">
        <v>3</v>
      </c>
      <c r="B9367" s="15" t="n">
        <v>46266</v>
      </c>
      <c r="C9367" s="1" t="n">
        <v>100</v>
      </c>
      <c r="D9367" s="1" t="s">
        <v>3241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3233</v>
      </c>
      <c r="N9367" s="1" t="n">
        <v>2.866</v>
      </c>
      <c r="O9367" s="1" t="n">
        <v>6.18</v>
      </c>
    </row>
    <row r="9368" customFormat="false" ht="15" hidden="false" customHeight="true" outlineLevel="0" collapsed="false">
      <c r="A9368" s="1" t="n">
        <v>3</v>
      </c>
      <c r="B9368" s="15" t="n">
        <v>46266</v>
      </c>
      <c r="C9368" s="1" t="n">
        <v>100</v>
      </c>
      <c r="D9368" s="1" t="s">
        <v>3241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3234</v>
      </c>
      <c r="N9368" s="1" t="n">
        <v>0.132</v>
      </c>
      <c r="O9368" s="1" t="n">
        <v>0</v>
      </c>
    </row>
    <row r="9369" customFormat="false" ht="15" hidden="false" customHeight="true" outlineLevel="0" collapsed="false">
      <c r="A9369" s="1" t="n">
        <v>3</v>
      </c>
      <c r="B9369" s="15" t="n">
        <v>46267</v>
      </c>
      <c r="C9369" s="1" t="n">
        <v>6</v>
      </c>
      <c r="D9369" s="1" t="s">
        <v>3073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3703</v>
      </c>
      <c r="N9369" s="1" t="n">
        <v>50</v>
      </c>
      <c r="O9369" s="1" t="n">
        <v>650</v>
      </c>
    </row>
    <row r="9370" customFormat="false" ht="15" hidden="false" customHeight="true" outlineLevel="0" collapsed="false">
      <c r="A9370" s="1" t="n">
        <v>3</v>
      </c>
      <c r="B9370" s="15" t="n">
        <v>46267</v>
      </c>
      <c r="C9370" s="1" t="n">
        <v>6</v>
      </c>
      <c r="D9370" s="1" t="s">
        <v>3073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3068</v>
      </c>
      <c r="N9370" s="1" t="n">
        <v>8</v>
      </c>
      <c r="O9370" s="1" t="n">
        <v>20</v>
      </c>
    </row>
    <row r="9371" customFormat="false" ht="15" hidden="false" customHeight="true" outlineLevel="0" collapsed="false">
      <c r="A9371" s="1" t="n">
        <v>3</v>
      </c>
      <c r="B9371" s="15" t="n">
        <v>46267</v>
      </c>
      <c r="C9371" s="1" t="n">
        <v>6</v>
      </c>
      <c r="D9371" s="1" t="s">
        <v>3073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3069</v>
      </c>
      <c r="N9371" s="1" t="n">
        <v>5</v>
      </c>
      <c r="O9371" s="1" t="n">
        <v>35</v>
      </c>
    </row>
    <row r="9372" customFormat="false" ht="15" hidden="false" customHeight="true" outlineLevel="0" collapsed="false">
      <c r="A9372" s="1" t="n">
        <v>3</v>
      </c>
      <c r="B9372" s="15" t="n">
        <v>46267</v>
      </c>
      <c r="C9372" s="1" t="n">
        <v>6</v>
      </c>
      <c r="D9372" s="1" t="s">
        <v>3073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3070</v>
      </c>
      <c r="N9372" s="1" t="n">
        <v>50</v>
      </c>
      <c r="O9372" s="1" t="n">
        <v>100</v>
      </c>
    </row>
    <row r="9373" customFormat="false" ht="15" hidden="false" customHeight="true" outlineLevel="0" collapsed="false">
      <c r="A9373" s="1" t="n">
        <v>3</v>
      </c>
      <c r="B9373" s="15" t="n">
        <v>46267</v>
      </c>
      <c r="C9373" s="1" t="n">
        <v>6</v>
      </c>
      <c r="D9373" s="1" t="s">
        <v>3073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3071</v>
      </c>
      <c r="N9373" s="1" t="n">
        <v>40</v>
      </c>
      <c r="O9373" s="1" t="n">
        <v>250</v>
      </c>
    </row>
    <row r="9374" customFormat="false" ht="15" hidden="false" customHeight="true" outlineLevel="0" collapsed="false">
      <c r="A9374" s="1" t="n">
        <v>3</v>
      </c>
      <c r="B9374" s="15" t="n">
        <v>46267</v>
      </c>
      <c r="C9374" s="1" t="n">
        <v>11</v>
      </c>
      <c r="D9374" s="1" t="s">
        <v>3074</v>
      </c>
      <c r="E9374" s="1" t="n">
        <v>1453</v>
      </c>
      <c r="F9374" s="1" t="s">
        <v>2635</v>
      </c>
      <c r="I9374" s="1" t="n">
        <v>203</v>
      </c>
      <c r="J9374" s="1" t="n">
        <v>19365</v>
      </c>
      <c r="K9374" s="1" t="n">
        <v>7898927066093</v>
      </c>
      <c r="L9374" s="1" t="s">
        <v>5917</v>
      </c>
      <c r="N9374" s="1" t="n">
        <v>12</v>
      </c>
      <c r="O9374" s="1" t="n">
        <v>110</v>
      </c>
    </row>
    <row r="9375" customFormat="false" ht="15" hidden="false" customHeight="true" outlineLevel="0" collapsed="false">
      <c r="A9375" s="1" t="n">
        <v>3</v>
      </c>
      <c r="B9375" s="15" t="n">
        <v>46267</v>
      </c>
      <c r="C9375" s="1" t="n">
        <v>11</v>
      </c>
      <c r="D9375" s="1" t="s">
        <v>3074</v>
      </c>
      <c r="E9375" s="1" t="n">
        <v>1453</v>
      </c>
      <c r="F9375" s="1" t="s">
        <v>2635</v>
      </c>
      <c r="I9375" s="1" t="n">
        <v>203</v>
      </c>
      <c r="J9375" s="1" t="n">
        <v>24374</v>
      </c>
      <c r="K9375" s="1" t="n">
        <v>7896104030820</v>
      </c>
      <c r="L9375" s="1" t="s">
        <v>5918</v>
      </c>
      <c r="N9375" s="1" t="n">
        <v>6</v>
      </c>
      <c r="O9375" s="1" t="n">
        <v>75</v>
      </c>
    </row>
    <row r="9376" customFormat="false" ht="15" hidden="false" customHeight="true" outlineLevel="0" collapsed="false">
      <c r="A9376" s="1" t="n">
        <v>3</v>
      </c>
      <c r="B9376" s="15" t="n">
        <v>46267</v>
      </c>
      <c r="C9376" s="1" t="n">
        <v>11</v>
      </c>
      <c r="D9376" s="1" t="s">
        <v>3074</v>
      </c>
      <c r="E9376" s="1" t="n">
        <v>1453</v>
      </c>
      <c r="F9376" s="1" t="s">
        <v>2635</v>
      </c>
      <c r="I9376" s="1" t="n">
        <v>203</v>
      </c>
      <c r="J9376" s="1" t="n">
        <v>42870</v>
      </c>
      <c r="K9376" s="1" t="n">
        <v>2242897</v>
      </c>
      <c r="L9376" s="1" t="s">
        <v>5919</v>
      </c>
      <c r="N9376" s="1" t="n">
        <v>12</v>
      </c>
      <c r="O9376" s="1" t="n">
        <v>150</v>
      </c>
    </row>
    <row r="9377" customFormat="false" ht="15" hidden="false" customHeight="true" outlineLevel="0" collapsed="false">
      <c r="A9377" s="1" t="n">
        <v>3</v>
      </c>
      <c r="B9377" s="15" t="n">
        <v>46267</v>
      </c>
      <c r="C9377" s="1" t="n">
        <v>11</v>
      </c>
      <c r="D9377" s="1" t="s">
        <v>3074</v>
      </c>
      <c r="E9377" s="1" t="n">
        <v>1453</v>
      </c>
      <c r="F9377" s="1" t="s">
        <v>2635</v>
      </c>
      <c r="I9377" s="1" t="n">
        <v>203</v>
      </c>
      <c r="J9377" s="1" t="n">
        <v>49380</v>
      </c>
      <c r="K9377" s="1" t="n">
        <v>7898948951033</v>
      </c>
      <c r="L9377" s="1" t="s">
        <v>5920</v>
      </c>
      <c r="N9377" s="1" t="n">
        <v>12</v>
      </c>
      <c r="O9377" s="1" t="n">
        <v>110</v>
      </c>
    </row>
    <row r="9378" customFormat="false" ht="15" hidden="false" customHeight="true" outlineLevel="0" collapsed="false">
      <c r="A9378" s="1" t="n">
        <v>3</v>
      </c>
      <c r="B9378" s="15" t="n">
        <v>46267</v>
      </c>
      <c r="C9378" s="1" t="n">
        <v>11</v>
      </c>
      <c r="D9378" s="1" t="s">
        <v>3074</v>
      </c>
      <c r="E9378" s="1" t="n">
        <v>1453</v>
      </c>
      <c r="F9378" s="1" t="s">
        <v>2635</v>
      </c>
      <c r="I9378" s="1" t="n">
        <v>203</v>
      </c>
      <c r="J9378" s="1" t="n">
        <v>52171</v>
      </c>
      <c r="K9378" s="1" t="n">
        <v>7898650900428</v>
      </c>
      <c r="L9378" s="1" t="s">
        <v>5921</v>
      </c>
      <c r="N9378" s="1" t="n">
        <v>12</v>
      </c>
      <c r="O9378" s="1" t="n">
        <v>100</v>
      </c>
    </row>
    <row r="9379" customFormat="false" ht="15" hidden="false" customHeight="true" outlineLevel="0" collapsed="false">
      <c r="A9379" s="1" t="n">
        <v>3</v>
      </c>
      <c r="B9379" s="15" t="n">
        <v>46267</v>
      </c>
      <c r="C9379" s="1" t="n">
        <v>11</v>
      </c>
      <c r="D9379" s="1" t="s">
        <v>3074</v>
      </c>
      <c r="E9379" s="1" t="n">
        <v>1453</v>
      </c>
      <c r="F9379" s="1" t="s">
        <v>2635</v>
      </c>
      <c r="I9379" s="1" t="n">
        <v>203</v>
      </c>
      <c r="J9379" s="1" t="n">
        <v>53692</v>
      </c>
      <c r="K9379" s="1" t="n">
        <v>7898948950272</v>
      </c>
      <c r="L9379" s="1" t="s">
        <v>5922</v>
      </c>
      <c r="N9379" s="1" t="n">
        <v>12</v>
      </c>
      <c r="O9379" s="1" t="n">
        <v>110</v>
      </c>
    </row>
    <row r="9380" customFormat="false" ht="15" hidden="false" customHeight="true" outlineLevel="0" collapsed="false">
      <c r="A9380" s="1" t="n">
        <v>3</v>
      </c>
      <c r="B9380" s="15" t="n">
        <v>46267</v>
      </c>
      <c r="C9380" s="1" t="n">
        <v>11</v>
      </c>
      <c r="D9380" s="1" t="s">
        <v>3074</v>
      </c>
      <c r="E9380" s="1" t="n">
        <v>1453</v>
      </c>
      <c r="F9380" s="1" t="s">
        <v>2635</v>
      </c>
      <c r="I9380" s="1" t="n">
        <v>203</v>
      </c>
      <c r="J9380" s="1" t="n">
        <v>68503</v>
      </c>
      <c r="K9380" s="1" t="n">
        <v>7892536984144</v>
      </c>
      <c r="L9380" s="1" t="s">
        <v>5923</v>
      </c>
      <c r="N9380" s="1" t="n">
        <v>12</v>
      </c>
      <c r="O9380" s="1" t="n">
        <v>90</v>
      </c>
    </row>
    <row r="9381" customFormat="false" ht="15" hidden="false" customHeight="true" outlineLevel="0" collapsed="false">
      <c r="A9381" s="1" t="n">
        <v>3</v>
      </c>
      <c r="B9381" s="15" t="n">
        <v>46267</v>
      </c>
      <c r="C9381" s="1" t="n">
        <v>11</v>
      </c>
      <c r="D9381" s="1" t="s">
        <v>3074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3123</v>
      </c>
      <c r="N9381" s="1" t="n">
        <v>15</v>
      </c>
      <c r="O9381" s="1" t="n">
        <v>180</v>
      </c>
    </row>
    <row r="9382" customFormat="false" ht="15" hidden="false" customHeight="true" outlineLevel="0" collapsed="false">
      <c r="A9382" s="1" t="n">
        <v>3</v>
      </c>
      <c r="B9382" s="15" t="n">
        <v>46267</v>
      </c>
      <c r="C9382" s="1" t="n">
        <v>11</v>
      </c>
      <c r="D9382" s="1" t="s">
        <v>3074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3221</v>
      </c>
      <c r="N9382" s="1" t="n">
        <v>51.97</v>
      </c>
      <c r="O9382" s="1" t="n">
        <v>1673.43</v>
      </c>
    </row>
    <row r="9383" customFormat="false" ht="15" hidden="false" customHeight="true" outlineLevel="0" collapsed="false">
      <c r="A9383" s="1" t="n">
        <v>3</v>
      </c>
      <c r="B9383" s="15" t="n">
        <v>46267</v>
      </c>
      <c r="C9383" s="1" t="n">
        <v>11</v>
      </c>
      <c r="D9383" s="1" t="s">
        <v>3074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3175</v>
      </c>
      <c r="N9383" s="1" t="n">
        <v>71.97</v>
      </c>
      <c r="O9383" s="1" t="n">
        <v>575.04</v>
      </c>
    </row>
    <row r="9384" customFormat="false" ht="15" hidden="false" customHeight="true" outlineLevel="0" collapsed="false">
      <c r="A9384" s="1" t="n">
        <v>3</v>
      </c>
      <c r="B9384" s="15" t="n">
        <v>46267</v>
      </c>
      <c r="C9384" s="1" t="n">
        <v>11</v>
      </c>
      <c r="D9384" s="1" t="s">
        <v>3074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4575</v>
      </c>
      <c r="N9384" s="1" t="n">
        <v>4</v>
      </c>
      <c r="O9384" s="1" t="n">
        <v>20</v>
      </c>
    </row>
    <row r="9385" customFormat="false" ht="15" hidden="false" customHeight="true" outlineLevel="0" collapsed="false">
      <c r="A9385" s="1" t="n">
        <v>3</v>
      </c>
      <c r="B9385" s="15" t="n">
        <v>46267</v>
      </c>
      <c r="C9385" s="1" t="n">
        <v>11</v>
      </c>
      <c r="D9385" s="1" t="s">
        <v>3074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4576</v>
      </c>
      <c r="N9385" s="1" t="n">
        <v>4</v>
      </c>
      <c r="O9385" s="1" t="n">
        <v>20</v>
      </c>
    </row>
    <row r="9386" customFormat="false" ht="15" hidden="false" customHeight="true" outlineLevel="0" collapsed="false">
      <c r="A9386" s="1" t="n">
        <v>3</v>
      </c>
      <c r="B9386" s="15" t="n">
        <v>46267</v>
      </c>
      <c r="C9386" s="1" t="n">
        <v>11</v>
      </c>
      <c r="D9386" s="1" t="s">
        <v>3074</v>
      </c>
      <c r="E9386" s="1" t="n">
        <v>1722</v>
      </c>
      <c r="F9386" s="1" t="s">
        <v>528</v>
      </c>
      <c r="I9386" s="1" t="n">
        <v>7195</v>
      </c>
      <c r="J9386" s="1" t="n">
        <v>66756</v>
      </c>
      <c r="K9386" s="1" t="n">
        <v>40141707161</v>
      </c>
      <c r="L9386" s="1" t="s">
        <v>4577</v>
      </c>
      <c r="N9386" s="1" t="n">
        <v>2</v>
      </c>
      <c r="O9386" s="1" t="n">
        <v>16</v>
      </c>
    </row>
    <row r="9387" customFormat="false" ht="15" hidden="false" customHeight="true" outlineLevel="0" collapsed="false">
      <c r="A9387" s="1" t="n">
        <v>3</v>
      </c>
      <c r="B9387" s="15" t="n">
        <v>46267</v>
      </c>
      <c r="C9387" s="1" t="n">
        <v>11</v>
      </c>
      <c r="D9387" s="1" t="s">
        <v>3074</v>
      </c>
      <c r="E9387" s="1" t="n">
        <v>1722</v>
      </c>
      <c r="F9387" s="1" t="s">
        <v>528</v>
      </c>
      <c r="I9387" s="1" t="n">
        <v>7195</v>
      </c>
      <c r="J9387" s="1" t="n">
        <v>66984</v>
      </c>
      <c r="K9387" s="1" t="n">
        <v>40141707147</v>
      </c>
      <c r="L9387" s="1" t="s">
        <v>4578</v>
      </c>
      <c r="N9387" s="1" t="n">
        <v>4</v>
      </c>
      <c r="O9387" s="1" t="n">
        <v>28</v>
      </c>
    </row>
    <row r="9388" customFormat="false" ht="15" hidden="false" customHeight="true" outlineLevel="0" collapsed="false">
      <c r="A9388" s="1" t="n">
        <v>3</v>
      </c>
      <c r="B9388" s="15" t="n">
        <v>46267</v>
      </c>
      <c r="C9388" s="1" t="n">
        <v>11</v>
      </c>
      <c r="D9388" s="1" t="s">
        <v>3074</v>
      </c>
      <c r="E9388" s="1" t="n">
        <v>1722</v>
      </c>
      <c r="F9388" s="1" t="s">
        <v>528</v>
      </c>
      <c r="I9388" s="1" t="n">
        <v>7195</v>
      </c>
      <c r="J9388" s="1" t="n">
        <v>66985</v>
      </c>
      <c r="K9388" s="1" t="n">
        <v>40141707154</v>
      </c>
      <c r="L9388" s="1" t="s">
        <v>4579</v>
      </c>
      <c r="N9388" s="1" t="n">
        <v>4</v>
      </c>
      <c r="O9388" s="1" t="n">
        <v>28</v>
      </c>
    </row>
    <row r="9389" customFormat="false" ht="15" hidden="false" customHeight="true" outlineLevel="0" collapsed="false">
      <c r="A9389" s="1" t="n">
        <v>3</v>
      </c>
      <c r="B9389" s="15" t="n">
        <v>46267</v>
      </c>
      <c r="C9389" s="1" t="n">
        <v>11</v>
      </c>
      <c r="D9389" s="1" t="s">
        <v>3074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3351</v>
      </c>
      <c r="N9389" s="1" t="n">
        <v>30</v>
      </c>
      <c r="O9389" s="1" t="n">
        <v>210</v>
      </c>
    </row>
    <row r="9390" customFormat="false" ht="15" hidden="false" customHeight="true" outlineLevel="0" collapsed="false">
      <c r="A9390" s="1" t="n">
        <v>3</v>
      </c>
      <c r="B9390" s="15" t="n">
        <v>46267</v>
      </c>
      <c r="C9390" s="1" t="n">
        <v>11</v>
      </c>
      <c r="D9390" s="1" t="s">
        <v>3074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3104</v>
      </c>
      <c r="N9390" s="1" t="n">
        <v>18</v>
      </c>
      <c r="O9390" s="1" t="n">
        <v>108.9</v>
      </c>
    </row>
    <row r="9391" customFormat="false" ht="15" hidden="false" customHeight="true" outlineLevel="0" collapsed="false">
      <c r="A9391" s="1" t="n">
        <v>3</v>
      </c>
      <c r="B9391" s="15" t="n">
        <v>46267</v>
      </c>
      <c r="C9391" s="1" t="n">
        <v>11</v>
      </c>
      <c r="D9391" s="1" t="s">
        <v>3074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3926</v>
      </c>
      <c r="N9391" s="1" t="n">
        <v>30</v>
      </c>
      <c r="O9391" s="1" t="n">
        <v>284.7</v>
      </c>
    </row>
    <row r="9392" customFormat="false" ht="15" hidden="false" customHeight="true" outlineLevel="0" collapsed="false">
      <c r="A9392" s="1" t="n">
        <v>3</v>
      </c>
      <c r="B9392" s="15" t="n">
        <v>46267</v>
      </c>
      <c r="C9392" s="1" t="n">
        <v>11</v>
      </c>
      <c r="D9392" s="1" t="s">
        <v>3074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3927</v>
      </c>
      <c r="N9392" s="1" t="n">
        <v>18</v>
      </c>
      <c r="O9392" s="1" t="n">
        <v>170.82</v>
      </c>
    </row>
    <row r="9393" customFormat="false" ht="15" hidden="false" customHeight="true" outlineLevel="0" collapsed="false">
      <c r="A9393" s="1" t="n">
        <v>3</v>
      </c>
      <c r="B9393" s="15" t="n">
        <v>46267</v>
      </c>
      <c r="C9393" s="1" t="n">
        <v>11</v>
      </c>
      <c r="D9393" s="1" t="s">
        <v>3074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3144</v>
      </c>
      <c r="N9393" s="1" t="n">
        <v>78.2</v>
      </c>
      <c r="O9393" s="1" t="n">
        <v>2541.5</v>
      </c>
    </row>
    <row r="9394" customFormat="false" ht="15" hidden="false" customHeight="true" outlineLevel="0" collapsed="false">
      <c r="A9394" s="1" t="n">
        <v>3</v>
      </c>
      <c r="B9394" s="15" t="n">
        <v>46267</v>
      </c>
      <c r="C9394" s="1" t="n">
        <v>11</v>
      </c>
      <c r="D9394" s="1" t="s">
        <v>3074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3146</v>
      </c>
      <c r="N9394" s="1" t="n">
        <v>58.2</v>
      </c>
      <c r="O9394" s="1" t="n">
        <v>1309.5</v>
      </c>
    </row>
    <row r="9395" customFormat="false" ht="15" hidden="false" customHeight="true" outlineLevel="0" collapsed="false">
      <c r="A9395" s="1" t="n">
        <v>3</v>
      </c>
      <c r="B9395" s="15" t="n">
        <v>46267</v>
      </c>
      <c r="C9395" s="1" t="n">
        <v>11</v>
      </c>
      <c r="D9395" s="1" t="s">
        <v>3074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3268</v>
      </c>
      <c r="N9395" s="1" t="n">
        <v>5</v>
      </c>
      <c r="O9395" s="1" t="n">
        <v>18.9</v>
      </c>
    </row>
    <row r="9396" customFormat="false" ht="15" hidden="false" customHeight="true" outlineLevel="0" collapsed="false">
      <c r="A9396" s="1" t="n">
        <v>3</v>
      </c>
      <c r="B9396" s="15" t="n">
        <v>46267</v>
      </c>
      <c r="C9396" s="1" t="n">
        <v>11</v>
      </c>
      <c r="D9396" s="1" t="s">
        <v>3074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5493</v>
      </c>
      <c r="N9396" s="1" t="n">
        <v>5</v>
      </c>
      <c r="O9396" s="1" t="n">
        <v>22.7</v>
      </c>
    </row>
    <row r="9397" customFormat="false" ht="15" hidden="false" customHeight="true" outlineLevel="0" collapsed="false">
      <c r="A9397" s="1" t="n">
        <v>3</v>
      </c>
      <c r="B9397" s="15" t="n">
        <v>46267</v>
      </c>
      <c r="C9397" s="1" t="n">
        <v>11</v>
      </c>
      <c r="D9397" s="1" t="s">
        <v>3074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3269</v>
      </c>
      <c r="N9397" s="1" t="n">
        <v>5</v>
      </c>
      <c r="O9397" s="1" t="n">
        <v>22.7</v>
      </c>
    </row>
    <row r="9398" customFormat="false" ht="15" hidden="false" customHeight="true" outlineLevel="0" collapsed="false">
      <c r="A9398" s="1" t="n">
        <v>3</v>
      </c>
      <c r="B9398" s="15" t="n">
        <v>46267</v>
      </c>
      <c r="C9398" s="1" t="n">
        <v>11</v>
      </c>
      <c r="D9398" s="1" t="s">
        <v>3074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5494</v>
      </c>
      <c r="N9398" s="1" t="n">
        <v>5</v>
      </c>
      <c r="O9398" s="1" t="n">
        <v>21.7</v>
      </c>
    </row>
    <row r="9399" customFormat="false" ht="15" hidden="false" customHeight="true" outlineLevel="0" collapsed="false">
      <c r="A9399" s="1" t="n">
        <v>3</v>
      </c>
      <c r="B9399" s="15" t="n">
        <v>46267</v>
      </c>
      <c r="C9399" s="1" t="n">
        <v>11</v>
      </c>
      <c r="D9399" s="1" t="s">
        <v>3074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3872</v>
      </c>
      <c r="N9399" s="1" t="n">
        <v>6</v>
      </c>
      <c r="O9399" s="1" t="n">
        <v>65.94</v>
      </c>
    </row>
    <row r="9400" customFormat="false" ht="15" hidden="false" customHeight="true" outlineLevel="0" collapsed="false">
      <c r="A9400" s="1" t="n">
        <v>3</v>
      </c>
      <c r="B9400" s="15" t="n">
        <v>46267</v>
      </c>
      <c r="C9400" s="1" t="n">
        <v>11</v>
      </c>
      <c r="D9400" s="1" t="s">
        <v>3074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3302</v>
      </c>
      <c r="N9400" s="1" t="n">
        <v>6</v>
      </c>
      <c r="O9400" s="1" t="n">
        <v>65.94</v>
      </c>
    </row>
    <row r="9401" customFormat="false" ht="15" hidden="false" customHeight="true" outlineLevel="0" collapsed="false">
      <c r="A9401" s="1" t="n">
        <v>3</v>
      </c>
      <c r="B9401" s="15" t="n">
        <v>46267</v>
      </c>
      <c r="C9401" s="1" t="n">
        <v>11</v>
      </c>
      <c r="D9401" s="1" t="s">
        <v>3074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3270</v>
      </c>
      <c r="N9401" s="1" t="n">
        <v>3</v>
      </c>
      <c r="O9401" s="1" t="n">
        <v>27.75</v>
      </c>
    </row>
    <row r="9402" customFormat="false" ht="15" hidden="false" customHeight="true" outlineLevel="0" collapsed="false">
      <c r="A9402" s="1" t="n">
        <v>3</v>
      </c>
      <c r="B9402" s="15" t="n">
        <v>46267</v>
      </c>
      <c r="C9402" s="1" t="n">
        <v>11</v>
      </c>
      <c r="D9402" s="1" t="s">
        <v>3074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3873</v>
      </c>
      <c r="N9402" s="1" t="n">
        <v>3</v>
      </c>
      <c r="O9402" s="1" t="n">
        <v>10.26</v>
      </c>
    </row>
    <row r="9403" customFormat="false" ht="15" hidden="false" customHeight="true" outlineLevel="0" collapsed="false">
      <c r="A9403" s="1" t="n">
        <v>3</v>
      </c>
      <c r="B9403" s="15" t="n">
        <v>46267</v>
      </c>
      <c r="C9403" s="1" t="n">
        <v>11</v>
      </c>
      <c r="D9403" s="1" t="s">
        <v>3074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3874</v>
      </c>
      <c r="N9403" s="1" t="n">
        <v>3</v>
      </c>
      <c r="O9403" s="1" t="n">
        <v>8.73</v>
      </c>
    </row>
    <row r="9404" customFormat="false" ht="15" hidden="false" customHeight="true" outlineLevel="0" collapsed="false">
      <c r="A9404" s="1" t="n">
        <v>3</v>
      </c>
      <c r="B9404" s="15" t="n">
        <v>46267</v>
      </c>
      <c r="C9404" s="1" t="n">
        <v>11</v>
      </c>
      <c r="D9404" s="1" t="s">
        <v>3074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5495</v>
      </c>
      <c r="N9404" s="1" t="n">
        <v>3</v>
      </c>
      <c r="O9404" s="1" t="n">
        <v>10.65</v>
      </c>
    </row>
    <row r="9405" customFormat="false" ht="15" hidden="false" customHeight="true" outlineLevel="0" collapsed="false">
      <c r="A9405" s="1" t="n">
        <v>3</v>
      </c>
      <c r="B9405" s="15" t="n">
        <v>46267</v>
      </c>
      <c r="C9405" s="1" t="n">
        <v>11</v>
      </c>
      <c r="D9405" s="1" t="s">
        <v>3074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4623</v>
      </c>
      <c r="N9405" s="1" t="n">
        <v>6</v>
      </c>
      <c r="O9405" s="1" t="n">
        <v>49.14</v>
      </c>
    </row>
    <row r="9406" customFormat="false" ht="15" hidden="false" customHeight="true" outlineLevel="0" collapsed="false">
      <c r="A9406" s="1" t="n">
        <v>3</v>
      </c>
      <c r="B9406" s="15" t="n">
        <v>46267</v>
      </c>
      <c r="C9406" s="1" t="n">
        <v>11</v>
      </c>
      <c r="D9406" s="1" t="s">
        <v>3074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3275</v>
      </c>
      <c r="N9406" s="1" t="n">
        <v>6</v>
      </c>
      <c r="O9406" s="1" t="n">
        <v>49.14</v>
      </c>
    </row>
    <row r="9407" customFormat="false" ht="15" hidden="false" customHeight="true" outlineLevel="0" collapsed="false">
      <c r="A9407" s="1" t="n">
        <v>3</v>
      </c>
      <c r="B9407" s="15" t="n">
        <v>46267</v>
      </c>
      <c r="C9407" s="1" t="n">
        <v>11</v>
      </c>
      <c r="D9407" s="1" t="s">
        <v>3074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3276</v>
      </c>
      <c r="N9407" s="1" t="n">
        <v>6</v>
      </c>
      <c r="O9407" s="1" t="n">
        <v>59.88</v>
      </c>
    </row>
    <row r="9408" customFormat="false" ht="15" hidden="false" customHeight="true" outlineLevel="0" collapsed="false">
      <c r="A9408" s="1" t="n">
        <v>3</v>
      </c>
      <c r="B9408" s="15" t="n">
        <v>46267</v>
      </c>
      <c r="C9408" s="1" t="n">
        <v>11</v>
      </c>
      <c r="D9408" s="1" t="s">
        <v>3074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5497</v>
      </c>
      <c r="N9408" s="1" t="n">
        <v>5</v>
      </c>
      <c r="O9408" s="1" t="n">
        <v>18.9</v>
      </c>
    </row>
    <row r="9409" customFormat="false" ht="15" hidden="false" customHeight="true" outlineLevel="0" collapsed="false">
      <c r="A9409" s="1" t="n">
        <v>3</v>
      </c>
      <c r="B9409" s="15" t="n">
        <v>46267</v>
      </c>
      <c r="C9409" s="1" t="n">
        <v>11</v>
      </c>
      <c r="D9409" s="1" t="s">
        <v>3074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5498</v>
      </c>
      <c r="N9409" s="1" t="n">
        <v>2</v>
      </c>
      <c r="O9409" s="1" t="n">
        <v>9.18</v>
      </c>
    </row>
    <row r="9410" customFormat="false" ht="15" hidden="false" customHeight="true" outlineLevel="0" collapsed="false">
      <c r="A9410" s="1" t="n">
        <v>3</v>
      </c>
      <c r="B9410" s="15" t="n">
        <v>46267</v>
      </c>
      <c r="C9410" s="1" t="n">
        <v>11</v>
      </c>
      <c r="D9410" s="1" t="s">
        <v>3074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3879</v>
      </c>
      <c r="N9410" s="1" t="n">
        <v>3</v>
      </c>
      <c r="O9410" s="1" t="n">
        <v>10.32</v>
      </c>
    </row>
    <row r="9411" customFormat="false" ht="15" hidden="false" customHeight="true" outlineLevel="0" collapsed="false">
      <c r="A9411" s="1" t="n">
        <v>3</v>
      </c>
      <c r="B9411" s="15" t="n">
        <v>46267</v>
      </c>
      <c r="C9411" s="1" t="n">
        <v>11</v>
      </c>
      <c r="D9411" s="1" t="s">
        <v>3074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5499</v>
      </c>
      <c r="N9411" s="1" t="n">
        <v>6</v>
      </c>
      <c r="O9411" s="1" t="n">
        <v>12.34</v>
      </c>
    </row>
    <row r="9412" customFormat="false" ht="15" hidden="false" customHeight="true" outlineLevel="0" collapsed="false">
      <c r="A9412" s="1" t="n">
        <v>3</v>
      </c>
      <c r="B9412" s="15" t="n">
        <v>46267</v>
      </c>
      <c r="C9412" s="1" t="n">
        <v>11</v>
      </c>
      <c r="D9412" s="1" t="s">
        <v>3074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3283</v>
      </c>
      <c r="N9412" s="1" t="n">
        <v>112</v>
      </c>
      <c r="O9412" s="1" t="n">
        <v>369.6</v>
      </c>
    </row>
    <row r="9413" customFormat="false" ht="15" hidden="false" customHeight="true" outlineLevel="0" collapsed="false">
      <c r="A9413" s="1" t="n">
        <v>3</v>
      </c>
      <c r="B9413" s="15" t="n">
        <v>46267</v>
      </c>
      <c r="C9413" s="1" t="n">
        <v>11</v>
      </c>
      <c r="D9413" s="1" t="s">
        <v>3074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5071</v>
      </c>
      <c r="N9413" s="1" t="n">
        <v>56</v>
      </c>
      <c r="O9413" s="1" t="n">
        <v>184.8</v>
      </c>
    </row>
    <row r="9414" customFormat="false" ht="15" hidden="false" customHeight="true" outlineLevel="0" collapsed="false">
      <c r="A9414" s="1" t="n">
        <v>3</v>
      </c>
      <c r="B9414" s="15" t="n">
        <v>46267</v>
      </c>
      <c r="C9414" s="1" t="n">
        <v>11</v>
      </c>
      <c r="D9414" s="1" t="s">
        <v>3074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3285</v>
      </c>
      <c r="N9414" s="1" t="n">
        <v>12</v>
      </c>
      <c r="O9414" s="1" t="n">
        <v>149.4</v>
      </c>
    </row>
    <row r="9415" customFormat="false" ht="15" hidden="false" customHeight="true" outlineLevel="0" collapsed="false">
      <c r="A9415" s="1" t="n">
        <v>3</v>
      </c>
      <c r="B9415" s="15" t="n">
        <v>46267</v>
      </c>
      <c r="C9415" s="1" t="n">
        <v>11</v>
      </c>
      <c r="D9415" s="1" t="s">
        <v>3074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3289</v>
      </c>
      <c r="N9415" s="1" t="n">
        <v>58</v>
      </c>
      <c r="O9415" s="1" t="n">
        <v>216.34</v>
      </c>
    </row>
    <row r="9416" customFormat="false" ht="15" hidden="false" customHeight="true" outlineLevel="0" collapsed="false">
      <c r="A9416" s="1" t="n">
        <v>3</v>
      </c>
      <c r="B9416" s="15" t="n">
        <v>46267</v>
      </c>
      <c r="C9416" s="1" t="n">
        <v>11</v>
      </c>
      <c r="D9416" s="1" t="s">
        <v>3074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3291</v>
      </c>
      <c r="N9416" s="1" t="n">
        <v>12</v>
      </c>
      <c r="O9416" s="1" t="n">
        <v>48.36</v>
      </c>
    </row>
    <row r="9417" customFormat="false" ht="15" hidden="false" customHeight="true" outlineLevel="0" collapsed="false">
      <c r="A9417" s="1" t="n">
        <v>3</v>
      </c>
      <c r="B9417" s="15" t="n">
        <v>46267</v>
      </c>
      <c r="C9417" s="1" t="n">
        <v>11</v>
      </c>
      <c r="D9417" s="1" t="s">
        <v>3074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3292</v>
      </c>
      <c r="N9417" s="1" t="n">
        <v>12</v>
      </c>
      <c r="O9417" s="1" t="n">
        <v>156.84</v>
      </c>
    </row>
    <row r="9418" customFormat="false" ht="15" hidden="false" customHeight="true" outlineLevel="0" collapsed="false">
      <c r="A9418" s="1" t="n">
        <v>3</v>
      </c>
      <c r="B9418" s="15" t="n">
        <v>46267</v>
      </c>
      <c r="C9418" s="1" t="n">
        <v>11</v>
      </c>
      <c r="D9418" s="1" t="s">
        <v>3074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3293</v>
      </c>
      <c r="N9418" s="1" t="n">
        <v>36</v>
      </c>
      <c r="O9418" s="1" t="n">
        <v>145.08</v>
      </c>
    </row>
    <row r="9419" customFormat="false" ht="15" hidden="false" customHeight="true" outlineLevel="0" collapsed="false">
      <c r="A9419" s="1" t="n">
        <v>3</v>
      </c>
      <c r="B9419" s="15" t="n">
        <v>46267</v>
      </c>
      <c r="C9419" s="1" t="n">
        <v>11</v>
      </c>
      <c r="D9419" s="1" t="s">
        <v>3074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3294</v>
      </c>
      <c r="N9419" s="1" t="n">
        <v>56</v>
      </c>
      <c r="O9419" s="1" t="n">
        <v>168</v>
      </c>
    </row>
    <row r="9420" customFormat="false" ht="15" hidden="false" customHeight="true" outlineLevel="0" collapsed="false">
      <c r="A9420" s="1" t="n">
        <v>3</v>
      </c>
      <c r="B9420" s="15" t="n">
        <v>46267</v>
      </c>
      <c r="C9420" s="1" t="n">
        <v>11</v>
      </c>
      <c r="D9420" s="1" t="s">
        <v>3074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5924</v>
      </c>
      <c r="N9420" s="1" t="n">
        <v>20</v>
      </c>
      <c r="O9420" s="1" t="n">
        <v>100.2</v>
      </c>
    </row>
    <row r="9421" customFormat="false" ht="15" hidden="false" customHeight="true" outlineLevel="0" collapsed="false">
      <c r="A9421" s="1" t="n">
        <v>3</v>
      </c>
      <c r="B9421" s="15" t="n">
        <v>46267</v>
      </c>
      <c r="C9421" s="1" t="n">
        <v>22</v>
      </c>
      <c r="D9421" s="1" t="s">
        <v>3220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3235</v>
      </c>
      <c r="N9421" s="1" t="n">
        <v>3.19</v>
      </c>
      <c r="O9421" s="1" t="n">
        <v>70.38</v>
      </c>
    </row>
    <row r="9422" customFormat="false" ht="15" hidden="false" customHeight="true" outlineLevel="0" collapsed="false">
      <c r="A9422" s="1" t="n">
        <v>3</v>
      </c>
      <c r="B9422" s="15" t="n">
        <v>46267</v>
      </c>
      <c r="C9422" s="1" t="n">
        <v>22</v>
      </c>
      <c r="D9422" s="1" t="s">
        <v>3220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3236</v>
      </c>
      <c r="N9422" s="1" t="n">
        <v>8.88</v>
      </c>
      <c r="O9422" s="1" t="n">
        <v>209.42</v>
      </c>
    </row>
    <row r="9423" customFormat="false" ht="15" hidden="false" customHeight="true" outlineLevel="0" collapsed="false">
      <c r="A9423" s="1" t="n">
        <v>3</v>
      </c>
      <c r="B9423" s="15" t="n">
        <v>46267</v>
      </c>
      <c r="C9423" s="1" t="n">
        <v>22</v>
      </c>
      <c r="D9423" s="1" t="s">
        <v>3220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3237</v>
      </c>
      <c r="N9423" s="1" t="n">
        <v>19.125</v>
      </c>
      <c r="O9423" s="1" t="n">
        <v>465.58</v>
      </c>
    </row>
    <row r="9424" customFormat="false" ht="15" hidden="false" customHeight="true" outlineLevel="0" collapsed="false">
      <c r="A9424" s="1" t="n">
        <v>3</v>
      </c>
      <c r="B9424" s="15" t="n">
        <v>46267</v>
      </c>
      <c r="C9424" s="1" t="n">
        <v>22</v>
      </c>
      <c r="D9424" s="1" t="s">
        <v>3220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3238</v>
      </c>
      <c r="N9424" s="1" t="n">
        <v>16.785</v>
      </c>
      <c r="O9424" s="1" t="n">
        <v>446.94</v>
      </c>
    </row>
    <row r="9425" customFormat="false" ht="15" hidden="false" customHeight="true" outlineLevel="0" collapsed="false">
      <c r="A9425" s="1" t="n">
        <v>3</v>
      </c>
      <c r="B9425" s="15" t="n">
        <v>46267</v>
      </c>
      <c r="C9425" s="1" t="n">
        <v>22</v>
      </c>
      <c r="D9425" s="1" t="s">
        <v>3220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3221</v>
      </c>
      <c r="N9425" s="1" t="n">
        <v>5.61</v>
      </c>
      <c r="O9425" s="1" t="n">
        <v>190.92</v>
      </c>
    </row>
    <row r="9426" customFormat="false" ht="15" hidden="false" customHeight="true" outlineLevel="0" collapsed="false">
      <c r="A9426" s="1" t="n">
        <v>3</v>
      </c>
      <c r="B9426" s="15" t="n">
        <v>46267</v>
      </c>
      <c r="C9426" s="1" t="n">
        <v>22</v>
      </c>
      <c r="D9426" s="1" t="s">
        <v>3220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3239</v>
      </c>
      <c r="N9426" s="1" t="n">
        <v>4.124</v>
      </c>
      <c r="O9426" s="1" t="n">
        <v>106.67</v>
      </c>
    </row>
    <row r="9427" customFormat="false" ht="15" hidden="false" customHeight="true" outlineLevel="0" collapsed="false">
      <c r="A9427" s="1" t="n">
        <v>3</v>
      </c>
      <c r="B9427" s="15" t="n">
        <v>46267</v>
      </c>
      <c r="C9427" s="1" t="n">
        <v>22</v>
      </c>
      <c r="D9427" s="1" t="s">
        <v>3220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3222</v>
      </c>
      <c r="N9427" s="1" t="n">
        <v>14.265</v>
      </c>
      <c r="O9427" s="1" t="n">
        <v>497.61</v>
      </c>
    </row>
    <row r="9428" customFormat="false" ht="15" hidden="false" customHeight="true" outlineLevel="0" collapsed="false">
      <c r="A9428" s="1" t="n">
        <v>3</v>
      </c>
      <c r="B9428" s="15" t="n">
        <v>46267</v>
      </c>
      <c r="C9428" s="1" t="n">
        <v>22</v>
      </c>
      <c r="D9428" s="1" t="s">
        <v>3220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3223</v>
      </c>
      <c r="N9428" s="1" t="n">
        <v>3.184</v>
      </c>
      <c r="O9428" s="1" t="n">
        <v>127.33</v>
      </c>
    </row>
    <row r="9429" customFormat="false" ht="15" hidden="false" customHeight="true" outlineLevel="0" collapsed="false">
      <c r="A9429" s="1" t="n">
        <v>3</v>
      </c>
      <c r="B9429" s="15" t="n">
        <v>46267</v>
      </c>
      <c r="C9429" s="1" t="n">
        <v>22</v>
      </c>
      <c r="D9429" s="1" t="s">
        <v>3220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3224</v>
      </c>
      <c r="N9429" s="1" t="n">
        <v>6.435</v>
      </c>
      <c r="O9429" s="1" t="n">
        <v>257.33</v>
      </c>
    </row>
    <row r="9430" customFormat="false" ht="15" hidden="false" customHeight="true" outlineLevel="0" collapsed="false">
      <c r="A9430" s="1" t="n">
        <v>3</v>
      </c>
      <c r="B9430" s="15" t="n">
        <v>46267</v>
      </c>
      <c r="C9430" s="1" t="n">
        <v>22</v>
      </c>
      <c r="D9430" s="1" t="s">
        <v>3220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3225</v>
      </c>
      <c r="N9430" s="1" t="n">
        <v>6.988</v>
      </c>
      <c r="O9430" s="1" t="n">
        <v>303.23</v>
      </c>
    </row>
    <row r="9431" customFormat="false" ht="15" hidden="false" customHeight="true" outlineLevel="0" collapsed="false">
      <c r="A9431" s="1" t="n">
        <v>3</v>
      </c>
      <c r="B9431" s="15" t="n">
        <v>46267</v>
      </c>
      <c r="C9431" s="1" t="n">
        <v>22</v>
      </c>
      <c r="D9431" s="1" t="s">
        <v>3220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3226</v>
      </c>
      <c r="N9431" s="1" t="n">
        <v>9.803</v>
      </c>
      <c r="O9431" s="1" t="n">
        <v>458.75</v>
      </c>
    </row>
    <row r="9432" customFormat="false" ht="15" hidden="false" customHeight="true" outlineLevel="0" collapsed="false">
      <c r="A9432" s="1" t="n">
        <v>3</v>
      </c>
      <c r="B9432" s="15" t="n">
        <v>46267</v>
      </c>
      <c r="C9432" s="1" t="n">
        <v>22</v>
      </c>
      <c r="D9432" s="1" t="s">
        <v>3220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3227</v>
      </c>
      <c r="N9432" s="1" t="n">
        <v>4.682</v>
      </c>
      <c r="O9432" s="1" t="n">
        <v>223.09</v>
      </c>
    </row>
    <row r="9433" customFormat="false" ht="15" hidden="false" customHeight="true" outlineLevel="0" collapsed="false">
      <c r="A9433" s="1" t="n">
        <v>3</v>
      </c>
      <c r="B9433" s="15" t="n">
        <v>46267</v>
      </c>
      <c r="C9433" s="1" t="n">
        <v>22</v>
      </c>
      <c r="D9433" s="1" t="s">
        <v>3220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3228</v>
      </c>
      <c r="N9433" s="1" t="n">
        <v>1.664</v>
      </c>
      <c r="O9433" s="1" t="n">
        <v>72.21</v>
      </c>
    </row>
    <row r="9434" customFormat="false" ht="15" hidden="false" customHeight="true" outlineLevel="0" collapsed="false">
      <c r="A9434" s="1" t="n">
        <v>3</v>
      </c>
      <c r="B9434" s="15" t="n">
        <v>46267</v>
      </c>
      <c r="C9434" s="1" t="n">
        <v>22</v>
      </c>
      <c r="D9434" s="1" t="s">
        <v>3220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3229</v>
      </c>
      <c r="N9434" s="1" t="n">
        <v>2.138</v>
      </c>
      <c r="O9434" s="1" t="n">
        <v>100.05</v>
      </c>
    </row>
    <row r="9435" customFormat="false" ht="15" hidden="false" customHeight="true" outlineLevel="0" collapsed="false">
      <c r="A9435" s="1" t="n">
        <v>3</v>
      </c>
      <c r="B9435" s="15" t="n">
        <v>46267</v>
      </c>
      <c r="C9435" s="1" t="n">
        <v>22</v>
      </c>
      <c r="D9435" s="1" t="s">
        <v>3220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3230</v>
      </c>
      <c r="N9435" s="1" t="n">
        <v>1.92</v>
      </c>
      <c r="O9435" s="1" t="n">
        <v>106.19</v>
      </c>
    </row>
    <row r="9436" customFormat="false" ht="15" hidden="false" customHeight="true" outlineLevel="0" collapsed="false">
      <c r="A9436" s="1" t="n">
        <v>3</v>
      </c>
      <c r="B9436" s="15" t="n">
        <v>46267</v>
      </c>
      <c r="C9436" s="1" t="n">
        <v>22</v>
      </c>
      <c r="D9436" s="1" t="s">
        <v>3220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3240</v>
      </c>
      <c r="N9436" s="1" t="n">
        <v>2.94</v>
      </c>
      <c r="O9436" s="1" t="n">
        <v>102.56</v>
      </c>
    </row>
    <row r="9437" customFormat="false" ht="15" hidden="false" customHeight="true" outlineLevel="0" collapsed="false">
      <c r="A9437" s="1" t="n">
        <v>3</v>
      </c>
      <c r="B9437" s="15" t="n">
        <v>46267</v>
      </c>
      <c r="C9437" s="1" t="n">
        <v>22</v>
      </c>
      <c r="D9437" s="1" t="s">
        <v>3220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3231</v>
      </c>
      <c r="N9437" s="1" t="n">
        <v>1.696</v>
      </c>
      <c r="O9437" s="1" t="n">
        <v>64.94</v>
      </c>
    </row>
    <row r="9438" customFormat="false" ht="15" hidden="false" customHeight="true" outlineLevel="0" collapsed="false">
      <c r="A9438" s="1" t="n">
        <v>3</v>
      </c>
      <c r="B9438" s="15" t="n">
        <v>46267</v>
      </c>
      <c r="C9438" s="1" t="n">
        <v>22</v>
      </c>
      <c r="D9438" s="1" t="s">
        <v>3220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3232</v>
      </c>
      <c r="N9438" s="1" t="n">
        <v>3.986</v>
      </c>
      <c r="O9438" s="1" t="n">
        <v>6.75</v>
      </c>
    </row>
    <row r="9439" customFormat="false" ht="15" hidden="false" customHeight="true" outlineLevel="0" collapsed="false">
      <c r="A9439" s="1" t="n">
        <v>3</v>
      </c>
      <c r="B9439" s="15" t="n">
        <v>46267</v>
      </c>
      <c r="C9439" s="1" t="n">
        <v>22</v>
      </c>
      <c r="D9439" s="1" t="s">
        <v>3220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3232</v>
      </c>
      <c r="N9439" s="1" t="n">
        <v>2.352</v>
      </c>
      <c r="O9439" s="1" t="n">
        <v>3.56</v>
      </c>
    </row>
    <row r="9440" customFormat="false" ht="15" hidden="false" customHeight="true" outlineLevel="0" collapsed="false">
      <c r="A9440" s="1" t="n">
        <v>3</v>
      </c>
      <c r="B9440" s="15" t="n">
        <v>46267</v>
      </c>
      <c r="C9440" s="1" t="n">
        <v>22</v>
      </c>
      <c r="D9440" s="1" t="s">
        <v>3220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3233</v>
      </c>
      <c r="N9440" s="1" t="n">
        <v>12.006</v>
      </c>
      <c r="O9440" s="1" t="n">
        <v>30.55</v>
      </c>
    </row>
    <row r="9441" customFormat="false" ht="15" hidden="false" customHeight="true" outlineLevel="0" collapsed="false">
      <c r="A9441" s="1" t="n">
        <v>3</v>
      </c>
      <c r="B9441" s="15" t="n">
        <v>46267</v>
      </c>
      <c r="C9441" s="1" t="n">
        <v>22</v>
      </c>
      <c r="D9441" s="1" t="s">
        <v>3220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3233</v>
      </c>
      <c r="N9441" s="1" t="n">
        <v>3.054</v>
      </c>
      <c r="O9441" s="1" t="n">
        <v>6.95</v>
      </c>
    </row>
    <row r="9442" customFormat="false" ht="15" hidden="false" customHeight="true" outlineLevel="0" collapsed="false">
      <c r="A9442" s="1" t="n">
        <v>3</v>
      </c>
      <c r="B9442" s="15" t="n">
        <v>46267</v>
      </c>
      <c r="C9442" s="1" t="n">
        <v>22</v>
      </c>
      <c r="D9442" s="1" t="s">
        <v>3220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3234</v>
      </c>
      <c r="N9442" s="1" t="n">
        <v>0.69</v>
      </c>
      <c r="O9442" s="1" t="n">
        <v>0</v>
      </c>
    </row>
    <row r="9443" customFormat="false" ht="15" hidden="false" customHeight="true" outlineLevel="0" collapsed="false">
      <c r="A9443" s="1" t="n">
        <v>3</v>
      </c>
      <c r="B9443" s="15" t="n">
        <v>46267</v>
      </c>
      <c r="C9443" s="1" t="n">
        <v>22</v>
      </c>
      <c r="D9443" s="1" t="s">
        <v>3220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3234</v>
      </c>
      <c r="N9443" s="1" t="n">
        <v>0.883</v>
      </c>
      <c r="O9443" s="1" t="n">
        <v>0</v>
      </c>
    </row>
    <row r="9444" customFormat="false" ht="15" hidden="false" customHeight="true" outlineLevel="0" collapsed="false">
      <c r="A9444" s="1" t="n">
        <v>3</v>
      </c>
      <c r="B9444" s="15" t="n">
        <v>46267</v>
      </c>
      <c r="C9444" s="1" t="n">
        <v>100</v>
      </c>
      <c r="D9444" s="1" t="s">
        <v>3241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3235</v>
      </c>
      <c r="N9444" s="1" t="n">
        <v>3.19</v>
      </c>
      <c r="O9444" s="1" t="n">
        <v>70.38</v>
      </c>
    </row>
    <row r="9445" customFormat="false" ht="15" hidden="false" customHeight="true" outlineLevel="0" collapsed="false">
      <c r="A9445" s="1" t="n">
        <v>3</v>
      </c>
      <c r="B9445" s="15" t="n">
        <v>46267</v>
      </c>
      <c r="C9445" s="1" t="n">
        <v>100</v>
      </c>
      <c r="D9445" s="1" t="s">
        <v>3241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3236</v>
      </c>
      <c r="N9445" s="1" t="n">
        <v>8.88</v>
      </c>
      <c r="O9445" s="1" t="n">
        <v>209.42</v>
      </c>
    </row>
    <row r="9446" customFormat="false" ht="15" hidden="false" customHeight="true" outlineLevel="0" collapsed="false">
      <c r="A9446" s="1" t="n">
        <v>3</v>
      </c>
      <c r="B9446" s="15" t="n">
        <v>46267</v>
      </c>
      <c r="C9446" s="1" t="n">
        <v>100</v>
      </c>
      <c r="D9446" s="1" t="s">
        <v>3241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3237</v>
      </c>
      <c r="N9446" s="1" t="n">
        <v>19.125</v>
      </c>
      <c r="O9446" s="1" t="n">
        <v>465.58</v>
      </c>
    </row>
    <row r="9447" customFormat="false" ht="15" hidden="false" customHeight="true" outlineLevel="0" collapsed="false">
      <c r="A9447" s="1" t="n">
        <v>3</v>
      </c>
      <c r="B9447" s="15" t="n">
        <v>46267</v>
      </c>
      <c r="C9447" s="1" t="n">
        <v>100</v>
      </c>
      <c r="D9447" s="1" t="s">
        <v>3241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3238</v>
      </c>
      <c r="N9447" s="1" t="n">
        <v>16.785</v>
      </c>
      <c r="O9447" s="1" t="n">
        <v>446.94</v>
      </c>
    </row>
    <row r="9448" customFormat="false" ht="15" hidden="false" customHeight="true" outlineLevel="0" collapsed="false">
      <c r="A9448" s="1" t="n">
        <v>3</v>
      </c>
      <c r="B9448" s="15" t="n">
        <v>46267</v>
      </c>
      <c r="C9448" s="1" t="n">
        <v>100</v>
      </c>
      <c r="D9448" s="1" t="s">
        <v>3241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3239</v>
      </c>
      <c r="N9448" s="1" t="n">
        <v>4.124</v>
      </c>
      <c r="O9448" s="1" t="n">
        <v>106.67</v>
      </c>
    </row>
    <row r="9449" customFormat="false" ht="15" hidden="false" customHeight="true" outlineLevel="0" collapsed="false">
      <c r="A9449" s="1" t="n">
        <v>3</v>
      </c>
      <c r="B9449" s="15" t="n">
        <v>46267</v>
      </c>
      <c r="C9449" s="1" t="n">
        <v>100</v>
      </c>
      <c r="D9449" s="1" t="s">
        <v>3241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3232</v>
      </c>
      <c r="N9449" s="1" t="n">
        <v>2.352</v>
      </c>
      <c r="O9449" s="1" t="n">
        <v>3.56</v>
      </c>
    </row>
    <row r="9450" customFormat="false" ht="15" hidden="false" customHeight="true" outlineLevel="0" collapsed="false">
      <c r="A9450" s="1" t="n">
        <v>3</v>
      </c>
      <c r="B9450" s="15" t="n">
        <v>46267</v>
      </c>
      <c r="C9450" s="1" t="n">
        <v>100</v>
      </c>
      <c r="D9450" s="1" t="s">
        <v>3241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3233</v>
      </c>
      <c r="N9450" s="1" t="n">
        <v>3.054</v>
      </c>
      <c r="O9450" s="1" t="n">
        <v>6.95</v>
      </c>
    </row>
    <row r="9451" customFormat="false" ht="15" hidden="false" customHeight="true" outlineLevel="0" collapsed="false">
      <c r="A9451" s="1" t="n">
        <v>3</v>
      </c>
      <c r="B9451" s="15" t="n">
        <v>46267</v>
      </c>
      <c r="C9451" s="1" t="n">
        <v>100</v>
      </c>
      <c r="D9451" s="1" t="s">
        <v>3241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3234</v>
      </c>
      <c r="N9451" s="1" t="n">
        <v>0.69</v>
      </c>
      <c r="O9451" s="1" t="n">
        <v>0</v>
      </c>
    </row>
    <row r="9452" customFormat="false" ht="15" hidden="false" customHeight="true" outlineLevel="0" collapsed="false">
      <c r="A9452" s="1" t="n">
        <v>3</v>
      </c>
      <c r="B9452" s="15" t="n">
        <v>46267</v>
      </c>
      <c r="C9452" s="1" t="n">
        <v>100</v>
      </c>
      <c r="D9452" s="1" t="s">
        <v>3241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3221</v>
      </c>
      <c r="N9452" s="1" t="n">
        <v>5.61</v>
      </c>
      <c r="O9452" s="1" t="n">
        <v>190.92</v>
      </c>
    </row>
    <row r="9453" customFormat="false" ht="15" hidden="false" customHeight="true" outlineLevel="0" collapsed="false">
      <c r="A9453" s="1" t="n">
        <v>3</v>
      </c>
      <c r="B9453" s="15" t="n">
        <v>46267</v>
      </c>
      <c r="C9453" s="1" t="n">
        <v>100</v>
      </c>
      <c r="D9453" s="1" t="s">
        <v>3241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3222</v>
      </c>
      <c r="N9453" s="1" t="n">
        <v>14.265</v>
      </c>
      <c r="O9453" s="1" t="n">
        <v>497.61</v>
      </c>
    </row>
    <row r="9454" customFormat="false" ht="15" hidden="false" customHeight="true" outlineLevel="0" collapsed="false">
      <c r="A9454" s="1" t="n">
        <v>3</v>
      </c>
      <c r="B9454" s="15" t="n">
        <v>46267</v>
      </c>
      <c r="C9454" s="1" t="n">
        <v>100</v>
      </c>
      <c r="D9454" s="1" t="s">
        <v>3241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3223</v>
      </c>
      <c r="N9454" s="1" t="n">
        <v>3.184</v>
      </c>
      <c r="O9454" s="1" t="n">
        <v>127.33</v>
      </c>
    </row>
    <row r="9455" customFormat="false" ht="15" hidden="false" customHeight="true" outlineLevel="0" collapsed="false">
      <c r="A9455" s="1" t="n">
        <v>3</v>
      </c>
      <c r="B9455" s="15" t="n">
        <v>46267</v>
      </c>
      <c r="C9455" s="1" t="n">
        <v>100</v>
      </c>
      <c r="D9455" s="1" t="s">
        <v>3241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3224</v>
      </c>
      <c r="N9455" s="1" t="n">
        <v>6.435</v>
      </c>
      <c r="O9455" s="1" t="n">
        <v>257.33</v>
      </c>
    </row>
    <row r="9456" customFormat="false" ht="15" hidden="false" customHeight="true" outlineLevel="0" collapsed="false">
      <c r="A9456" s="1" t="n">
        <v>3</v>
      </c>
      <c r="B9456" s="15" t="n">
        <v>46267</v>
      </c>
      <c r="C9456" s="1" t="n">
        <v>100</v>
      </c>
      <c r="D9456" s="1" t="s">
        <v>3241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3225</v>
      </c>
      <c r="N9456" s="1" t="n">
        <v>6.988</v>
      </c>
      <c r="O9456" s="1" t="n">
        <v>303.23</v>
      </c>
    </row>
    <row r="9457" customFormat="false" ht="15" hidden="false" customHeight="true" outlineLevel="0" collapsed="false">
      <c r="A9457" s="1" t="n">
        <v>3</v>
      </c>
      <c r="B9457" s="15" t="n">
        <v>46267</v>
      </c>
      <c r="C9457" s="1" t="n">
        <v>100</v>
      </c>
      <c r="D9457" s="1" t="s">
        <v>3241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3226</v>
      </c>
      <c r="N9457" s="1" t="n">
        <v>9.803</v>
      </c>
      <c r="O9457" s="1" t="n">
        <v>458.75</v>
      </c>
    </row>
    <row r="9458" customFormat="false" ht="15" hidden="false" customHeight="true" outlineLevel="0" collapsed="false">
      <c r="A9458" s="1" t="n">
        <v>3</v>
      </c>
      <c r="B9458" s="15" t="n">
        <v>46267</v>
      </c>
      <c r="C9458" s="1" t="n">
        <v>100</v>
      </c>
      <c r="D9458" s="1" t="s">
        <v>3241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3227</v>
      </c>
      <c r="N9458" s="1" t="n">
        <v>4.682</v>
      </c>
      <c r="O9458" s="1" t="n">
        <v>223.09</v>
      </c>
    </row>
    <row r="9459" customFormat="false" ht="15" hidden="false" customHeight="true" outlineLevel="0" collapsed="false">
      <c r="A9459" s="1" t="n">
        <v>3</v>
      </c>
      <c r="B9459" s="15" t="n">
        <v>46267</v>
      </c>
      <c r="C9459" s="1" t="n">
        <v>100</v>
      </c>
      <c r="D9459" s="1" t="s">
        <v>3241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3228</v>
      </c>
      <c r="N9459" s="1" t="n">
        <v>1.664</v>
      </c>
      <c r="O9459" s="1" t="n">
        <v>72.21</v>
      </c>
    </row>
    <row r="9460" customFormat="false" ht="15" hidden="false" customHeight="true" outlineLevel="0" collapsed="false">
      <c r="A9460" s="1" t="n">
        <v>3</v>
      </c>
      <c r="B9460" s="15" t="n">
        <v>46267</v>
      </c>
      <c r="C9460" s="1" t="n">
        <v>100</v>
      </c>
      <c r="D9460" s="1" t="s">
        <v>3241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3229</v>
      </c>
      <c r="N9460" s="1" t="n">
        <v>2.138</v>
      </c>
      <c r="O9460" s="1" t="n">
        <v>100.05</v>
      </c>
    </row>
    <row r="9461" customFormat="false" ht="15" hidden="false" customHeight="true" outlineLevel="0" collapsed="false">
      <c r="A9461" s="1" t="n">
        <v>3</v>
      </c>
      <c r="B9461" s="15" t="n">
        <v>46267</v>
      </c>
      <c r="C9461" s="1" t="n">
        <v>100</v>
      </c>
      <c r="D9461" s="1" t="s">
        <v>3241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3230</v>
      </c>
      <c r="N9461" s="1" t="n">
        <v>1.92</v>
      </c>
      <c r="O9461" s="1" t="n">
        <v>106.19</v>
      </c>
    </row>
    <row r="9462" customFormat="false" ht="15" hidden="false" customHeight="true" outlineLevel="0" collapsed="false">
      <c r="A9462" s="1" t="n">
        <v>3</v>
      </c>
      <c r="B9462" s="15" t="n">
        <v>46267</v>
      </c>
      <c r="C9462" s="1" t="n">
        <v>100</v>
      </c>
      <c r="D9462" s="1" t="s">
        <v>3241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3240</v>
      </c>
      <c r="N9462" s="1" t="n">
        <v>2.94</v>
      </c>
      <c r="O9462" s="1" t="n">
        <v>102.56</v>
      </c>
    </row>
    <row r="9463" customFormat="false" ht="15" hidden="false" customHeight="true" outlineLevel="0" collapsed="false">
      <c r="A9463" s="1" t="n">
        <v>3</v>
      </c>
      <c r="B9463" s="15" t="n">
        <v>46267</v>
      </c>
      <c r="C9463" s="1" t="n">
        <v>100</v>
      </c>
      <c r="D9463" s="1" t="s">
        <v>3241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3231</v>
      </c>
      <c r="N9463" s="1" t="n">
        <v>1.696</v>
      </c>
      <c r="O9463" s="1" t="n">
        <v>64.94</v>
      </c>
    </row>
    <row r="9464" customFormat="false" ht="15" hidden="false" customHeight="true" outlineLevel="0" collapsed="false">
      <c r="A9464" s="1" t="n">
        <v>3</v>
      </c>
      <c r="B9464" s="15" t="n">
        <v>46267</v>
      </c>
      <c r="C9464" s="1" t="n">
        <v>100</v>
      </c>
      <c r="D9464" s="1" t="s">
        <v>3241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3232</v>
      </c>
      <c r="N9464" s="1" t="n">
        <v>3.986</v>
      </c>
      <c r="O9464" s="1" t="n">
        <v>6.75</v>
      </c>
    </row>
    <row r="9465" customFormat="false" ht="15" hidden="false" customHeight="true" outlineLevel="0" collapsed="false">
      <c r="A9465" s="1" t="n">
        <v>3</v>
      </c>
      <c r="B9465" s="15" t="n">
        <v>46267</v>
      </c>
      <c r="C9465" s="1" t="n">
        <v>100</v>
      </c>
      <c r="D9465" s="1" t="s">
        <v>3241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3233</v>
      </c>
      <c r="N9465" s="1" t="n">
        <v>12.006</v>
      </c>
      <c r="O9465" s="1" t="n">
        <v>30.55</v>
      </c>
    </row>
    <row r="9466" customFormat="false" ht="15" hidden="false" customHeight="true" outlineLevel="0" collapsed="false">
      <c r="A9466" s="1" t="n">
        <v>3</v>
      </c>
      <c r="B9466" s="15" t="n">
        <v>46267</v>
      </c>
      <c r="C9466" s="1" t="n">
        <v>100</v>
      </c>
      <c r="D9466" s="1" t="s">
        <v>3241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3234</v>
      </c>
      <c r="N9466" s="1" t="n">
        <v>0.883</v>
      </c>
      <c r="O9466" s="1" t="n">
        <v>0</v>
      </c>
    </row>
    <row r="9467" customFormat="false" ht="15" hidden="false" customHeight="true" outlineLevel="0" collapsed="false">
      <c r="A9467" s="1" t="n">
        <v>3</v>
      </c>
      <c r="B9467" s="15" t="n">
        <v>46267</v>
      </c>
      <c r="C9467" s="1" t="n">
        <v>171</v>
      </c>
      <c r="D9467" s="1" t="s">
        <v>3301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3271</v>
      </c>
      <c r="N9467" s="1" t="n">
        <v>2</v>
      </c>
      <c r="O9467" s="1" t="n">
        <v>24.58</v>
      </c>
    </row>
    <row r="9468" customFormat="false" ht="15" hidden="false" customHeight="true" outlineLevel="0" collapsed="false">
      <c r="A9468" s="1" t="n">
        <v>3</v>
      </c>
      <c r="B9468" s="15" t="n">
        <v>46267</v>
      </c>
      <c r="C9468" s="1" t="n">
        <v>171</v>
      </c>
      <c r="D9468" s="1" t="s">
        <v>3301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5496</v>
      </c>
      <c r="N9468" s="1" t="n">
        <v>3</v>
      </c>
      <c r="O9468" s="1" t="n">
        <v>24.87</v>
      </c>
    </row>
    <row r="9469" customFormat="false" ht="15" hidden="false" customHeight="true" outlineLevel="0" collapsed="false">
      <c r="A9469" s="1" t="n">
        <v>3</v>
      </c>
      <c r="B9469" s="15" t="n">
        <v>46268</v>
      </c>
      <c r="C9469" s="1" t="n">
        <v>6</v>
      </c>
      <c r="D9469" s="1" t="s">
        <v>3073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3069</v>
      </c>
      <c r="N9469" s="1" t="n">
        <v>5</v>
      </c>
      <c r="O9469" s="1" t="n">
        <v>35</v>
      </c>
    </row>
    <row r="9470" customFormat="false" ht="15" hidden="false" customHeight="true" outlineLevel="0" collapsed="false">
      <c r="A9470" s="1" t="n">
        <v>3</v>
      </c>
      <c r="B9470" s="15" t="n">
        <v>46268</v>
      </c>
      <c r="C9470" s="1" t="n">
        <v>6</v>
      </c>
      <c r="D9470" s="1" t="s">
        <v>3073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3070</v>
      </c>
      <c r="N9470" s="1" t="n">
        <v>50</v>
      </c>
      <c r="O9470" s="1" t="n">
        <v>100</v>
      </c>
    </row>
    <row r="9471" customFormat="false" ht="15" hidden="false" customHeight="true" outlineLevel="0" collapsed="false">
      <c r="A9471" s="1" t="n">
        <v>3</v>
      </c>
      <c r="B9471" s="15" t="n">
        <v>46268</v>
      </c>
      <c r="C9471" s="1" t="n">
        <v>11</v>
      </c>
      <c r="D9471" s="1" t="s">
        <v>3074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3521</v>
      </c>
      <c r="N9471" s="1" t="n">
        <v>8</v>
      </c>
      <c r="O9471" s="1" t="n">
        <v>43.92</v>
      </c>
    </row>
    <row r="9472" customFormat="false" ht="15" hidden="false" customHeight="true" outlineLevel="0" collapsed="false">
      <c r="A9472" s="1" t="n">
        <v>3</v>
      </c>
      <c r="B9472" s="15" t="n">
        <v>46268</v>
      </c>
      <c r="C9472" s="1" t="n">
        <v>11</v>
      </c>
      <c r="D9472" s="1" t="s">
        <v>3074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3522</v>
      </c>
      <c r="N9472" s="1" t="n">
        <v>8</v>
      </c>
      <c r="O9472" s="1" t="n">
        <v>43.92</v>
      </c>
    </row>
    <row r="9473" customFormat="false" ht="15" hidden="false" customHeight="true" outlineLevel="0" collapsed="false">
      <c r="A9473" s="1" t="n">
        <v>3</v>
      </c>
      <c r="B9473" s="15" t="n">
        <v>46268</v>
      </c>
      <c r="C9473" s="1" t="n">
        <v>11</v>
      </c>
      <c r="D9473" s="1" t="s">
        <v>3074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4377</v>
      </c>
      <c r="N9473" s="1" t="n">
        <v>3</v>
      </c>
      <c r="O9473" s="1" t="n">
        <v>36.27</v>
      </c>
    </row>
    <row r="9474" customFormat="false" ht="15" hidden="false" customHeight="true" outlineLevel="0" collapsed="false">
      <c r="A9474" s="1" t="n">
        <v>3</v>
      </c>
      <c r="B9474" s="15" t="n">
        <v>46268</v>
      </c>
      <c r="C9474" s="1" t="n">
        <v>11</v>
      </c>
      <c r="D9474" s="1" t="s">
        <v>3074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3523</v>
      </c>
      <c r="N9474" s="1" t="n">
        <v>6</v>
      </c>
      <c r="O9474" s="1" t="n">
        <v>65.28</v>
      </c>
    </row>
    <row r="9475" customFormat="false" ht="15" hidden="false" customHeight="true" outlineLevel="0" collapsed="false">
      <c r="A9475" s="1" t="n">
        <v>3</v>
      </c>
      <c r="B9475" s="15" t="n">
        <v>46268</v>
      </c>
      <c r="C9475" s="1" t="n">
        <v>11</v>
      </c>
      <c r="D9475" s="1" t="s">
        <v>3074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3524</v>
      </c>
      <c r="N9475" s="1" t="n">
        <v>3</v>
      </c>
      <c r="O9475" s="1" t="n">
        <v>32.64</v>
      </c>
    </row>
    <row r="9476" customFormat="false" ht="15" hidden="false" customHeight="true" outlineLevel="0" collapsed="false">
      <c r="A9476" s="1" t="n">
        <v>3</v>
      </c>
      <c r="B9476" s="15" t="n">
        <v>46268</v>
      </c>
      <c r="C9476" s="1" t="n">
        <v>11</v>
      </c>
      <c r="D9476" s="1" t="s">
        <v>3074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3265</v>
      </c>
      <c r="N9476" s="1" t="n">
        <v>8</v>
      </c>
      <c r="O9476" s="1" t="n">
        <v>43.92</v>
      </c>
    </row>
    <row r="9477" customFormat="false" ht="15" hidden="false" customHeight="true" outlineLevel="0" collapsed="false">
      <c r="A9477" s="1" t="n">
        <v>3</v>
      </c>
      <c r="B9477" s="15" t="n">
        <v>46268</v>
      </c>
      <c r="C9477" s="1" t="n">
        <v>11</v>
      </c>
      <c r="D9477" s="1" t="s">
        <v>3074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5925</v>
      </c>
      <c r="N9477" s="1" t="n">
        <v>6</v>
      </c>
      <c r="O9477" s="1" t="n">
        <v>39.54</v>
      </c>
    </row>
    <row r="9478" customFormat="false" ht="15" hidden="false" customHeight="true" outlineLevel="0" collapsed="false">
      <c r="A9478" s="1" t="n">
        <v>3</v>
      </c>
      <c r="B9478" s="15" t="n">
        <v>46268</v>
      </c>
      <c r="C9478" s="1" t="n">
        <v>11</v>
      </c>
      <c r="D9478" s="1" t="s">
        <v>3074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3525</v>
      </c>
      <c r="N9478" s="1" t="n">
        <v>3</v>
      </c>
      <c r="O9478" s="1" t="n">
        <v>32.64</v>
      </c>
    </row>
    <row r="9479" customFormat="false" ht="15" hidden="false" customHeight="true" outlineLevel="0" collapsed="false">
      <c r="A9479" s="1" t="n">
        <v>3</v>
      </c>
      <c r="B9479" s="15" t="n">
        <v>46268</v>
      </c>
      <c r="C9479" s="1" t="n">
        <v>11</v>
      </c>
      <c r="D9479" s="1" t="s">
        <v>3074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3266</v>
      </c>
      <c r="N9479" s="1" t="n">
        <v>27</v>
      </c>
      <c r="O9479" s="1" t="n">
        <v>65.07</v>
      </c>
    </row>
    <row r="9480" customFormat="false" ht="15" hidden="false" customHeight="true" outlineLevel="0" collapsed="false">
      <c r="A9480" s="1" t="n">
        <v>3</v>
      </c>
      <c r="B9480" s="15" t="n">
        <v>46268</v>
      </c>
      <c r="C9480" s="1" t="n">
        <v>11</v>
      </c>
      <c r="D9480" s="1" t="s">
        <v>3074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3267</v>
      </c>
      <c r="N9480" s="1" t="n">
        <v>27</v>
      </c>
      <c r="O9480" s="1" t="n">
        <v>65.07</v>
      </c>
    </row>
    <row r="9481" customFormat="false" ht="15" hidden="false" customHeight="true" outlineLevel="0" collapsed="false">
      <c r="A9481" s="1" t="n">
        <v>3</v>
      </c>
      <c r="B9481" s="15" t="n">
        <v>46268</v>
      </c>
      <c r="C9481" s="1" t="n">
        <v>11</v>
      </c>
      <c r="D9481" s="1" t="s">
        <v>3074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3250</v>
      </c>
      <c r="N9481" s="1" t="n">
        <v>6</v>
      </c>
      <c r="O9481" s="1" t="n">
        <v>51.6</v>
      </c>
    </row>
    <row r="9482" customFormat="false" ht="15" hidden="false" customHeight="true" outlineLevel="0" collapsed="false">
      <c r="A9482" s="1" t="n">
        <v>3</v>
      </c>
      <c r="B9482" s="15" t="n">
        <v>46268</v>
      </c>
      <c r="C9482" s="1" t="n">
        <v>11</v>
      </c>
      <c r="D9482" s="1" t="s">
        <v>3074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3251</v>
      </c>
      <c r="N9482" s="1" t="n">
        <v>12</v>
      </c>
      <c r="O9482" s="1" t="n">
        <v>128.04</v>
      </c>
    </row>
    <row r="9483" customFormat="false" ht="15" hidden="false" customHeight="true" outlineLevel="0" collapsed="false">
      <c r="A9483" s="1" t="n">
        <v>3</v>
      </c>
      <c r="B9483" s="15" t="n">
        <v>46268</v>
      </c>
      <c r="C9483" s="1" t="n">
        <v>11</v>
      </c>
      <c r="D9483" s="1" t="s">
        <v>3074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3252</v>
      </c>
      <c r="N9483" s="1" t="n">
        <v>12</v>
      </c>
      <c r="O9483" s="1" t="n">
        <v>82.32</v>
      </c>
    </row>
    <row r="9484" customFormat="false" ht="15" hidden="false" customHeight="true" outlineLevel="0" collapsed="false">
      <c r="A9484" s="1" t="n">
        <v>3</v>
      </c>
      <c r="B9484" s="15" t="n">
        <v>46268</v>
      </c>
      <c r="C9484" s="1" t="n">
        <v>11</v>
      </c>
      <c r="D9484" s="1" t="s">
        <v>3074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3253</v>
      </c>
      <c r="N9484" s="1" t="n">
        <v>12</v>
      </c>
      <c r="O9484" s="1" t="n">
        <v>164.4</v>
      </c>
    </row>
    <row r="9485" customFormat="false" ht="15" hidden="false" customHeight="true" outlineLevel="0" collapsed="false">
      <c r="A9485" s="1" t="n">
        <v>3</v>
      </c>
      <c r="B9485" s="15" t="n">
        <v>46268</v>
      </c>
      <c r="C9485" s="1" t="n">
        <v>11</v>
      </c>
      <c r="D9485" s="1" t="s">
        <v>3074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3254</v>
      </c>
      <c r="N9485" s="1" t="n">
        <v>7</v>
      </c>
      <c r="O9485" s="1" t="n">
        <v>87.92</v>
      </c>
    </row>
    <row r="9486" customFormat="false" ht="15" hidden="false" customHeight="true" outlineLevel="0" collapsed="false">
      <c r="A9486" s="1" t="n">
        <v>3</v>
      </c>
      <c r="B9486" s="15" t="n">
        <v>46268</v>
      </c>
      <c r="C9486" s="1" t="n">
        <v>11</v>
      </c>
      <c r="D9486" s="1" t="s">
        <v>3074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3255</v>
      </c>
      <c r="N9486" s="1" t="n">
        <v>7</v>
      </c>
      <c r="O9486" s="1" t="n">
        <v>87.92</v>
      </c>
    </row>
    <row r="9487" customFormat="false" ht="15" hidden="false" customHeight="true" outlineLevel="0" collapsed="false">
      <c r="A9487" s="1" t="n">
        <v>3</v>
      </c>
      <c r="B9487" s="15" t="n">
        <v>46268</v>
      </c>
      <c r="C9487" s="1" t="n">
        <v>11</v>
      </c>
      <c r="D9487" s="1" t="s">
        <v>3074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3256</v>
      </c>
      <c r="N9487" s="1" t="n">
        <v>12</v>
      </c>
      <c r="O9487" s="1" t="n">
        <v>139.68</v>
      </c>
    </row>
    <row r="9488" customFormat="false" ht="15" hidden="false" customHeight="true" outlineLevel="0" collapsed="false">
      <c r="A9488" s="1" t="n">
        <v>3</v>
      </c>
      <c r="B9488" s="15" t="n">
        <v>46269</v>
      </c>
      <c r="C9488" s="1" t="n">
        <v>1</v>
      </c>
      <c r="D9488" s="1" t="s">
        <v>3101</v>
      </c>
      <c r="E9488" s="1" t="n">
        <v>10043</v>
      </c>
      <c r="F9488" s="1" t="s">
        <v>139</v>
      </c>
      <c r="I9488" s="1" t="n">
        <v>927</v>
      </c>
      <c r="J9488" s="1" t="n">
        <v>52096</v>
      </c>
      <c r="K9488" s="1" t="n">
        <v>144315</v>
      </c>
      <c r="L9488" s="1" t="s">
        <v>3102</v>
      </c>
      <c r="N9488" s="1" t="n">
        <v>180</v>
      </c>
      <c r="O9488" s="1" t="n">
        <v>270</v>
      </c>
    </row>
    <row r="9489" customFormat="false" ht="15" hidden="false" customHeight="true" outlineLevel="0" collapsed="false">
      <c r="A9489" s="1" t="n">
        <v>3</v>
      </c>
      <c r="B9489" s="15" t="n">
        <v>46269</v>
      </c>
      <c r="C9489" s="1" t="n">
        <v>6</v>
      </c>
      <c r="D9489" s="1" t="s">
        <v>3073</v>
      </c>
      <c r="E9489" s="1" t="n">
        <v>42</v>
      </c>
      <c r="F9489" s="1" t="s">
        <v>99</v>
      </c>
      <c r="I9489" s="1" t="n">
        <v>4578</v>
      </c>
      <c r="J9489" s="1" t="n">
        <v>109791</v>
      </c>
      <c r="K9489" s="1" t="n">
        <v>9667</v>
      </c>
      <c r="L9489" s="1" t="s">
        <v>3068</v>
      </c>
      <c r="N9489" s="1" t="n">
        <v>6</v>
      </c>
      <c r="O9489" s="1" t="n">
        <v>15</v>
      </c>
    </row>
    <row r="9490" customFormat="false" ht="15" hidden="false" customHeight="true" outlineLevel="0" collapsed="false">
      <c r="A9490" s="1" t="n">
        <v>3</v>
      </c>
      <c r="B9490" s="15" t="n">
        <v>46269</v>
      </c>
      <c r="C9490" s="1" t="n">
        <v>6</v>
      </c>
      <c r="D9490" s="1" t="s">
        <v>3073</v>
      </c>
      <c r="E9490" s="1" t="n">
        <v>42</v>
      </c>
      <c r="F9490" s="1" t="s">
        <v>99</v>
      </c>
      <c r="I9490" s="1" t="n">
        <v>4578</v>
      </c>
      <c r="J9490" s="1" t="n">
        <v>37359</v>
      </c>
      <c r="K9490" s="1" t="n">
        <v>55526</v>
      </c>
      <c r="L9490" s="1" t="s">
        <v>3069</v>
      </c>
      <c r="N9490" s="1" t="n">
        <v>6</v>
      </c>
      <c r="O9490" s="1" t="n">
        <v>42</v>
      </c>
    </row>
    <row r="9491" customFormat="false" ht="15" hidden="false" customHeight="true" outlineLevel="0" collapsed="false">
      <c r="A9491" s="1" t="n">
        <v>3</v>
      </c>
      <c r="B9491" s="15" t="n">
        <v>46269</v>
      </c>
      <c r="C9491" s="1" t="n">
        <v>6</v>
      </c>
      <c r="D9491" s="1" t="s">
        <v>3073</v>
      </c>
      <c r="E9491" s="1" t="n">
        <v>42</v>
      </c>
      <c r="F9491" s="1" t="s">
        <v>99</v>
      </c>
      <c r="I9491" s="1" t="n">
        <v>4578</v>
      </c>
      <c r="J9491" s="1" t="n">
        <v>37361</v>
      </c>
      <c r="K9491" s="1" t="n">
        <v>2240817</v>
      </c>
      <c r="L9491" s="1" t="s">
        <v>3070</v>
      </c>
      <c r="N9491" s="1" t="n">
        <v>50</v>
      </c>
      <c r="O9491" s="1" t="n">
        <v>100</v>
      </c>
    </row>
    <row r="9492" customFormat="false" ht="15" hidden="false" customHeight="true" outlineLevel="0" collapsed="false">
      <c r="A9492" s="1" t="n">
        <v>3</v>
      </c>
      <c r="B9492" s="15" t="n">
        <v>46269</v>
      </c>
      <c r="C9492" s="1" t="n">
        <v>6</v>
      </c>
      <c r="D9492" s="1" t="s">
        <v>3073</v>
      </c>
      <c r="E9492" s="1" t="n">
        <v>42</v>
      </c>
      <c r="F9492" s="1" t="s">
        <v>99</v>
      </c>
      <c r="I9492" s="1" t="n">
        <v>4579</v>
      </c>
      <c r="J9492" s="1" t="n">
        <v>100103</v>
      </c>
      <c r="K9492" s="1" t="n">
        <v>104</v>
      </c>
      <c r="L9492" s="1" t="s">
        <v>3071</v>
      </c>
      <c r="N9492" s="1" t="n">
        <v>20</v>
      </c>
      <c r="O9492" s="1" t="n">
        <v>125</v>
      </c>
    </row>
    <row r="9493" customFormat="false" ht="15" hidden="false" customHeight="true" outlineLevel="0" collapsed="false">
      <c r="A9493" s="1" t="n">
        <v>3</v>
      </c>
      <c r="B9493" s="15" t="n">
        <v>46269</v>
      </c>
      <c r="C9493" s="1" t="n">
        <v>6</v>
      </c>
      <c r="D9493" s="1" t="s">
        <v>3073</v>
      </c>
      <c r="E9493" s="1" t="n">
        <v>42</v>
      </c>
      <c r="F9493" s="1" t="s">
        <v>99</v>
      </c>
      <c r="I9493" s="1" t="n">
        <v>4580</v>
      </c>
      <c r="J9493" s="1" t="n">
        <v>72679</v>
      </c>
      <c r="K9493" s="1" t="n">
        <v>246</v>
      </c>
      <c r="L9493" s="1" t="s">
        <v>3072</v>
      </c>
      <c r="N9493" s="1" t="n">
        <v>20</v>
      </c>
      <c r="O9493" s="1" t="n">
        <v>300</v>
      </c>
    </row>
    <row r="9494" customFormat="false" ht="15" hidden="false" customHeight="true" outlineLevel="0" collapsed="false">
      <c r="A9494" s="1" t="n">
        <v>3</v>
      </c>
      <c r="B9494" s="15" t="n">
        <v>46269</v>
      </c>
      <c r="C9494" s="1" t="n">
        <v>6</v>
      </c>
      <c r="D9494" s="1" t="s">
        <v>3073</v>
      </c>
      <c r="E9494" s="1" t="n">
        <v>42</v>
      </c>
      <c r="F9494" s="1" t="s">
        <v>99</v>
      </c>
      <c r="I9494" s="1" t="n">
        <v>4581</v>
      </c>
      <c r="J9494" s="1" t="n">
        <v>100104</v>
      </c>
      <c r="K9494" s="1" t="n">
        <v>105</v>
      </c>
      <c r="L9494" s="1" t="s">
        <v>3105</v>
      </c>
      <c r="N9494" s="1" t="n">
        <v>5</v>
      </c>
      <c r="O9494" s="1" t="n">
        <v>40</v>
      </c>
    </row>
    <row r="9495" customFormat="false" ht="15" hidden="false" customHeight="true" outlineLevel="0" collapsed="false">
      <c r="A9495" s="1" t="n">
        <v>3</v>
      </c>
      <c r="B9495" s="15" t="n">
        <v>46269</v>
      </c>
      <c r="C9495" s="1" t="n">
        <v>6</v>
      </c>
      <c r="D9495" s="1" t="s">
        <v>3073</v>
      </c>
      <c r="E9495" s="1" t="n">
        <v>42</v>
      </c>
      <c r="F9495" s="1" t="s">
        <v>99</v>
      </c>
      <c r="I9495" s="1" t="n">
        <v>4581</v>
      </c>
      <c r="J9495" s="1" t="n">
        <v>100110</v>
      </c>
      <c r="K9495" s="1" t="n">
        <v>111</v>
      </c>
      <c r="L9495" s="1" t="s">
        <v>3257</v>
      </c>
      <c r="N9495" s="1" t="n">
        <v>10</v>
      </c>
      <c r="O9495" s="1" t="n">
        <v>110</v>
      </c>
    </row>
    <row r="9496" customFormat="false" ht="15" hidden="false" customHeight="true" outlineLevel="0" collapsed="false">
      <c r="A9496" s="1" t="n">
        <v>3</v>
      </c>
      <c r="B9496" s="15" t="n">
        <v>46269</v>
      </c>
      <c r="C9496" s="1" t="n">
        <v>6</v>
      </c>
      <c r="D9496" s="1" t="s">
        <v>3073</v>
      </c>
      <c r="E9496" s="1" t="n">
        <v>42</v>
      </c>
      <c r="F9496" s="1" t="s">
        <v>99</v>
      </c>
      <c r="I9496" s="1" t="n">
        <v>4581</v>
      </c>
      <c r="J9496" s="1" t="n">
        <v>100112</v>
      </c>
      <c r="K9496" s="1" t="n">
        <v>113</v>
      </c>
      <c r="L9496" s="1" t="s">
        <v>3109</v>
      </c>
      <c r="N9496" s="1" t="n">
        <v>17.14</v>
      </c>
      <c r="O9496" s="1" t="n">
        <v>102.5</v>
      </c>
    </row>
    <row r="9497" customFormat="false" ht="15" hidden="false" customHeight="true" outlineLevel="0" collapsed="false">
      <c r="A9497" s="1" t="n">
        <v>3</v>
      </c>
      <c r="B9497" s="15" t="n">
        <v>46269</v>
      </c>
      <c r="C9497" s="1" t="n">
        <v>6</v>
      </c>
      <c r="D9497" s="1" t="s">
        <v>3073</v>
      </c>
      <c r="E9497" s="1" t="n">
        <v>42</v>
      </c>
      <c r="F9497" s="1" t="s">
        <v>99</v>
      </c>
      <c r="I9497" s="1" t="n">
        <v>4581</v>
      </c>
      <c r="J9497" s="1" t="n">
        <v>100113</v>
      </c>
      <c r="K9497" s="1" t="n">
        <v>114</v>
      </c>
      <c r="L9497" s="1" t="s">
        <v>3110</v>
      </c>
      <c r="N9497" s="1" t="n">
        <v>20</v>
      </c>
      <c r="O9497" s="1" t="n">
        <v>130</v>
      </c>
    </row>
    <row r="9498" customFormat="false" ht="15" hidden="false" customHeight="true" outlineLevel="0" collapsed="false">
      <c r="A9498" s="1" t="n">
        <v>3</v>
      </c>
      <c r="B9498" s="15" t="n">
        <v>46269</v>
      </c>
      <c r="C9498" s="1" t="n">
        <v>6</v>
      </c>
      <c r="D9498" s="1" t="s">
        <v>3073</v>
      </c>
      <c r="E9498" s="1" t="n">
        <v>42</v>
      </c>
      <c r="F9498" s="1" t="s">
        <v>99</v>
      </c>
      <c r="I9498" s="1" t="n">
        <v>4581</v>
      </c>
      <c r="J9498" s="1" t="n">
        <v>100115</v>
      </c>
      <c r="K9498" s="1" t="n">
        <v>116</v>
      </c>
      <c r="L9498" s="1" t="s">
        <v>3258</v>
      </c>
      <c r="N9498" s="1" t="n">
        <v>15</v>
      </c>
      <c r="O9498" s="1" t="n">
        <v>180</v>
      </c>
    </row>
    <row r="9499" customFormat="false" ht="15" hidden="false" customHeight="true" outlineLevel="0" collapsed="false">
      <c r="A9499" s="1" t="n">
        <v>3</v>
      </c>
      <c r="B9499" s="15" t="n">
        <v>46269</v>
      </c>
      <c r="C9499" s="1" t="n">
        <v>6</v>
      </c>
      <c r="D9499" s="1" t="s">
        <v>3073</v>
      </c>
      <c r="E9499" s="1" t="n">
        <v>42</v>
      </c>
      <c r="F9499" s="1" t="s">
        <v>99</v>
      </c>
      <c r="I9499" s="1" t="n">
        <v>4581</v>
      </c>
      <c r="J9499" s="1" t="n">
        <v>100118</v>
      </c>
      <c r="K9499" s="1" t="n">
        <v>119</v>
      </c>
      <c r="L9499" s="1" t="s">
        <v>3112</v>
      </c>
      <c r="N9499" s="1" t="n">
        <v>15</v>
      </c>
      <c r="O9499" s="1" t="n">
        <v>120</v>
      </c>
    </row>
    <row r="9500" customFormat="false" ht="15" hidden="false" customHeight="true" outlineLevel="0" collapsed="false">
      <c r="A9500" s="1" t="n">
        <v>3</v>
      </c>
      <c r="B9500" s="15" t="n">
        <v>46269</v>
      </c>
      <c r="C9500" s="1" t="n">
        <v>6</v>
      </c>
      <c r="D9500" s="1" t="s">
        <v>3073</v>
      </c>
      <c r="E9500" s="1" t="n">
        <v>42</v>
      </c>
      <c r="F9500" s="1" t="s">
        <v>99</v>
      </c>
      <c r="I9500" s="1" t="n">
        <v>4581</v>
      </c>
      <c r="J9500" s="1" t="n">
        <v>100121</v>
      </c>
      <c r="K9500" s="1" t="n">
        <v>122</v>
      </c>
      <c r="L9500" s="1" t="s">
        <v>3113</v>
      </c>
      <c r="N9500" s="1" t="n">
        <v>10</v>
      </c>
      <c r="O9500" s="1" t="n">
        <v>250</v>
      </c>
    </row>
    <row r="9501" customFormat="false" ht="15" hidden="false" customHeight="true" outlineLevel="0" collapsed="false">
      <c r="A9501" s="1" t="n">
        <v>3</v>
      </c>
      <c r="B9501" s="15" t="n">
        <v>46269</v>
      </c>
      <c r="C9501" s="1" t="n">
        <v>6</v>
      </c>
      <c r="D9501" s="1" t="s">
        <v>3073</v>
      </c>
      <c r="E9501" s="1" t="n">
        <v>42</v>
      </c>
      <c r="F9501" s="1" t="s">
        <v>99</v>
      </c>
      <c r="I9501" s="1" t="n">
        <v>4581</v>
      </c>
      <c r="J9501" s="1" t="n">
        <v>100122</v>
      </c>
      <c r="K9501" s="1" t="n">
        <v>123</v>
      </c>
      <c r="L9501" s="1" t="s">
        <v>3114</v>
      </c>
      <c r="N9501" s="1" t="n">
        <v>10</v>
      </c>
      <c r="O9501" s="1" t="n">
        <v>120</v>
      </c>
    </row>
    <row r="9502" customFormat="false" ht="15" hidden="false" customHeight="true" outlineLevel="0" collapsed="false">
      <c r="A9502" s="1" t="n">
        <v>3</v>
      </c>
      <c r="B9502" s="15" t="n">
        <v>46269</v>
      </c>
      <c r="C9502" s="1" t="n">
        <v>6</v>
      </c>
      <c r="D9502" s="1" t="s">
        <v>3073</v>
      </c>
      <c r="E9502" s="1" t="n">
        <v>42</v>
      </c>
      <c r="F9502" s="1" t="s">
        <v>99</v>
      </c>
      <c r="I9502" s="1" t="n">
        <v>4581</v>
      </c>
      <c r="J9502" s="1" t="n">
        <v>100125</v>
      </c>
      <c r="K9502" s="1" t="n">
        <v>126</v>
      </c>
      <c r="L9502" s="1" t="s">
        <v>3261</v>
      </c>
      <c r="N9502" s="1" t="n">
        <v>40</v>
      </c>
      <c r="O9502" s="1" t="n">
        <v>320</v>
      </c>
    </row>
    <row r="9503" customFormat="false" ht="15" hidden="false" customHeight="true" outlineLevel="0" collapsed="false">
      <c r="A9503" s="1" t="n">
        <v>3</v>
      </c>
      <c r="B9503" s="15" t="n">
        <v>46269</v>
      </c>
      <c r="C9503" s="1" t="n">
        <v>6</v>
      </c>
      <c r="D9503" s="1" t="s">
        <v>3073</v>
      </c>
      <c r="E9503" s="1" t="n">
        <v>42</v>
      </c>
      <c r="F9503" s="1" t="s">
        <v>99</v>
      </c>
      <c r="I9503" s="1" t="n">
        <v>4581</v>
      </c>
      <c r="J9503" s="1" t="n">
        <v>100133</v>
      </c>
      <c r="K9503" s="1" t="n">
        <v>134</v>
      </c>
      <c r="L9503" s="1" t="s">
        <v>3116</v>
      </c>
      <c r="N9503" s="1" t="n">
        <v>10</v>
      </c>
      <c r="O9503" s="1" t="n">
        <v>60</v>
      </c>
    </row>
    <row r="9504" customFormat="false" ht="15" hidden="false" customHeight="true" outlineLevel="0" collapsed="false">
      <c r="A9504" s="1" t="n">
        <v>3</v>
      </c>
      <c r="B9504" s="15" t="n">
        <v>46269</v>
      </c>
      <c r="C9504" s="1" t="n">
        <v>6</v>
      </c>
      <c r="D9504" s="1" t="s">
        <v>3073</v>
      </c>
      <c r="E9504" s="1" t="n">
        <v>42</v>
      </c>
      <c r="F9504" s="1" t="s">
        <v>99</v>
      </c>
      <c r="I9504" s="1" t="n">
        <v>4581</v>
      </c>
      <c r="J9504" s="1" t="n">
        <v>110142</v>
      </c>
      <c r="K9504" s="1" t="n">
        <v>16699</v>
      </c>
      <c r="L9504" s="1" t="s">
        <v>3118</v>
      </c>
      <c r="N9504" s="1" t="n">
        <v>20</v>
      </c>
      <c r="O9504" s="1" t="n">
        <v>120</v>
      </c>
    </row>
    <row r="9505" customFormat="false" ht="15" hidden="false" customHeight="true" outlineLevel="0" collapsed="false">
      <c r="A9505" s="1" t="n">
        <v>3</v>
      </c>
      <c r="B9505" s="15" t="n">
        <v>46269</v>
      </c>
      <c r="C9505" s="1" t="n">
        <v>6</v>
      </c>
      <c r="D9505" s="1" t="s">
        <v>3073</v>
      </c>
      <c r="E9505" s="1" t="n">
        <v>42</v>
      </c>
      <c r="F9505" s="1" t="s">
        <v>99</v>
      </c>
      <c r="I9505" s="1" t="n">
        <v>4581</v>
      </c>
      <c r="J9505" s="1" t="n">
        <v>110265</v>
      </c>
      <c r="K9505" s="1" t="n">
        <v>41346</v>
      </c>
      <c r="L9505" s="1" t="s">
        <v>3262</v>
      </c>
      <c r="N9505" s="1" t="n">
        <v>7.9</v>
      </c>
      <c r="O9505" s="1" t="n">
        <v>102.5</v>
      </c>
    </row>
    <row r="9506" customFormat="false" ht="15" hidden="false" customHeight="true" outlineLevel="0" collapsed="false">
      <c r="A9506" s="1" t="n">
        <v>3</v>
      </c>
      <c r="B9506" s="15" t="n">
        <v>46269</v>
      </c>
      <c r="C9506" s="1" t="n">
        <v>11</v>
      </c>
      <c r="D9506" s="1" t="s">
        <v>3074</v>
      </c>
      <c r="E9506" s="1" t="n">
        <v>10096</v>
      </c>
      <c r="F9506" s="1" t="s">
        <v>1638</v>
      </c>
      <c r="I9506" s="1" t="n">
        <v>251</v>
      </c>
      <c r="J9506" s="1" t="n">
        <v>61580</v>
      </c>
      <c r="K9506" s="1" t="n">
        <v>2258157</v>
      </c>
      <c r="L9506" s="1" t="s">
        <v>3123</v>
      </c>
      <c r="N9506" s="1" t="n">
        <v>20</v>
      </c>
      <c r="O9506" s="1" t="n">
        <v>240</v>
      </c>
    </row>
    <row r="9507" customFormat="false" ht="15" hidden="false" customHeight="true" outlineLevel="0" collapsed="false">
      <c r="A9507" s="1" t="n">
        <v>3</v>
      </c>
      <c r="B9507" s="15" t="n">
        <v>46269</v>
      </c>
      <c r="C9507" s="1" t="n">
        <v>11</v>
      </c>
      <c r="D9507" s="1" t="s">
        <v>3074</v>
      </c>
      <c r="E9507" s="1" t="n">
        <v>10063</v>
      </c>
      <c r="F9507" s="1" t="s">
        <v>279</v>
      </c>
      <c r="I9507" s="1" t="n">
        <v>2825</v>
      </c>
      <c r="J9507" s="1" t="n">
        <v>100174</v>
      </c>
      <c r="K9507" s="1" t="n">
        <v>7898141930286</v>
      </c>
      <c r="L9507" s="1" t="s">
        <v>3303</v>
      </c>
      <c r="N9507" s="1" t="n">
        <v>360</v>
      </c>
      <c r="O9507" s="1" t="n">
        <v>185</v>
      </c>
    </row>
    <row r="9508" customFormat="false" ht="15" hidden="false" customHeight="true" outlineLevel="0" collapsed="false">
      <c r="A9508" s="1" t="n">
        <v>3</v>
      </c>
      <c r="B9508" s="15" t="n">
        <v>46269</v>
      </c>
      <c r="C9508" s="1" t="n">
        <v>11</v>
      </c>
      <c r="D9508" s="1" t="s">
        <v>3074</v>
      </c>
      <c r="E9508" s="1" t="n">
        <v>10063</v>
      </c>
      <c r="F9508" s="1" t="s">
        <v>279</v>
      </c>
      <c r="I9508" s="1" t="n">
        <v>2825</v>
      </c>
      <c r="J9508" s="1" t="n">
        <v>100933</v>
      </c>
      <c r="K9508" s="1" t="n">
        <v>7896982100059</v>
      </c>
      <c r="L9508" s="1" t="s">
        <v>3304</v>
      </c>
      <c r="N9508" s="1" t="n">
        <v>1440</v>
      </c>
      <c r="O9508" s="1" t="n">
        <v>720</v>
      </c>
    </row>
    <row r="9509" customFormat="false" ht="15" hidden="false" customHeight="true" outlineLevel="0" collapsed="false">
      <c r="A9509" s="1" t="n">
        <v>3</v>
      </c>
      <c r="B9509" s="15" t="n">
        <v>46269</v>
      </c>
      <c r="C9509" s="1" t="n">
        <v>11</v>
      </c>
      <c r="D9509" s="1" t="s">
        <v>3074</v>
      </c>
      <c r="E9509" s="1" t="n">
        <v>1615</v>
      </c>
      <c r="F9509" s="1" t="s">
        <v>157</v>
      </c>
      <c r="I9509" s="1" t="n">
        <v>15258</v>
      </c>
      <c r="J9509" s="1" t="n">
        <v>100101</v>
      </c>
      <c r="K9509" s="1" t="n">
        <v>102</v>
      </c>
      <c r="L9509" s="1" t="s">
        <v>3455</v>
      </c>
      <c r="N9509" s="1" t="n">
        <v>10</v>
      </c>
      <c r="O9509" s="1" t="n">
        <v>240</v>
      </c>
    </row>
    <row r="9510" customFormat="false" ht="15" hidden="false" customHeight="true" outlineLevel="0" collapsed="false">
      <c r="A9510" s="1" t="n">
        <v>3</v>
      </c>
      <c r="B9510" s="15" t="n">
        <v>46269</v>
      </c>
      <c r="C9510" s="1" t="n">
        <v>11</v>
      </c>
      <c r="D9510" s="1" t="s">
        <v>3074</v>
      </c>
      <c r="E9510" s="1" t="n">
        <v>1615</v>
      </c>
      <c r="F9510" s="1" t="s">
        <v>157</v>
      </c>
      <c r="I9510" s="1" t="n">
        <v>15258</v>
      </c>
      <c r="J9510" s="1" t="n">
        <v>100114</v>
      </c>
      <c r="K9510" s="1" t="n">
        <v>115</v>
      </c>
      <c r="L9510" s="1" t="s">
        <v>3352</v>
      </c>
      <c r="N9510" s="1" t="n">
        <v>18</v>
      </c>
      <c r="O9510" s="1" t="n">
        <v>180</v>
      </c>
    </row>
    <row r="9511" customFormat="false" ht="15" hidden="false" customHeight="true" outlineLevel="0" collapsed="false">
      <c r="A9511" s="1" t="n">
        <v>3</v>
      </c>
      <c r="B9511" s="15" t="n">
        <v>46269</v>
      </c>
      <c r="C9511" s="1" t="n">
        <v>11</v>
      </c>
      <c r="D9511" s="1" t="s">
        <v>3074</v>
      </c>
      <c r="E9511" s="1" t="n">
        <v>1615</v>
      </c>
      <c r="F9511" s="1" t="s">
        <v>157</v>
      </c>
      <c r="I9511" s="1" t="n">
        <v>15258</v>
      </c>
      <c r="J9511" s="1" t="n">
        <v>100119</v>
      </c>
      <c r="K9511" s="1" t="n">
        <v>120</v>
      </c>
      <c r="L9511" s="1" t="s">
        <v>4512</v>
      </c>
      <c r="N9511" s="1" t="n">
        <v>9</v>
      </c>
      <c r="O9511" s="1" t="n">
        <v>130</v>
      </c>
    </row>
    <row r="9512" customFormat="false" ht="15" hidden="false" customHeight="true" outlineLevel="0" collapsed="false">
      <c r="A9512" s="1" t="n">
        <v>3</v>
      </c>
      <c r="B9512" s="15" t="n">
        <v>46269</v>
      </c>
      <c r="C9512" s="1" t="n">
        <v>11</v>
      </c>
      <c r="D9512" s="1" t="s">
        <v>3074</v>
      </c>
      <c r="E9512" s="1" t="n">
        <v>1723</v>
      </c>
      <c r="F9512" s="1" t="s">
        <v>95</v>
      </c>
      <c r="I9512" s="1" t="n">
        <v>175949</v>
      </c>
      <c r="J9512" s="1" t="n">
        <v>29079</v>
      </c>
      <c r="K9512" s="1" t="n">
        <v>55515</v>
      </c>
      <c r="L9512" s="1" t="s">
        <v>3144</v>
      </c>
      <c r="N9512" s="1" t="n">
        <v>67.8</v>
      </c>
      <c r="O9512" s="1" t="n">
        <v>2169.6</v>
      </c>
    </row>
    <row r="9513" customFormat="false" ht="15" hidden="false" customHeight="true" outlineLevel="0" collapsed="false">
      <c r="A9513" s="1" t="n">
        <v>3</v>
      </c>
      <c r="B9513" s="15" t="n">
        <v>46269</v>
      </c>
      <c r="C9513" s="1" t="n">
        <v>11</v>
      </c>
      <c r="D9513" s="1" t="s">
        <v>3074</v>
      </c>
      <c r="E9513" s="1" t="n">
        <v>1723</v>
      </c>
      <c r="F9513" s="1" t="s">
        <v>95</v>
      </c>
      <c r="I9513" s="1" t="n">
        <v>175949</v>
      </c>
      <c r="J9513" s="1" t="n">
        <v>29080</v>
      </c>
      <c r="K9513" s="1" t="n">
        <v>55516</v>
      </c>
      <c r="L9513" s="1" t="s">
        <v>3146</v>
      </c>
      <c r="N9513" s="1" t="n">
        <v>49.15</v>
      </c>
      <c r="O9513" s="1" t="n">
        <v>1081.3</v>
      </c>
    </row>
    <row r="9514" customFormat="false" ht="15" hidden="false" customHeight="true" outlineLevel="0" collapsed="false">
      <c r="A9514" s="1" t="n">
        <v>3</v>
      </c>
      <c r="B9514" s="15" t="n">
        <v>46269</v>
      </c>
      <c r="C9514" s="1" t="n">
        <v>11</v>
      </c>
      <c r="D9514" s="1" t="s">
        <v>3074</v>
      </c>
      <c r="E9514" s="1" t="n">
        <v>1723</v>
      </c>
      <c r="F9514" s="1" t="s">
        <v>95</v>
      </c>
      <c r="I9514" s="1" t="n">
        <v>175949</v>
      </c>
      <c r="J9514" s="1" t="n">
        <v>78040</v>
      </c>
      <c r="K9514" s="1" t="n">
        <v>780414</v>
      </c>
      <c r="L9514" s="1" t="s">
        <v>3369</v>
      </c>
      <c r="N9514" s="1" t="n">
        <v>32.95</v>
      </c>
      <c r="O9514" s="1" t="n">
        <v>642.53</v>
      </c>
    </row>
    <row r="9515" customFormat="false" ht="15" hidden="false" customHeight="true" outlineLevel="0" collapsed="false">
      <c r="A9515" s="1" t="n">
        <v>3</v>
      </c>
      <c r="B9515" s="15" t="n">
        <v>46269</v>
      </c>
      <c r="C9515" s="1" t="n">
        <v>11</v>
      </c>
      <c r="D9515" s="1" t="s">
        <v>3074</v>
      </c>
      <c r="E9515" s="1" t="n">
        <v>1734</v>
      </c>
      <c r="F9515" s="1" t="s">
        <v>152</v>
      </c>
      <c r="I9515" s="1" t="n">
        <v>259101</v>
      </c>
      <c r="J9515" s="1" t="n">
        <v>38215</v>
      </c>
      <c r="K9515" s="1" t="n">
        <v>7898055450474</v>
      </c>
      <c r="L9515" s="1" t="s">
        <v>3503</v>
      </c>
      <c r="N9515" s="1" t="n">
        <v>20</v>
      </c>
      <c r="O9515" s="1" t="n">
        <v>159.45</v>
      </c>
    </row>
    <row r="9516" customFormat="false" ht="15" hidden="false" customHeight="true" outlineLevel="0" collapsed="false">
      <c r="A9516" s="1" t="n">
        <v>3</v>
      </c>
      <c r="B9516" s="15" t="n">
        <v>46269</v>
      </c>
      <c r="C9516" s="1" t="n">
        <v>11</v>
      </c>
      <c r="D9516" s="1" t="s">
        <v>3074</v>
      </c>
      <c r="E9516" s="1" t="n">
        <v>1734</v>
      </c>
      <c r="F9516" s="1" t="s">
        <v>152</v>
      </c>
      <c r="I9516" s="1" t="n">
        <v>259101</v>
      </c>
      <c r="J9516" s="1" t="n">
        <v>38222</v>
      </c>
      <c r="K9516" s="1" t="n">
        <v>7898055450863</v>
      </c>
      <c r="L9516" s="1" t="s">
        <v>3160</v>
      </c>
      <c r="N9516" s="1" t="n">
        <v>20</v>
      </c>
      <c r="O9516" s="1" t="n">
        <v>159.45</v>
      </c>
    </row>
    <row r="9517" customFormat="false" ht="15" hidden="false" customHeight="true" outlineLevel="0" collapsed="false">
      <c r="A9517" s="1" t="n">
        <v>3</v>
      </c>
      <c r="B9517" s="15" t="n">
        <v>46269</v>
      </c>
      <c r="C9517" s="1" t="n">
        <v>11</v>
      </c>
      <c r="D9517" s="1" t="s">
        <v>3074</v>
      </c>
      <c r="E9517" s="1" t="n">
        <v>1734</v>
      </c>
      <c r="F9517" s="1" t="s">
        <v>152</v>
      </c>
      <c r="I9517" s="1" t="n">
        <v>259101</v>
      </c>
      <c r="J9517" s="1" t="n">
        <v>38787</v>
      </c>
      <c r="K9517" s="1" t="n">
        <v>7898055450849</v>
      </c>
      <c r="L9517" s="1" t="s">
        <v>3506</v>
      </c>
      <c r="N9517" s="1" t="n">
        <v>20</v>
      </c>
      <c r="O9517" s="1" t="n">
        <v>159.45</v>
      </c>
    </row>
    <row r="9518" customFormat="false" ht="15" hidden="false" customHeight="true" outlineLevel="0" collapsed="false">
      <c r="A9518" s="1" t="n">
        <v>3</v>
      </c>
      <c r="B9518" s="15" t="n">
        <v>46269</v>
      </c>
      <c r="C9518" s="1" t="n">
        <v>11</v>
      </c>
      <c r="D9518" s="1" t="s">
        <v>3074</v>
      </c>
      <c r="E9518" s="1" t="n">
        <v>1734</v>
      </c>
      <c r="F9518" s="1" t="s">
        <v>152</v>
      </c>
      <c r="I9518" s="1" t="n">
        <v>259101</v>
      </c>
      <c r="J9518" s="1" t="n">
        <v>39028</v>
      </c>
      <c r="K9518" s="1" t="n">
        <v>7898055450368</v>
      </c>
      <c r="L9518" s="1" t="s">
        <v>3162</v>
      </c>
      <c r="N9518" s="1" t="n">
        <v>20</v>
      </c>
      <c r="O9518" s="1" t="n">
        <v>111.19</v>
      </c>
    </row>
    <row r="9519" customFormat="false" ht="15" hidden="false" customHeight="true" outlineLevel="0" collapsed="false">
      <c r="A9519" s="1" t="n">
        <v>3</v>
      </c>
      <c r="B9519" s="15" t="n">
        <v>46269</v>
      </c>
      <c r="C9519" s="1" t="n">
        <v>11</v>
      </c>
      <c r="D9519" s="1" t="s">
        <v>3074</v>
      </c>
      <c r="E9519" s="1" t="n">
        <v>1734</v>
      </c>
      <c r="F9519" s="1" t="s">
        <v>152</v>
      </c>
      <c r="I9519" s="1" t="n">
        <v>259101</v>
      </c>
      <c r="J9519" s="1" t="n">
        <v>41626</v>
      </c>
      <c r="K9519" s="1" t="n">
        <v>7898055450924</v>
      </c>
      <c r="L9519" s="1" t="s">
        <v>5926</v>
      </c>
      <c r="N9519" s="1" t="n">
        <v>30</v>
      </c>
      <c r="O9519" s="1" t="n">
        <v>78.68</v>
      </c>
    </row>
    <row r="9520" customFormat="false" ht="15" hidden="false" customHeight="true" outlineLevel="0" collapsed="false">
      <c r="A9520" s="1" t="n">
        <v>3</v>
      </c>
      <c r="B9520" s="15" t="n">
        <v>46269</v>
      </c>
      <c r="C9520" s="1" t="n">
        <v>11</v>
      </c>
      <c r="D9520" s="1" t="s">
        <v>3074</v>
      </c>
      <c r="E9520" s="1" t="n">
        <v>1734</v>
      </c>
      <c r="F9520" s="1" t="s">
        <v>152</v>
      </c>
      <c r="I9520" s="1" t="n">
        <v>259101</v>
      </c>
      <c r="J9520" s="1" t="n">
        <v>43133</v>
      </c>
      <c r="K9520" s="1" t="n">
        <v>7898055451167</v>
      </c>
      <c r="L9520" s="1" t="s">
        <v>5927</v>
      </c>
      <c r="N9520" s="1" t="n">
        <v>16</v>
      </c>
      <c r="O9520" s="1" t="n">
        <v>82.24</v>
      </c>
    </row>
    <row r="9521" customFormat="false" ht="15" hidden="false" customHeight="true" outlineLevel="0" collapsed="false">
      <c r="A9521" s="1" t="n">
        <v>3</v>
      </c>
      <c r="B9521" s="15" t="n">
        <v>46269</v>
      </c>
      <c r="C9521" s="1" t="n">
        <v>11</v>
      </c>
      <c r="D9521" s="1" t="s">
        <v>3074</v>
      </c>
      <c r="E9521" s="1" t="n">
        <v>1734</v>
      </c>
      <c r="F9521" s="1" t="s">
        <v>152</v>
      </c>
      <c r="I9521" s="1" t="n">
        <v>259101</v>
      </c>
      <c r="J9521" s="1" t="n">
        <v>43134</v>
      </c>
      <c r="K9521" s="1" t="n">
        <v>7898055451204</v>
      </c>
      <c r="L9521" s="1" t="s">
        <v>5928</v>
      </c>
      <c r="N9521" s="1" t="n">
        <v>16</v>
      </c>
      <c r="O9521" s="1" t="n">
        <v>82.24</v>
      </c>
    </row>
    <row r="9522" customFormat="false" ht="15" hidden="false" customHeight="true" outlineLevel="0" collapsed="false">
      <c r="A9522" s="1" t="n">
        <v>3</v>
      </c>
      <c r="B9522" s="15" t="n">
        <v>46269</v>
      </c>
      <c r="C9522" s="1" t="n">
        <v>11</v>
      </c>
      <c r="D9522" s="1" t="s">
        <v>3074</v>
      </c>
      <c r="E9522" s="1" t="n">
        <v>1734</v>
      </c>
      <c r="F9522" s="1" t="s">
        <v>152</v>
      </c>
      <c r="I9522" s="1" t="n">
        <v>259101</v>
      </c>
      <c r="J9522" s="1" t="n">
        <v>45875</v>
      </c>
      <c r="K9522" s="1" t="n">
        <v>7898055450214</v>
      </c>
      <c r="L9522" s="1" t="s">
        <v>3508</v>
      </c>
      <c r="N9522" s="1" t="n">
        <v>20</v>
      </c>
      <c r="O9522" s="1" t="n">
        <v>56.65</v>
      </c>
    </row>
    <row r="9523" customFormat="false" ht="15" hidden="false" customHeight="true" outlineLevel="0" collapsed="false">
      <c r="A9523" s="1" t="n">
        <v>3</v>
      </c>
      <c r="B9523" s="15" t="n">
        <v>46269</v>
      </c>
      <c r="C9523" s="1" t="n">
        <v>11</v>
      </c>
      <c r="D9523" s="1" t="s">
        <v>3074</v>
      </c>
      <c r="E9523" s="1" t="n">
        <v>1734</v>
      </c>
      <c r="F9523" s="1" t="s">
        <v>152</v>
      </c>
      <c r="I9523" s="1" t="n">
        <v>259101</v>
      </c>
      <c r="J9523" s="1" t="n">
        <v>81574</v>
      </c>
      <c r="K9523" s="1" t="n">
        <v>7898055455707</v>
      </c>
      <c r="L9523" s="1" t="s">
        <v>4618</v>
      </c>
      <c r="N9523" s="1" t="n">
        <v>8</v>
      </c>
      <c r="O9523" s="1" t="n">
        <v>54.55</v>
      </c>
    </row>
    <row r="9524" customFormat="false" ht="15" hidden="false" customHeight="true" outlineLevel="0" collapsed="false">
      <c r="A9524" s="1" t="n">
        <v>3</v>
      </c>
      <c r="B9524" s="15" t="n">
        <v>46269</v>
      </c>
      <c r="C9524" s="1" t="n">
        <v>11</v>
      </c>
      <c r="D9524" s="1" t="s">
        <v>3074</v>
      </c>
      <c r="E9524" s="1" t="n">
        <v>1734</v>
      </c>
      <c r="F9524" s="1" t="s">
        <v>152</v>
      </c>
      <c r="I9524" s="1" t="n">
        <v>259102</v>
      </c>
      <c r="J9524" s="1" t="n">
        <v>38212</v>
      </c>
      <c r="K9524" s="1" t="n">
        <v>7898055451624</v>
      </c>
      <c r="L9524" s="1" t="s">
        <v>3485</v>
      </c>
      <c r="N9524" s="1" t="n">
        <v>4</v>
      </c>
      <c r="O9524" s="1" t="n">
        <v>50.35</v>
      </c>
    </row>
    <row r="9525" customFormat="false" ht="15" hidden="false" customHeight="true" outlineLevel="0" collapsed="false">
      <c r="A9525" s="1" t="n">
        <v>3</v>
      </c>
      <c r="B9525" s="15" t="n">
        <v>46269</v>
      </c>
      <c r="C9525" s="1" t="n">
        <v>11</v>
      </c>
      <c r="D9525" s="1" t="s">
        <v>3074</v>
      </c>
      <c r="E9525" s="1" t="n">
        <v>1734</v>
      </c>
      <c r="F9525" s="1" t="s">
        <v>152</v>
      </c>
      <c r="I9525" s="1" t="n">
        <v>259102</v>
      </c>
      <c r="J9525" s="1" t="n">
        <v>38213</v>
      </c>
      <c r="K9525" s="1" t="n">
        <v>7898055450023</v>
      </c>
      <c r="L9525" s="1" t="s">
        <v>3166</v>
      </c>
      <c r="N9525" s="1" t="n">
        <v>2</v>
      </c>
      <c r="O9525" s="1" t="n">
        <v>39.86</v>
      </c>
    </row>
    <row r="9526" customFormat="false" ht="15" hidden="false" customHeight="true" outlineLevel="0" collapsed="false">
      <c r="A9526" s="1" t="n">
        <v>3</v>
      </c>
      <c r="B9526" s="15" t="n">
        <v>46269</v>
      </c>
      <c r="C9526" s="1" t="n">
        <v>11</v>
      </c>
      <c r="D9526" s="1" t="s">
        <v>3074</v>
      </c>
      <c r="E9526" s="1" t="n">
        <v>1734</v>
      </c>
      <c r="F9526" s="1" t="s">
        <v>152</v>
      </c>
      <c r="I9526" s="1" t="n">
        <v>259102</v>
      </c>
      <c r="J9526" s="1" t="n">
        <v>38216</v>
      </c>
      <c r="K9526" s="1" t="n">
        <v>7898055454281</v>
      </c>
      <c r="L9526" s="1" t="s">
        <v>3487</v>
      </c>
      <c r="N9526" s="1" t="n">
        <v>4</v>
      </c>
      <c r="O9526" s="1" t="n">
        <v>50.35</v>
      </c>
    </row>
    <row r="9527" customFormat="false" ht="15" hidden="false" customHeight="true" outlineLevel="0" collapsed="false">
      <c r="A9527" s="1" t="n">
        <v>3</v>
      </c>
      <c r="B9527" s="15" t="n">
        <v>46269</v>
      </c>
      <c r="C9527" s="1" t="n">
        <v>11</v>
      </c>
      <c r="D9527" s="1" t="s">
        <v>3074</v>
      </c>
      <c r="E9527" s="1" t="n">
        <v>1734</v>
      </c>
      <c r="F9527" s="1" t="s">
        <v>152</v>
      </c>
      <c r="I9527" s="1" t="n">
        <v>259102</v>
      </c>
      <c r="J9527" s="1" t="n">
        <v>38219</v>
      </c>
      <c r="K9527" s="1" t="n">
        <v>7898055452348</v>
      </c>
      <c r="L9527" s="1" t="s">
        <v>4619</v>
      </c>
      <c r="N9527" s="1" t="n">
        <v>2</v>
      </c>
      <c r="O9527" s="1" t="n">
        <v>39.86</v>
      </c>
    </row>
    <row r="9528" customFormat="false" ht="15" hidden="false" customHeight="true" outlineLevel="0" collapsed="false">
      <c r="A9528" s="1" t="n">
        <v>3</v>
      </c>
      <c r="B9528" s="15" t="n">
        <v>46269</v>
      </c>
      <c r="C9528" s="1" t="n">
        <v>11</v>
      </c>
      <c r="D9528" s="1" t="s">
        <v>3074</v>
      </c>
      <c r="E9528" s="1" t="n">
        <v>1734</v>
      </c>
      <c r="F9528" s="1" t="s">
        <v>152</v>
      </c>
      <c r="I9528" s="1" t="n">
        <v>259102</v>
      </c>
      <c r="J9528" s="1" t="n">
        <v>38220</v>
      </c>
      <c r="K9528" s="1" t="n">
        <v>7898055452355</v>
      </c>
      <c r="L9528" s="1" t="s">
        <v>3166</v>
      </c>
      <c r="N9528" s="1" t="n">
        <v>2</v>
      </c>
      <c r="O9528" s="1" t="n">
        <v>39.86</v>
      </c>
    </row>
    <row r="9529" customFormat="false" ht="15" hidden="false" customHeight="true" outlineLevel="0" collapsed="false">
      <c r="A9529" s="1" t="n">
        <v>3</v>
      </c>
      <c r="B9529" s="15" t="n">
        <v>46269</v>
      </c>
      <c r="C9529" s="1" t="n">
        <v>11</v>
      </c>
      <c r="D9529" s="1" t="s">
        <v>3074</v>
      </c>
      <c r="E9529" s="1" t="n">
        <v>1734</v>
      </c>
      <c r="F9529" s="1" t="s">
        <v>152</v>
      </c>
      <c r="I9529" s="1" t="n">
        <v>259102</v>
      </c>
      <c r="J9529" s="1" t="n">
        <v>38221</v>
      </c>
      <c r="K9529" s="1" t="n">
        <v>7898055452102</v>
      </c>
      <c r="L9529" s="1" t="s">
        <v>3488</v>
      </c>
      <c r="N9529" s="1" t="n">
        <v>4</v>
      </c>
      <c r="O9529" s="1" t="n">
        <v>50.35</v>
      </c>
    </row>
    <row r="9530" customFormat="false" ht="15" hidden="false" customHeight="true" outlineLevel="0" collapsed="false">
      <c r="A9530" s="1" t="n">
        <v>3</v>
      </c>
      <c r="B9530" s="15" t="n">
        <v>46269</v>
      </c>
      <c r="C9530" s="1" t="n">
        <v>11</v>
      </c>
      <c r="D9530" s="1" t="s">
        <v>3074</v>
      </c>
      <c r="E9530" s="1" t="n">
        <v>1734</v>
      </c>
      <c r="F9530" s="1" t="s">
        <v>152</v>
      </c>
      <c r="I9530" s="1" t="n">
        <v>259102</v>
      </c>
      <c r="J9530" s="1" t="n">
        <v>38790</v>
      </c>
      <c r="K9530" s="1" t="n">
        <v>7898055453659</v>
      </c>
      <c r="L9530" s="1" t="s">
        <v>4453</v>
      </c>
      <c r="N9530" s="1" t="n">
        <v>4</v>
      </c>
      <c r="O9530" s="1" t="n">
        <v>50.35</v>
      </c>
    </row>
    <row r="9531" customFormat="false" ht="15" hidden="false" customHeight="true" outlineLevel="0" collapsed="false">
      <c r="A9531" s="1" t="n">
        <v>3</v>
      </c>
      <c r="B9531" s="15" t="n">
        <v>46269</v>
      </c>
      <c r="C9531" s="1" t="n">
        <v>11</v>
      </c>
      <c r="D9531" s="1" t="s">
        <v>3074</v>
      </c>
      <c r="E9531" s="1" t="n">
        <v>1734</v>
      </c>
      <c r="F9531" s="1" t="s">
        <v>152</v>
      </c>
      <c r="I9531" s="1" t="n">
        <v>259102</v>
      </c>
      <c r="J9531" s="1" t="n">
        <v>39252</v>
      </c>
      <c r="K9531" s="1" t="n">
        <v>7898055450993</v>
      </c>
      <c r="L9531" s="1" t="s">
        <v>3489</v>
      </c>
      <c r="N9531" s="1" t="n">
        <v>4</v>
      </c>
      <c r="O9531" s="1" t="n">
        <v>50.35</v>
      </c>
    </row>
    <row r="9532" customFormat="false" ht="15" hidden="false" customHeight="true" outlineLevel="0" collapsed="false">
      <c r="A9532" s="1" t="n">
        <v>3</v>
      </c>
      <c r="B9532" s="15" t="n">
        <v>46269</v>
      </c>
      <c r="C9532" s="1" t="n">
        <v>11</v>
      </c>
      <c r="D9532" s="1" t="s">
        <v>3074</v>
      </c>
      <c r="E9532" s="1" t="n">
        <v>1734</v>
      </c>
      <c r="F9532" s="1" t="s">
        <v>152</v>
      </c>
      <c r="I9532" s="1" t="n">
        <v>259102</v>
      </c>
      <c r="J9532" s="1" t="n">
        <v>39259</v>
      </c>
      <c r="K9532" s="1" t="n">
        <v>7898055450085</v>
      </c>
      <c r="L9532" s="1" t="s">
        <v>3167</v>
      </c>
      <c r="N9532" s="1" t="n">
        <v>2</v>
      </c>
      <c r="O9532" s="1" t="n">
        <v>39.86</v>
      </c>
    </row>
    <row r="9533" customFormat="false" ht="15" hidden="false" customHeight="true" outlineLevel="0" collapsed="false">
      <c r="A9533" s="1" t="n">
        <v>3</v>
      </c>
      <c r="B9533" s="15" t="n">
        <v>46269</v>
      </c>
      <c r="C9533" s="1" t="n">
        <v>11</v>
      </c>
      <c r="D9533" s="1" t="s">
        <v>3074</v>
      </c>
      <c r="E9533" s="1" t="n">
        <v>1734</v>
      </c>
      <c r="F9533" s="1" t="s">
        <v>152</v>
      </c>
      <c r="I9533" s="1" t="n">
        <v>259102</v>
      </c>
      <c r="J9533" s="1" t="n">
        <v>39443</v>
      </c>
      <c r="K9533" s="1" t="n">
        <v>7898055451648</v>
      </c>
      <c r="L9533" s="1" t="s">
        <v>4017</v>
      </c>
      <c r="N9533" s="1" t="n">
        <v>4</v>
      </c>
      <c r="O9533" s="1" t="n">
        <v>50.35</v>
      </c>
    </row>
    <row r="9534" customFormat="false" ht="15" hidden="false" customHeight="true" outlineLevel="0" collapsed="false">
      <c r="A9534" s="1" t="n">
        <v>3</v>
      </c>
      <c r="B9534" s="15" t="n">
        <v>46269</v>
      </c>
      <c r="C9534" s="1" t="n">
        <v>11</v>
      </c>
      <c r="D9534" s="1" t="s">
        <v>3074</v>
      </c>
      <c r="E9534" s="1" t="n">
        <v>1734</v>
      </c>
      <c r="F9534" s="1" t="s">
        <v>152</v>
      </c>
      <c r="I9534" s="1" t="n">
        <v>259102</v>
      </c>
      <c r="J9534" s="1" t="n">
        <v>40955</v>
      </c>
      <c r="K9534" s="1" t="n">
        <v>7898055450283</v>
      </c>
      <c r="L9534" s="1" t="s">
        <v>3170</v>
      </c>
      <c r="N9534" s="1" t="n">
        <v>2</v>
      </c>
      <c r="O9534" s="1" t="n">
        <v>39.86</v>
      </c>
    </row>
    <row r="9535" customFormat="false" ht="15" hidden="false" customHeight="true" outlineLevel="0" collapsed="false">
      <c r="A9535" s="1" t="n">
        <v>3</v>
      </c>
      <c r="B9535" s="15" t="n">
        <v>46269</v>
      </c>
      <c r="C9535" s="1" t="n">
        <v>11</v>
      </c>
      <c r="D9535" s="1" t="s">
        <v>3074</v>
      </c>
      <c r="E9535" s="1" t="n">
        <v>1734</v>
      </c>
      <c r="F9535" s="1" t="s">
        <v>152</v>
      </c>
      <c r="I9535" s="1" t="n">
        <v>259102</v>
      </c>
      <c r="J9535" s="1" t="n">
        <v>41689</v>
      </c>
      <c r="K9535" s="1" t="n">
        <v>7898055450092</v>
      </c>
      <c r="L9535" s="1" t="s">
        <v>4620</v>
      </c>
      <c r="N9535" s="1" t="n">
        <v>2</v>
      </c>
      <c r="O9535" s="1" t="n">
        <v>39.86</v>
      </c>
    </row>
    <row r="9536" customFormat="false" ht="15" hidden="false" customHeight="true" outlineLevel="0" collapsed="false">
      <c r="A9536" s="1" t="n">
        <v>3</v>
      </c>
      <c r="B9536" s="15" t="n">
        <v>46269</v>
      </c>
      <c r="C9536" s="1" t="n">
        <v>11</v>
      </c>
      <c r="D9536" s="1" t="s">
        <v>3074</v>
      </c>
      <c r="E9536" s="1" t="n">
        <v>1734</v>
      </c>
      <c r="F9536" s="1" t="s">
        <v>152</v>
      </c>
      <c r="I9536" s="1" t="n">
        <v>259102</v>
      </c>
      <c r="J9536" s="1" t="n">
        <v>57285</v>
      </c>
      <c r="K9536" s="1" t="n">
        <v>7898055455196</v>
      </c>
      <c r="L9536" s="1" t="s">
        <v>5703</v>
      </c>
      <c r="N9536" s="1" t="n">
        <v>2</v>
      </c>
      <c r="O9536" s="1" t="n">
        <v>39.86</v>
      </c>
    </row>
    <row r="9537" customFormat="false" ht="15" hidden="false" customHeight="true" outlineLevel="0" collapsed="false">
      <c r="A9537" s="1" t="n">
        <v>3</v>
      </c>
      <c r="B9537" s="15" t="n">
        <v>46269</v>
      </c>
      <c r="C9537" s="1" t="n">
        <v>11</v>
      </c>
      <c r="D9537" s="1" t="s">
        <v>3074</v>
      </c>
      <c r="E9537" s="1" t="n">
        <v>1734</v>
      </c>
      <c r="F9537" s="1" t="s">
        <v>152</v>
      </c>
      <c r="I9537" s="1" t="n">
        <v>259102</v>
      </c>
      <c r="J9537" s="1" t="n">
        <v>78071</v>
      </c>
      <c r="K9537" s="1" t="n">
        <v>7898055455622</v>
      </c>
      <c r="L9537" s="1" t="s">
        <v>3173</v>
      </c>
      <c r="N9537" s="1" t="n">
        <v>2</v>
      </c>
      <c r="O9537" s="1" t="n">
        <v>39.86</v>
      </c>
    </row>
    <row r="9538" customFormat="false" ht="15" hidden="false" customHeight="true" outlineLevel="0" collapsed="false">
      <c r="A9538" s="1" t="n">
        <v>3</v>
      </c>
      <c r="B9538" s="15" t="n">
        <v>46269</v>
      </c>
      <c r="C9538" s="1" t="n">
        <v>11</v>
      </c>
      <c r="D9538" s="1" t="s">
        <v>3074</v>
      </c>
      <c r="E9538" s="1" t="n">
        <v>616</v>
      </c>
      <c r="F9538" s="1" t="s">
        <v>2748</v>
      </c>
      <c r="I9538" s="1" t="n">
        <v>320421</v>
      </c>
      <c r="J9538" s="1" t="n">
        <v>101297</v>
      </c>
      <c r="K9538" s="1" t="n">
        <v>7897568400365</v>
      </c>
      <c r="L9538" s="1" t="s">
        <v>5929</v>
      </c>
      <c r="N9538" s="1" t="n">
        <v>24</v>
      </c>
      <c r="O9538" s="1" t="n">
        <v>75.66</v>
      </c>
    </row>
    <row r="9539" customFormat="false" ht="15" hidden="false" customHeight="true" outlineLevel="0" collapsed="false">
      <c r="A9539" s="1" t="n">
        <v>3</v>
      </c>
      <c r="B9539" s="15" t="n">
        <v>46269</v>
      </c>
      <c r="C9539" s="1" t="n">
        <v>11</v>
      </c>
      <c r="D9539" s="1" t="s">
        <v>3074</v>
      </c>
      <c r="E9539" s="1" t="n">
        <v>616</v>
      </c>
      <c r="F9539" s="1" t="s">
        <v>2748</v>
      </c>
      <c r="I9539" s="1" t="n">
        <v>320421</v>
      </c>
      <c r="J9539" s="1" t="n">
        <v>102702</v>
      </c>
      <c r="K9539" s="1" t="n">
        <v>7896572010102</v>
      </c>
      <c r="L9539" s="1" t="s">
        <v>5930</v>
      </c>
      <c r="N9539" s="1" t="n">
        <v>5</v>
      </c>
      <c r="O9539" s="1" t="n">
        <v>20.85</v>
      </c>
    </row>
    <row r="9540" customFormat="false" ht="15" hidden="false" customHeight="true" outlineLevel="0" collapsed="false">
      <c r="A9540" s="1" t="n">
        <v>3</v>
      </c>
      <c r="B9540" s="15" t="n">
        <v>46269</v>
      </c>
      <c r="C9540" s="1" t="n">
        <v>11</v>
      </c>
      <c r="D9540" s="1" t="s">
        <v>3074</v>
      </c>
      <c r="E9540" s="1" t="n">
        <v>616</v>
      </c>
      <c r="F9540" s="1" t="s">
        <v>2748</v>
      </c>
      <c r="I9540" s="1" t="n">
        <v>320421</v>
      </c>
      <c r="J9540" s="1" t="n">
        <v>103337</v>
      </c>
      <c r="K9540" s="1" t="n">
        <v>7891153041261</v>
      </c>
      <c r="L9540" s="1" t="s">
        <v>5931</v>
      </c>
      <c r="N9540" s="1" t="n">
        <v>12</v>
      </c>
      <c r="O9540" s="1" t="n">
        <v>52.34</v>
      </c>
    </row>
    <row r="9541" customFormat="false" ht="15" hidden="false" customHeight="true" outlineLevel="0" collapsed="false">
      <c r="A9541" s="1" t="n">
        <v>3</v>
      </c>
      <c r="B9541" s="15" t="n">
        <v>46269</v>
      </c>
      <c r="C9541" s="1" t="n">
        <v>11</v>
      </c>
      <c r="D9541" s="1" t="s">
        <v>3074</v>
      </c>
      <c r="E9541" s="1" t="n">
        <v>616</v>
      </c>
      <c r="F9541" s="1" t="s">
        <v>2748</v>
      </c>
      <c r="I9541" s="1" t="n">
        <v>320421</v>
      </c>
      <c r="J9541" s="1" t="n">
        <v>104399</v>
      </c>
      <c r="K9541" s="1" t="n">
        <v>7891175128780</v>
      </c>
      <c r="L9541" s="1" t="s">
        <v>5932</v>
      </c>
      <c r="N9541" s="1" t="n">
        <v>5</v>
      </c>
      <c r="O9541" s="1" t="n">
        <v>24.74</v>
      </c>
    </row>
    <row r="9542" customFormat="false" ht="15" hidden="false" customHeight="true" outlineLevel="0" collapsed="false">
      <c r="A9542" s="1" t="n">
        <v>3</v>
      </c>
      <c r="B9542" s="15" t="n">
        <v>46269</v>
      </c>
      <c r="C9542" s="1" t="n">
        <v>11</v>
      </c>
      <c r="D9542" s="1" t="s">
        <v>3074</v>
      </c>
      <c r="E9542" s="1" t="n">
        <v>616</v>
      </c>
      <c r="F9542" s="1" t="s">
        <v>2748</v>
      </c>
      <c r="I9542" s="1" t="n">
        <v>320421</v>
      </c>
      <c r="J9542" s="1" t="n">
        <v>105752</v>
      </c>
      <c r="K9542" s="1" t="n">
        <v>7897424080755</v>
      </c>
      <c r="L9542" s="1" t="s">
        <v>5933</v>
      </c>
      <c r="N9542" s="1" t="n">
        <v>12</v>
      </c>
      <c r="O9542" s="1" t="n">
        <v>40.74</v>
      </c>
    </row>
    <row r="9543" customFormat="false" ht="15" hidden="false" customHeight="true" outlineLevel="0" collapsed="false">
      <c r="A9543" s="1" t="n">
        <v>3</v>
      </c>
      <c r="B9543" s="15" t="n">
        <v>46269</v>
      </c>
      <c r="C9543" s="1" t="n">
        <v>11</v>
      </c>
      <c r="D9543" s="1" t="s">
        <v>3074</v>
      </c>
      <c r="E9543" s="1" t="n">
        <v>616</v>
      </c>
      <c r="F9543" s="1" t="s">
        <v>2748</v>
      </c>
      <c r="I9543" s="1" t="n">
        <v>320421</v>
      </c>
      <c r="J9543" s="1" t="n">
        <v>105752</v>
      </c>
      <c r="K9543" s="1" t="n">
        <v>7897424080755</v>
      </c>
      <c r="L9543" s="1" t="s">
        <v>5933</v>
      </c>
      <c r="N9543" s="1" t="n">
        <v>12</v>
      </c>
      <c r="O9543" s="1" t="n">
        <v>40.74</v>
      </c>
    </row>
    <row r="9544" customFormat="false" ht="15" hidden="false" customHeight="true" outlineLevel="0" collapsed="false">
      <c r="A9544" s="1" t="n">
        <v>3</v>
      </c>
      <c r="B9544" s="15" t="n">
        <v>46269</v>
      </c>
      <c r="C9544" s="1" t="n">
        <v>11</v>
      </c>
      <c r="D9544" s="1" t="s">
        <v>3074</v>
      </c>
      <c r="E9544" s="1" t="n">
        <v>616</v>
      </c>
      <c r="F9544" s="1" t="s">
        <v>2748</v>
      </c>
      <c r="I9544" s="1" t="n">
        <v>320421</v>
      </c>
      <c r="J9544" s="1" t="n">
        <v>105760</v>
      </c>
      <c r="K9544" s="1" t="n">
        <v>7897424081387</v>
      </c>
      <c r="L9544" s="1" t="s">
        <v>5934</v>
      </c>
      <c r="N9544" s="1" t="n">
        <v>12</v>
      </c>
      <c r="O9544" s="1" t="n">
        <v>80.32</v>
      </c>
    </row>
    <row r="9545" customFormat="false" ht="15" hidden="false" customHeight="true" outlineLevel="0" collapsed="false">
      <c r="A9545" s="1" t="n">
        <v>3</v>
      </c>
      <c r="B9545" s="15" t="n">
        <v>46269</v>
      </c>
      <c r="C9545" s="1" t="n">
        <v>11</v>
      </c>
      <c r="D9545" s="1" t="s">
        <v>3074</v>
      </c>
      <c r="E9545" s="1" t="n">
        <v>616</v>
      </c>
      <c r="F9545" s="1" t="s">
        <v>2748</v>
      </c>
      <c r="I9545" s="1" t="n">
        <v>320421</v>
      </c>
      <c r="J9545" s="1" t="n">
        <v>106054</v>
      </c>
      <c r="K9545" s="1" t="n">
        <v>7897424081967</v>
      </c>
      <c r="L9545" s="1" t="s">
        <v>5935</v>
      </c>
      <c r="N9545" s="1" t="n">
        <v>12</v>
      </c>
      <c r="O9545" s="1" t="n">
        <v>45.4</v>
      </c>
    </row>
    <row r="9546" customFormat="false" ht="15" hidden="false" customHeight="true" outlineLevel="0" collapsed="false">
      <c r="A9546" s="1" t="n">
        <v>3</v>
      </c>
      <c r="B9546" s="15" t="n">
        <v>46269</v>
      </c>
      <c r="C9546" s="1" t="n">
        <v>11</v>
      </c>
      <c r="D9546" s="1" t="s">
        <v>3074</v>
      </c>
      <c r="E9546" s="1" t="n">
        <v>616</v>
      </c>
      <c r="F9546" s="1" t="s">
        <v>2748</v>
      </c>
      <c r="I9546" s="1" t="n">
        <v>320421</v>
      </c>
      <c r="J9546" s="1" t="n">
        <v>107120</v>
      </c>
      <c r="K9546" s="1" t="n">
        <v>7891175128858</v>
      </c>
      <c r="L9546" s="1" t="s">
        <v>5936</v>
      </c>
      <c r="N9546" s="1" t="n">
        <v>10</v>
      </c>
      <c r="O9546" s="1" t="n">
        <v>49.47</v>
      </c>
    </row>
    <row r="9547" customFormat="false" ht="15" hidden="false" customHeight="true" outlineLevel="0" collapsed="false">
      <c r="A9547" s="1" t="n">
        <v>3</v>
      </c>
      <c r="B9547" s="15" t="n">
        <v>46269</v>
      </c>
      <c r="C9547" s="1" t="n">
        <v>11</v>
      </c>
      <c r="D9547" s="1" t="s">
        <v>3074</v>
      </c>
      <c r="E9547" s="1" t="n">
        <v>616</v>
      </c>
      <c r="F9547" s="1" t="s">
        <v>2748</v>
      </c>
      <c r="I9547" s="1" t="n">
        <v>320421</v>
      </c>
      <c r="J9547" s="1" t="n">
        <v>109153</v>
      </c>
      <c r="K9547" s="1" t="n">
        <v>7896572011291</v>
      </c>
      <c r="L9547" s="1" t="s">
        <v>5930</v>
      </c>
      <c r="N9547" s="1" t="n">
        <v>5</v>
      </c>
      <c r="O9547" s="1" t="n">
        <v>40.74</v>
      </c>
    </row>
    <row r="9548" customFormat="false" ht="15" hidden="false" customHeight="true" outlineLevel="0" collapsed="false">
      <c r="A9548" s="1" t="n">
        <v>3</v>
      </c>
      <c r="B9548" s="15" t="n">
        <v>46269</v>
      </c>
      <c r="C9548" s="1" t="n">
        <v>11</v>
      </c>
      <c r="D9548" s="1" t="s">
        <v>3074</v>
      </c>
      <c r="E9548" s="1" t="n">
        <v>616</v>
      </c>
      <c r="F9548" s="1" t="s">
        <v>2748</v>
      </c>
      <c r="I9548" s="1" t="n">
        <v>320421</v>
      </c>
      <c r="J9548" s="1" t="n">
        <v>12263</v>
      </c>
      <c r="K9548" s="1" t="n">
        <v>7896572011031</v>
      </c>
      <c r="L9548" s="1" t="s">
        <v>5937</v>
      </c>
      <c r="N9548" s="1" t="n">
        <v>5</v>
      </c>
      <c r="O9548" s="1" t="n">
        <v>80.02</v>
      </c>
    </row>
    <row r="9549" customFormat="false" ht="15" hidden="false" customHeight="true" outlineLevel="0" collapsed="false">
      <c r="A9549" s="1" t="n">
        <v>3</v>
      </c>
      <c r="B9549" s="15" t="n">
        <v>46269</v>
      </c>
      <c r="C9549" s="1" t="n">
        <v>11</v>
      </c>
      <c r="D9549" s="1" t="s">
        <v>3074</v>
      </c>
      <c r="E9549" s="1" t="n">
        <v>616</v>
      </c>
      <c r="F9549" s="1" t="s">
        <v>2748</v>
      </c>
      <c r="I9549" s="1" t="n">
        <v>320421</v>
      </c>
      <c r="J9549" s="1" t="n">
        <v>19975</v>
      </c>
      <c r="K9549" s="1" t="n">
        <v>7891175257244</v>
      </c>
      <c r="L9549" s="1" t="s">
        <v>5938</v>
      </c>
      <c r="N9549" s="1" t="n">
        <v>5</v>
      </c>
      <c r="O9549" s="1" t="n">
        <v>24.74</v>
      </c>
    </row>
    <row r="9550" customFormat="false" ht="15" hidden="false" customHeight="true" outlineLevel="0" collapsed="false">
      <c r="A9550" s="1" t="n">
        <v>3</v>
      </c>
      <c r="B9550" s="15" t="n">
        <v>46269</v>
      </c>
      <c r="C9550" s="1" t="n">
        <v>11</v>
      </c>
      <c r="D9550" s="1" t="s">
        <v>3074</v>
      </c>
      <c r="E9550" s="1" t="n">
        <v>616</v>
      </c>
      <c r="F9550" s="1" t="s">
        <v>2748</v>
      </c>
      <c r="I9550" s="1" t="n">
        <v>320421</v>
      </c>
      <c r="J9550" s="1" t="n">
        <v>25024</v>
      </c>
      <c r="K9550" s="1" t="n">
        <v>7891175257237</v>
      </c>
      <c r="L9550" s="1" t="s">
        <v>5939</v>
      </c>
      <c r="N9550" s="1" t="n">
        <v>5</v>
      </c>
      <c r="O9550" s="1" t="n">
        <v>24.74</v>
      </c>
    </row>
    <row r="9551" customFormat="false" ht="15" hidden="false" customHeight="true" outlineLevel="0" collapsed="false">
      <c r="A9551" s="1" t="n">
        <v>3</v>
      </c>
      <c r="B9551" s="15" t="n">
        <v>46269</v>
      </c>
      <c r="C9551" s="1" t="n">
        <v>11</v>
      </c>
      <c r="D9551" s="1" t="s">
        <v>3074</v>
      </c>
      <c r="E9551" s="1" t="n">
        <v>616</v>
      </c>
      <c r="F9551" s="1" t="s">
        <v>2748</v>
      </c>
      <c r="I9551" s="1" t="n">
        <v>320421</v>
      </c>
      <c r="J9551" s="1" t="n">
        <v>26189</v>
      </c>
      <c r="K9551" s="1" t="n">
        <v>7891175185752</v>
      </c>
      <c r="L9551" s="1" t="s">
        <v>5940</v>
      </c>
      <c r="N9551" s="1" t="n">
        <v>5</v>
      </c>
      <c r="O9551" s="1" t="n">
        <v>24.74</v>
      </c>
    </row>
    <row r="9552" customFormat="false" ht="15" hidden="false" customHeight="true" outlineLevel="0" collapsed="false">
      <c r="A9552" s="1" t="n">
        <v>3</v>
      </c>
      <c r="B9552" s="15" t="n">
        <v>46269</v>
      </c>
      <c r="C9552" s="1" t="n">
        <v>11</v>
      </c>
      <c r="D9552" s="1" t="s">
        <v>3074</v>
      </c>
      <c r="E9552" s="1" t="n">
        <v>616</v>
      </c>
      <c r="F9552" s="1" t="s">
        <v>2748</v>
      </c>
      <c r="I9552" s="1" t="n">
        <v>320421</v>
      </c>
      <c r="J9552" s="1" t="n">
        <v>28028</v>
      </c>
      <c r="K9552" s="1" t="n">
        <v>7897424081394</v>
      </c>
      <c r="L9552" s="1" t="s">
        <v>5941</v>
      </c>
      <c r="N9552" s="1" t="n">
        <v>12</v>
      </c>
      <c r="O9552" s="1" t="n">
        <v>80.32</v>
      </c>
    </row>
    <row r="9553" customFormat="false" ht="15" hidden="false" customHeight="true" outlineLevel="0" collapsed="false">
      <c r="A9553" s="1" t="n">
        <v>3</v>
      </c>
      <c r="B9553" s="15" t="n">
        <v>46269</v>
      </c>
      <c r="C9553" s="1" t="n">
        <v>11</v>
      </c>
      <c r="D9553" s="1" t="s">
        <v>3074</v>
      </c>
      <c r="E9553" s="1" t="n">
        <v>616</v>
      </c>
      <c r="F9553" s="1" t="s">
        <v>2748</v>
      </c>
      <c r="I9553" s="1" t="n">
        <v>320421</v>
      </c>
      <c r="J9553" s="1" t="n">
        <v>28286</v>
      </c>
      <c r="K9553" s="1" t="n">
        <v>7897256262084</v>
      </c>
      <c r="L9553" s="1" t="s">
        <v>5942</v>
      </c>
      <c r="N9553" s="1" t="n">
        <v>4</v>
      </c>
      <c r="O9553" s="1" t="n">
        <v>57.04</v>
      </c>
    </row>
    <row r="9554" customFormat="false" ht="15" hidden="false" customHeight="true" outlineLevel="0" collapsed="false">
      <c r="A9554" s="1" t="n">
        <v>3</v>
      </c>
      <c r="B9554" s="15" t="n">
        <v>46269</v>
      </c>
      <c r="C9554" s="1" t="n">
        <v>11</v>
      </c>
      <c r="D9554" s="1" t="s">
        <v>3074</v>
      </c>
      <c r="E9554" s="1" t="n">
        <v>616</v>
      </c>
      <c r="F9554" s="1" t="s">
        <v>2748</v>
      </c>
      <c r="I9554" s="1" t="n">
        <v>320421</v>
      </c>
      <c r="J9554" s="1" t="n">
        <v>30614</v>
      </c>
      <c r="K9554" s="1" t="n">
        <v>7898590650025</v>
      </c>
      <c r="L9554" s="1" t="s">
        <v>5943</v>
      </c>
      <c r="N9554" s="1" t="n">
        <v>80</v>
      </c>
      <c r="O9554" s="1" t="n">
        <v>38.8</v>
      </c>
    </row>
    <row r="9555" customFormat="false" ht="15" hidden="false" customHeight="true" outlineLevel="0" collapsed="false">
      <c r="A9555" s="1" t="n">
        <v>3</v>
      </c>
      <c r="B9555" s="15" t="n">
        <v>46269</v>
      </c>
      <c r="C9555" s="1" t="n">
        <v>11</v>
      </c>
      <c r="D9555" s="1" t="s">
        <v>3074</v>
      </c>
      <c r="E9555" s="1" t="n">
        <v>616</v>
      </c>
      <c r="F9555" s="1" t="s">
        <v>2748</v>
      </c>
      <c r="I9555" s="1" t="n">
        <v>320421</v>
      </c>
      <c r="J9555" s="1" t="n">
        <v>30832</v>
      </c>
      <c r="K9555" s="1" t="n">
        <v>7896572010065</v>
      </c>
      <c r="L9555" s="1" t="s">
        <v>5937</v>
      </c>
      <c r="N9555" s="1" t="n">
        <v>5</v>
      </c>
      <c r="O9555" s="1" t="n">
        <v>38.8</v>
      </c>
    </row>
    <row r="9556" customFormat="false" ht="15" hidden="false" customHeight="true" outlineLevel="0" collapsed="false">
      <c r="A9556" s="1" t="n">
        <v>3</v>
      </c>
      <c r="B9556" s="15" t="n">
        <v>46269</v>
      </c>
      <c r="C9556" s="1" t="n">
        <v>11</v>
      </c>
      <c r="D9556" s="1" t="s">
        <v>3074</v>
      </c>
      <c r="E9556" s="1" t="n">
        <v>616</v>
      </c>
      <c r="F9556" s="1" t="s">
        <v>2748</v>
      </c>
      <c r="I9556" s="1" t="n">
        <v>320421</v>
      </c>
      <c r="J9556" s="1" t="n">
        <v>39579</v>
      </c>
      <c r="K9556" s="1" t="n">
        <v>7891153041391</v>
      </c>
      <c r="L9556" s="1" t="s">
        <v>5944</v>
      </c>
      <c r="N9556" s="1" t="n">
        <v>12</v>
      </c>
      <c r="O9556" s="1" t="n">
        <v>52.38</v>
      </c>
    </row>
    <row r="9557" customFormat="false" ht="15" hidden="false" customHeight="true" outlineLevel="0" collapsed="false">
      <c r="A9557" s="1" t="n">
        <v>3</v>
      </c>
      <c r="B9557" s="15" t="n">
        <v>46269</v>
      </c>
      <c r="C9557" s="1" t="n">
        <v>11</v>
      </c>
      <c r="D9557" s="1" t="s">
        <v>3074</v>
      </c>
      <c r="E9557" s="1" t="n">
        <v>616</v>
      </c>
      <c r="F9557" s="1" t="s">
        <v>2748</v>
      </c>
      <c r="I9557" s="1" t="n">
        <v>320421</v>
      </c>
      <c r="J9557" s="1" t="n">
        <v>46799</v>
      </c>
      <c r="K9557" s="1" t="n">
        <v>7891175128797</v>
      </c>
      <c r="L9557" s="1" t="s">
        <v>5945</v>
      </c>
      <c r="N9557" s="1" t="n">
        <v>5</v>
      </c>
      <c r="O9557" s="1" t="n">
        <v>24.74</v>
      </c>
    </row>
    <row r="9558" customFormat="false" ht="15" hidden="false" customHeight="true" outlineLevel="0" collapsed="false">
      <c r="A9558" s="1" t="n">
        <v>3</v>
      </c>
      <c r="B9558" s="15" t="n">
        <v>46269</v>
      </c>
      <c r="C9558" s="1" t="n">
        <v>11</v>
      </c>
      <c r="D9558" s="1" t="s">
        <v>3074</v>
      </c>
      <c r="E9558" s="1" t="n">
        <v>616</v>
      </c>
      <c r="F9558" s="1" t="s">
        <v>2748</v>
      </c>
      <c r="I9558" s="1" t="n">
        <v>320421</v>
      </c>
      <c r="J9558" s="1" t="n">
        <v>46800</v>
      </c>
      <c r="K9558" s="1" t="n">
        <v>7891175128803</v>
      </c>
      <c r="L9558" s="1" t="s">
        <v>5946</v>
      </c>
      <c r="N9558" s="1" t="n">
        <v>10</v>
      </c>
      <c r="O9558" s="1" t="n">
        <v>49.47</v>
      </c>
    </row>
    <row r="9559" customFormat="false" ht="15" hidden="false" customHeight="true" outlineLevel="0" collapsed="false">
      <c r="A9559" s="1" t="n">
        <v>3</v>
      </c>
      <c r="B9559" s="15" t="n">
        <v>46269</v>
      </c>
      <c r="C9559" s="1" t="n">
        <v>11</v>
      </c>
      <c r="D9559" s="1" t="s">
        <v>3074</v>
      </c>
      <c r="E9559" s="1" t="n">
        <v>616</v>
      </c>
      <c r="F9559" s="1" t="s">
        <v>2748</v>
      </c>
      <c r="I9559" s="1" t="n">
        <v>320421</v>
      </c>
      <c r="J9559" s="1" t="n">
        <v>46802</v>
      </c>
      <c r="K9559" s="1" t="n">
        <v>7891175128810</v>
      </c>
      <c r="L9559" s="1" t="s">
        <v>5947</v>
      </c>
      <c r="N9559" s="1" t="n">
        <v>10</v>
      </c>
      <c r="O9559" s="1" t="n">
        <v>49.47</v>
      </c>
    </row>
    <row r="9560" customFormat="false" ht="15" hidden="false" customHeight="true" outlineLevel="0" collapsed="false">
      <c r="A9560" s="1" t="n">
        <v>3</v>
      </c>
      <c r="B9560" s="15" t="n">
        <v>46269</v>
      </c>
      <c r="C9560" s="1" t="n">
        <v>11</v>
      </c>
      <c r="D9560" s="1" t="s">
        <v>3074</v>
      </c>
      <c r="E9560" s="1" t="n">
        <v>616</v>
      </c>
      <c r="F9560" s="1" t="s">
        <v>2748</v>
      </c>
      <c r="I9560" s="1" t="n">
        <v>320421</v>
      </c>
      <c r="J9560" s="1" t="n">
        <v>48187</v>
      </c>
      <c r="K9560" s="1" t="n">
        <v>7891175128841</v>
      </c>
      <c r="L9560" s="1" t="s">
        <v>5948</v>
      </c>
      <c r="N9560" s="1" t="n">
        <v>5</v>
      </c>
      <c r="O9560" s="1" t="n">
        <v>24.74</v>
      </c>
    </row>
    <row r="9561" customFormat="false" ht="15" hidden="false" customHeight="true" outlineLevel="0" collapsed="false">
      <c r="A9561" s="1" t="n">
        <v>3</v>
      </c>
      <c r="B9561" s="15" t="n">
        <v>46269</v>
      </c>
      <c r="C9561" s="1" t="n">
        <v>11</v>
      </c>
      <c r="D9561" s="1" t="s">
        <v>3074</v>
      </c>
      <c r="E9561" s="1" t="n">
        <v>616</v>
      </c>
      <c r="F9561" s="1" t="s">
        <v>2748</v>
      </c>
      <c r="I9561" s="1" t="n">
        <v>320421</v>
      </c>
      <c r="J9561" s="1" t="n">
        <v>49403</v>
      </c>
      <c r="K9561" s="1" t="n">
        <v>7891153041278</v>
      </c>
      <c r="L9561" s="1" t="s">
        <v>5949</v>
      </c>
      <c r="N9561" s="1" t="n">
        <v>12</v>
      </c>
      <c r="O9561" s="1" t="n">
        <v>52.38</v>
      </c>
    </row>
    <row r="9562" customFormat="false" ht="15" hidden="false" customHeight="true" outlineLevel="0" collapsed="false">
      <c r="A9562" s="1" t="n">
        <v>3</v>
      </c>
      <c r="B9562" s="15" t="n">
        <v>46269</v>
      </c>
      <c r="C9562" s="1" t="n">
        <v>11</v>
      </c>
      <c r="D9562" s="1" t="s">
        <v>3074</v>
      </c>
      <c r="E9562" s="1" t="n">
        <v>616</v>
      </c>
      <c r="F9562" s="1" t="s">
        <v>2748</v>
      </c>
      <c r="I9562" s="1" t="n">
        <v>320421</v>
      </c>
      <c r="J9562" s="1" t="n">
        <v>52730</v>
      </c>
      <c r="K9562" s="1" t="n">
        <v>7891175128827</v>
      </c>
      <c r="L9562" s="1" t="s">
        <v>5950</v>
      </c>
      <c r="N9562" s="1" t="n">
        <v>5</v>
      </c>
      <c r="O9562" s="1" t="n">
        <v>24.74</v>
      </c>
    </row>
    <row r="9563" customFormat="false" ht="15" hidden="false" customHeight="true" outlineLevel="0" collapsed="false">
      <c r="A9563" s="1" t="n">
        <v>3</v>
      </c>
      <c r="B9563" s="15" t="n">
        <v>46269</v>
      </c>
      <c r="C9563" s="1" t="n">
        <v>11</v>
      </c>
      <c r="D9563" s="1" t="s">
        <v>3074</v>
      </c>
      <c r="E9563" s="1" t="n">
        <v>616</v>
      </c>
      <c r="F9563" s="1" t="s">
        <v>2748</v>
      </c>
      <c r="I9563" s="1" t="n">
        <v>320421</v>
      </c>
      <c r="J9563" s="1" t="n">
        <v>57955</v>
      </c>
      <c r="K9563" s="1" t="n">
        <v>7898393923005</v>
      </c>
      <c r="L9563" s="1" t="s">
        <v>5951</v>
      </c>
      <c r="N9563" s="1" t="n">
        <v>6</v>
      </c>
      <c r="O9563" s="1" t="n">
        <v>50.63</v>
      </c>
    </row>
    <row r="9564" customFormat="false" ht="15" hidden="false" customHeight="true" outlineLevel="0" collapsed="false">
      <c r="A9564" s="1" t="n">
        <v>3</v>
      </c>
      <c r="B9564" s="15" t="n">
        <v>46269</v>
      </c>
      <c r="C9564" s="1" t="n">
        <v>11</v>
      </c>
      <c r="D9564" s="1" t="s">
        <v>3074</v>
      </c>
      <c r="E9564" s="1" t="n">
        <v>616</v>
      </c>
      <c r="F9564" s="1" t="s">
        <v>2748</v>
      </c>
      <c r="I9564" s="1" t="n">
        <v>320421</v>
      </c>
      <c r="J9564" s="1" t="n">
        <v>58780</v>
      </c>
      <c r="K9564" s="1" t="n">
        <v>7897975018412</v>
      </c>
      <c r="L9564" s="1" t="s">
        <v>5952</v>
      </c>
      <c r="N9564" s="1" t="n">
        <v>10</v>
      </c>
      <c r="O9564" s="1" t="n">
        <v>43.65</v>
      </c>
    </row>
    <row r="9565" customFormat="false" ht="15" hidden="false" customHeight="true" outlineLevel="0" collapsed="false">
      <c r="A9565" s="1" t="n">
        <v>3</v>
      </c>
      <c r="B9565" s="15" t="n">
        <v>46269</v>
      </c>
      <c r="C9565" s="1" t="n">
        <v>11</v>
      </c>
      <c r="D9565" s="1" t="s">
        <v>3074</v>
      </c>
      <c r="E9565" s="1" t="n">
        <v>616</v>
      </c>
      <c r="F9565" s="1" t="s">
        <v>2748</v>
      </c>
      <c r="I9565" s="1" t="n">
        <v>320421</v>
      </c>
      <c r="J9565" s="1" t="n">
        <v>59660</v>
      </c>
      <c r="K9565" s="1" t="n">
        <v>7897424080786</v>
      </c>
      <c r="L9565" s="1" t="s">
        <v>5953</v>
      </c>
      <c r="N9565" s="1" t="n">
        <v>12</v>
      </c>
      <c r="O9565" s="1" t="n">
        <v>40.74</v>
      </c>
    </row>
    <row r="9566" customFormat="false" ht="15" hidden="false" customHeight="true" outlineLevel="0" collapsed="false">
      <c r="A9566" s="1" t="n">
        <v>3</v>
      </c>
      <c r="B9566" s="15" t="n">
        <v>46269</v>
      </c>
      <c r="C9566" s="1" t="n">
        <v>11</v>
      </c>
      <c r="D9566" s="1" t="s">
        <v>3074</v>
      </c>
      <c r="E9566" s="1" t="n">
        <v>616</v>
      </c>
      <c r="F9566" s="1" t="s">
        <v>2748</v>
      </c>
      <c r="I9566" s="1" t="n">
        <v>320421</v>
      </c>
      <c r="J9566" s="1" t="n">
        <v>60897</v>
      </c>
      <c r="K9566" s="1" t="n">
        <v>7898590650032</v>
      </c>
      <c r="L9566" s="1" t="s">
        <v>5954</v>
      </c>
      <c r="N9566" s="1" t="n">
        <v>40</v>
      </c>
      <c r="O9566" s="1" t="n">
        <v>38.8</v>
      </c>
    </row>
    <row r="9567" customFormat="false" ht="15" hidden="false" customHeight="true" outlineLevel="0" collapsed="false">
      <c r="A9567" s="1" t="n">
        <v>3</v>
      </c>
      <c r="B9567" s="15" t="n">
        <v>46269</v>
      </c>
      <c r="C9567" s="1" t="n">
        <v>11</v>
      </c>
      <c r="D9567" s="1" t="s">
        <v>3074</v>
      </c>
      <c r="E9567" s="1" t="n">
        <v>616</v>
      </c>
      <c r="F9567" s="1" t="s">
        <v>2748</v>
      </c>
      <c r="I9567" s="1" t="n">
        <v>320421</v>
      </c>
      <c r="J9567" s="1" t="n">
        <v>61429</v>
      </c>
      <c r="K9567" s="1" t="n">
        <v>2257877</v>
      </c>
      <c r="L9567" s="1" t="s">
        <v>5955</v>
      </c>
      <c r="N9567" s="1" t="n">
        <v>6</v>
      </c>
      <c r="O9567" s="1" t="n">
        <v>84.39</v>
      </c>
    </row>
    <row r="9568" customFormat="false" ht="15" hidden="false" customHeight="true" outlineLevel="0" collapsed="false">
      <c r="A9568" s="1" t="n">
        <v>3</v>
      </c>
      <c r="B9568" s="15" t="n">
        <v>46269</v>
      </c>
      <c r="C9568" s="1" t="n">
        <v>11</v>
      </c>
      <c r="D9568" s="1" t="s">
        <v>3074</v>
      </c>
      <c r="E9568" s="1" t="n">
        <v>616</v>
      </c>
      <c r="F9568" s="1" t="s">
        <v>2748</v>
      </c>
      <c r="I9568" s="1" t="n">
        <v>320421</v>
      </c>
      <c r="J9568" s="1" t="n">
        <v>61488</v>
      </c>
      <c r="K9568" s="1" t="n">
        <v>7897256292173</v>
      </c>
      <c r="L9568" s="1" t="s">
        <v>5956</v>
      </c>
      <c r="N9568" s="1" t="n">
        <v>2</v>
      </c>
      <c r="O9568" s="1" t="n">
        <v>6.98</v>
      </c>
    </row>
    <row r="9569" customFormat="false" ht="15" hidden="false" customHeight="true" outlineLevel="0" collapsed="false">
      <c r="A9569" s="1" t="n">
        <v>3</v>
      </c>
      <c r="B9569" s="15" t="n">
        <v>46269</v>
      </c>
      <c r="C9569" s="1" t="n">
        <v>11</v>
      </c>
      <c r="D9569" s="1" t="s">
        <v>3074</v>
      </c>
      <c r="E9569" s="1" t="n">
        <v>616</v>
      </c>
      <c r="F9569" s="1" t="s">
        <v>2748</v>
      </c>
      <c r="I9569" s="1" t="n">
        <v>320421</v>
      </c>
      <c r="J9569" s="1" t="n">
        <v>79190</v>
      </c>
      <c r="K9569" s="1" t="n">
        <v>7898573160992</v>
      </c>
      <c r="L9569" s="1" t="s">
        <v>5957</v>
      </c>
      <c r="N9569" s="1" t="n">
        <v>8</v>
      </c>
      <c r="O9569" s="1" t="n">
        <v>35.7</v>
      </c>
    </row>
    <row r="9570" customFormat="false" ht="15" hidden="false" customHeight="true" outlineLevel="0" collapsed="false">
      <c r="A9570" s="1" t="n">
        <v>3</v>
      </c>
      <c r="B9570" s="15" t="n">
        <v>46269</v>
      </c>
      <c r="C9570" s="1" t="n">
        <v>11</v>
      </c>
      <c r="D9570" s="1" t="s">
        <v>3074</v>
      </c>
      <c r="E9570" s="1" t="n">
        <v>616</v>
      </c>
      <c r="F9570" s="1" t="s">
        <v>2748</v>
      </c>
      <c r="I9570" s="1" t="n">
        <v>320421</v>
      </c>
      <c r="J9570" s="1" t="n">
        <v>79191</v>
      </c>
      <c r="K9570" s="1" t="n">
        <v>7898573161012</v>
      </c>
      <c r="L9570" s="1" t="s">
        <v>5958</v>
      </c>
      <c r="N9570" s="1" t="n">
        <v>8</v>
      </c>
      <c r="O9570" s="1" t="n">
        <v>43.46</v>
      </c>
    </row>
    <row r="9571" customFormat="false" ht="15" hidden="false" customHeight="true" outlineLevel="0" collapsed="false">
      <c r="A9571" s="1" t="n">
        <v>3</v>
      </c>
      <c r="B9571" s="15" t="n">
        <v>46269</v>
      </c>
      <c r="C9571" s="1" t="n">
        <v>11</v>
      </c>
      <c r="D9571" s="1" t="s">
        <v>3074</v>
      </c>
      <c r="E9571" s="1" t="n">
        <v>616</v>
      </c>
      <c r="F9571" s="1" t="s">
        <v>2748</v>
      </c>
      <c r="I9571" s="1" t="n">
        <v>320421</v>
      </c>
      <c r="J9571" s="1" t="n">
        <v>79685</v>
      </c>
      <c r="K9571" s="1" t="n">
        <v>7897256213154</v>
      </c>
      <c r="L9571" s="1" t="s">
        <v>5959</v>
      </c>
      <c r="N9571" s="1" t="n">
        <v>5</v>
      </c>
      <c r="O9571" s="1" t="n">
        <v>25.7</v>
      </c>
    </row>
    <row r="9572" customFormat="false" ht="15" hidden="false" customHeight="true" outlineLevel="0" collapsed="false">
      <c r="A9572" s="1" t="n">
        <v>3</v>
      </c>
      <c r="B9572" s="15" t="n">
        <v>46269</v>
      </c>
      <c r="C9572" s="1" t="n">
        <v>11</v>
      </c>
      <c r="D9572" s="1" t="s">
        <v>3074</v>
      </c>
      <c r="E9572" s="1" t="n">
        <v>616</v>
      </c>
      <c r="F9572" s="1" t="s">
        <v>2748</v>
      </c>
      <c r="I9572" s="1" t="n">
        <v>320421</v>
      </c>
      <c r="J9572" s="1" t="n">
        <v>82271</v>
      </c>
      <c r="K9572" s="1" t="n">
        <v>7897256292180</v>
      </c>
      <c r="L9572" s="1" t="s">
        <v>5960</v>
      </c>
      <c r="N9572" s="1" t="n">
        <v>2</v>
      </c>
      <c r="O9572" s="1" t="n">
        <v>6.79</v>
      </c>
    </row>
    <row r="9573" customFormat="false" ht="15" hidden="false" customHeight="true" outlineLevel="0" collapsed="false">
      <c r="A9573" s="1" t="n">
        <v>3</v>
      </c>
      <c r="B9573" s="15" t="n">
        <v>46269</v>
      </c>
      <c r="C9573" s="1" t="n">
        <v>11</v>
      </c>
      <c r="D9573" s="1" t="s">
        <v>3074</v>
      </c>
      <c r="E9573" s="1" t="n">
        <v>616</v>
      </c>
      <c r="F9573" s="1" t="s">
        <v>2748</v>
      </c>
      <c r="I9573" s="1" t="n">
        <v>320421</v>
      </c>
      <c r="J9573" s="1" t="n">
        <v>82272</v>
      </c>
      <c r="K9573" s="1" t="n">
        <v>7897256222330</v>
      </c>
      <c r="L9573" s="1" t="s">
        <v>5961</v>
      </c>
      <c r="N9573" s="1" t="n">
        <v>2</v>
      </c>
      <c r="O9573" s="1" t="n">
        <v>6.79</v>
      </c>
    </row>
    <row r="9574" customFormat="false" ht="15" hidden="false" customHeight="true" outlineLevel="0" collapsed="false">
      <c r="A9574" s="1" t="n">
        <v>3</v>
      </c>
      <c r="B9574" s="15" t="n">
        <v>46269</v>
      </c>
      <c r="C9574" s="1" t="n">
        <v>11</v>
      </c>
      <c r="D9574" s="1" t="s">
        <v>3074</v>
      </c>
      <c r="E9574" s="1" t="n">
        <v>616</v>
      </c>
      <c r="F9574" s="1" t="s">
        <v>2748</v>
      </c>
      <c r="I9574" s="1" t="n">
        <v>320422</v>
      </c>
      <c r="J9574" s="1" t="n">
        <v>10203</v>
      </c>
      <c r="K9574" s="1" t="n">
        <v>7896572014216</v>
      </c>
      <c r="L9574" s="1" t="s">
        <v>5962</v>
      </c>
      <c r="N9574" s="1" t="n">
        <v>12</v>
      </c>
      <c r="O9574" s="1" t="n">
        <v>39.58</v>
      </c>
    </row>
    <row r="9575" customFormat="false" ht="15" hidden="false" customHeight="true" outlineLevel="0" collapsed="false">
      <c r="A9575" s="1" t="n">
        <v>3</v>
      </c>
      <c r="B9575" s="15" t="n">
        <v>46269</v>
      </c>
      <c r="C9575" s="1" t="n">
        <v>11</v>
      </c>
      <c r="D9575" s="1" t="s">
        <v>3074</v>
      </c>
      <c r="E9575" s="1" t="n">
        <v>616</v>
      </c>
      <c r="F9575" s="1" t="s">
        <v>2748</v>
      </c>
      <c r="I9575" s="1" t="n">
        <v>320422</v>
      </c>
      <c r="J9575" s="1" t="n">
        <v>103299</v>
      </c>
      <c r="K9575" s="1" t="n">
        <v>7896572014230</v>
      </c>
      <c r="L9575" s="1" t="s">
        <v>5963</v>
      </c>
      <c r="N9575" s="1" t="n">
        <v>12</v>
      </c>
      <c r="O9575" s="1" t="n">
        <v>66.35</v>
      </c>
    </row>
    <row r="9576" customFormat="false" ht="15" hidden="false" customHeight="true" outlineLevel="0" collapsed="false">
      <c r="A9576" s="1" t="n">
        <v>3</v>
      </c>
      <c r="B9576" s="15" t="n">
        <v>46269</v>
      </c>
      <c r="C9576" s="1" t="n">
        <v>11</v>
      </c>
      <c r="D9576" s="1" t="s">
        <v>3074</v>
      </c>
      <c r="E9576" s="1" t="n">
        <v>616</v>
      </c>
      <c r="F9576" s="1" t="s">
        <v>2748</v>
      </c>
      <c r="I9576" s="1" t="n">
        <v>320422</v>
      </c>
      <c r="J9576" s="1" t="n">
        <v>103661</v>
      </c>
      <c r="K9576" s="1" t="n">
        <v>7891334150010</v>
      </c>
      <c r="L9576" s="1" t="s">
        <v>5662</v>
      </c>
      <c r="N9576" s="1" t="n">
        <v>25</v>
      </c>
      <c r="O9576" s="1" t="n">
        <v>14.55</v>
      </c>
    </row>
    <row r="9577" customFormat="false" ht="15" hidden="false" customHeight="true" outlineLevel="0" collapsed="false">
      <c r="A9577" s="1" t="n">
        <v>3</v>
      </c>
      <c r="B9577" s="15" t="n">
        <v>46269</v>
      </c>
      <c r="C9577" s="1" t="n">
        <v>11</v>
      </c>
      <c r="D9577" s="1" t="s">
        <v>3074</v>
      </c>
      <c r="E9577" s="1" t="n">
        <v>616</v>
      </c>
      <c r="F9577" s="1" t="s">
        <v>2748</v>
      </c>
      <c r="I9577" s="1" t="n">
        <v>320422</v>
      </c>
      <c r="J9577" s="1" t="n">
        <v>106323</v>
      </c>
      <c r="K9577" s="1" t="n">
        <v>7896572014056</v>
      </c>
      <c r="L9577" s="1" t="s">
        <v>5964</v>
      </c>
      <c r="N9577" s="1" t="n">
        <v>24</v>
      </c>
      <c r="O9577" s="1" t="n">
        <v>51.22</v>
      </c>
    </row>
    <row r="9578" customFormat="false" ht="15" hidden="false" customHeight="true" outlineLevel="0" collapsed="false">
      <c r="A9578" s="1" t="n">
        <v>3</v>
      </c>
      <c r="B9578" s="15" t="n">
        <v>46269</v>
      </c>
      <c r="C9578" s="1" t="n">
        <v>11</v>
      </c>
      <c r="D9578" s="1" t="s">
        <v>3074</v>
      </c>
      <c r="E9578" s="1" t="n">
        <v>616</v>
      </c>
      <c r="F9578" s="1" t="s">
        <v>2748</v>
      </c>
      <c r="I9578" s="1" t="n">
        <v>320422</v>
      </c>
      <c r="J9578" s="1" t="n">
        <v>106324</v>
      </c>
      <c r="K9578" s="1" t="n">
        <v>7896572014070</v>
      </c>
      <c r="L9578" s="1" t="s">
        <v>5964</v>
      </c>
      <c r="N9578" s="1" t="n">
        <v>24</v>
      </c>
      <c r="O9578" s="1" t="n">
        <v>83.81</v>
      </c>
    </row>
    <row r="9579" customFormat="false" ht="15" hidden="false" customHeight="true" outlineLevel="0" collapsed="false">
      <c r="A9579" s="1" t="n">
        <v>3</v>
      </c>
      <c r="B9579" s="15" t="n">
        <v>46269</v>
      </c>
      <c r="C9579" s="1" t="n">
        <v>11</v>
      </c>
      <c r="D9579" s="1" t="s">
        <v>3074</v>
      </c>
      <c r="E9579" s="1" t="n">
        <v>616</v>
      </c>
      <c r="F9579" s="1" t="s">
        <v>2748</v>
      </c>
      <c r="I9579" s="1" t="n">
        <v>320422</v>
      </c>
      <c r="J9579" s="1" t="n">
        <v>107420</v>
      </c>
      <c r="K9579" s="1" t="n">
        <v>7891173021793</v>
      </c>
      <c r="L9579" s="1" t="s">
        <v>5965</v>
      </c>
      <c r="N9579" s="1" t="n">
        <v>20</v>
      </c>
      <c r="O9579" s="1" t="n">
        <v>135.61</v>
      </c>
    </row>
    <row r="9580" customFormat="false" ht="15" hidden="false" customHeight="true" outlineLevel="0" collapsed="false">
      <c r="A9580" s="1" t="n">
        <v>3</v>
      </c>
      <c r="B9580" s="15" t="n">
        <v>46269</v>
      </c>
      <c r="C9580" s="1" t="n">
        <v>11</v>
      </c>
      <c r="D9580" s="1" t="s">
        <v>3074</v>
      </c>
      <c r="E9580" s="1" t="n">
        <v>616</v>
      </c>
      <c r="F9580" s="1" t="s">
        <v>2748</v>
      </c>
      <c r="I9580" s="1" t="n">
        <v>320422</v>
      </c>
      <c r="J9580" s="1" t="n">
        <v>108118</v>
      </c>
      <c r="K9580" s="1" t="n">
        <v>7898293080020</v>
      </c>
      <c r="L9580" s="1" t="s">
        <v>5966</v>
      </c>
      <c r="N9580" s="1" t="n">
        <v>12</v>
      </c>
      <c r="O9580" s="1" t="n">
        <v>111.74</v>
      </c>
    </row>
    <row r="9581" customFormat="false" ht="15" hidden="false" customHeight="true" outlineLevel="0" collapsed="false">
      <c r="A9581" s="1" t="n">
        <v>3</v>
      </c>
      <c r="B9581" s="15" t="n">
        <v>46269</v>
      </c>
      <c r="C9581" s="1" t="n">
        <v>11</v>
      </c>
      <c r="D9581" s="1" t="s">
        <v>3074</v>
      </c>
      <c r="E9581" s="1" t="n">
        <v>616</v>
      </c>
      <c r="F9581" s="1" t="s">
        <v>2748</v>
      </c>
      <c r="I9581" s="1" t="n">
        <v>320422</v>
      </c>
      <c r="J9581" s="1" t="n">
        <v>11833</v>
      </c>
      <c r="K9581" s="1" t="n">
        <v>7891334199644</v>
      </c>
      <c r="L9581" s="1" t="s">
        <v>5967</v>
      </c>
      <c r="N9581" s="1" t="n">
        <v>12</v>
      </c>
      <c r="O9581" s="1" t="n">
        <v>65.18</v>
      </c>
    </row>
    <row r="9582" customFormat="false" ht="15" hidden="false" customHeight="true" outlineLevel="0" collapsed="false">
      <c r="A9582" s="1" t="n">
        <v>3</v>
      </c>
      <c r="B9582" s="15" t="n">
        <v>46269</v>
      </c>
      <c r="C9582" s="1" t="n">
        <v>11</v>
      </c>
      <c r="D9582" s="1" t="s">
        <v>3074</v>
      </c>
      <c r="E9582" s="1" t="n">
        <v>616</v>
      </c>
      <c r="F9582" s="1" t="s">
        <v>2748</v>
      </c>
      <c r="I9582" s="1" t="n">
        <v>320422</v>
      </c>
      <c r="J9582" s="1" t="n">
        <v>14546</v>
      </c>
      <c r="K9582" s="1" t="n">
        <v>7898927947187</v>
      </c>
      <c r="L9582" s="1" t="s">
        <v>5968</v>
      </c>
      <c r="N9582" s="1" t="n">
        <v>25</v>
      </c>
      <c r="O9582" s="1" t="n">
        <v>70.33</v>
      </c>
    </row>
    <row r="9583" customFormat="false" ht="15" hidden="false" customHeight="true" outlineLevel="0" collapsed="false">
      <c r="A9583" s="1" t="n">
        <v>3</v>
      </c>
      <c r="B9583" s="15" t="n">
        <v>46269</v>
      </c>
      <c r="C9583" s="1" t="n">
        <v>11</v>
      </c>
      <c r="D9583" s="1" t="s">
        <v>3074</v>
      </c>
      <c r="E9583" s="1" t="n">
        <v>616</v>
      </c>
      <c r="F9583" s="1" t="s">
        <v>2748</v>
      </c>
      <c r="I9583" s="1" t="n">
        <v>320422</v>
      </c>
      <c r="J9583" s="1" t="n">
        <v>15949</v>
      </c>
      <c r="K9583" s="1" t="n">
        <v>7898287710025</v>
      </c>
      <c r="L9583" s="1" t="s">
        <v>5969</v>
      </c>
      <c r="N9583" s="1" t="n">
        <v>24</v>
      </c>
      <c r="O9583" s="1" t="n">
        <v>123.38</v>
      </c>
    </row>
    <row r="9584" customFormat="false" ht="15" hidden="false" customHeight="true" outlineLevel="0" collapsed="false">
      <c r="A9584" s="1" t="n">
        <v>3</v>
      </c>
      <c r="B9584" s="15" t="n">
        <v>46269</v>
      </c>
      <c r="C9584" s="1" t="n">
        <v>11</v>
      </c>
      <c r="D9584" s="1" t="s">
        <v>3074</v>
      </c>
      <c r="E9584" s="1" t="n">
        <v>616</v>
      </c>
      <c r="F9584" s="1" t="s">
        <v>2748</v>
      </c>
      <c r="I9584" s="1" t="n">
        <v>320422</v>
      </c>
      <c r="J9584" s="1" t="n">
        <v>23500</v>
      </c>
      <c r="K9584" s="1" t="n">
        <v>7898287710018</v>
      </c>
      <c r="L9584" s="1" t="s">
        <v>5970</v>
      </c>
      <c r="N9584" s="1" t="n">
        <v>24</v>
      </c>
      <c r="O9584" s="1" t="n">
        <v>86.14</v>
      </c>
    </row>
    <row r="9585" customFormat="false" ht="15" hidden="false" customHeight="true" outlineLevel="0" collapsed="false">
      <c r="A9585" s="1" t="n">
        <v>3</v>
      </c>
      <c r="B9585" s="15" t="n">
        <v>46269</v>
      </c>
      <c r="C9585" s="1" t="n">
        <v>11</v>
      </c>
      <c r="D9585" s="1" t="s">
        <v>3074</v>
      </c>
      <c r="E9585" s="1" t="n">
        <v>616</v>
      </c>
      <c r="F9585" s="1" t="s">
        <v>2748</v>
      </c>
      <c r="I9585" s="1" t="n">
        <v>320422</v>
      </c>
      <c r="J9585" s="1" t="n">
        <v>24042</v>
      </c>
      <c r="K9585" s="1" t="n">
        <v>7891153073217</v>
      </c>
      <c r="L9585" s="1" t="s">
        <v>5971</v>
      </c>
      <c r="N9585" s="1" t="n">
        <v>36</v>
      </c>
      <c r="O9585" s="1" t="n">
        <v>83.81</v>
      </c>
    </row>
    <row r="9586" customFormat="false" ht="15" hidden="false" customHeight="true" outlineLevel="0" collapsed="false">
      <c r="A9586" s="1" t="n">
        <v>3</v>
      </c>
      <c r="B9586" s="15" t="n">
        <v>46269</v>
      </c>
      <c r="C9586" s="1" t="n">
        <v>11</v>
      </c>
      <c r="D9586" s="1" t="s">
        <v>3074</v>
      </c>
      <c r="E9586" s="1" t="n">
        <v>616</v>
      </c>
      <c r="F9586" s="1" t="s">
        <v>2748</v>
      </c>
      <c r="I9586" s="1" t="n">
        <v>320422</v>
      </c>
      <c r="J9586" s="1" t="n">
        <v>30531</v>
      </c>
      <c r="K9586" s="1" t="n">
        <v>7897256241805</v>
      </c>
      <c r="L9586" s="1" t="s">
        <v>5972</v>
      </c>
      <c r="N9586" s="1" t="n">
        <v>24</v>
      </c>
      <c r="O9586" s="1" t="n">
        <v>25.61</v>
      </c>
    </row>
    <row r="9587" customFormat="false" ht="15" hidden="false" customHeight="true" outlineLevel="0" collapsed="false">
      <c r="A9587" s="1" t="n">
        <v>3</v>
      </c>
      <c r="B9587" s="15" t="n">
        <v>46269</v>
      </c>
      <c r="C9587" s="1" t="n">
        <v>11</v>
      </c>
      <c r="D9587" s="1" t="s">
        <v>3074</v>
      </c>
      <c r="E9587" s="1" t="n">
        <v>616</v>
      </c>
      <c r="F9587" s="1" t="s">
        <v>2748</v>
      </c>
      <c r="I9587" s="1" t="n">
        <v>320422</v>
      </c>
      <c r="J9587" s="1" t="n">
        <v>30597</v>
      </c>
      <c r="K9587" s="1" t="n">
        <v>70330129627</v>
      </c>
      <c r="L9587" s="1" t="s">
        <v>5973</v>
      </c>
      <c r="N9587" s="1" t="n">
        <v>50</v>
      </c>
      <c r="O9587" s="1" t="n">
        <v>46.07</v>
      </c>
    </row>
    <row r="9588" customFormat="false" ht="15" hidden="false" customHeight="true" outlineLevel="0" collapsed="false">
      <c r="A9588" s="1" t="n">
        <v>3</v>
      </c>
      <c r="B9588" s="15" t="n">
        <v>46269</v>
      </c>
      <c r="C9588" s="1" t="n">
        <v>11</v>
      </c>
      <c r="D9588" s="1" t="s">
        <v>3074</v>
      </c>
      <c r="E9588" s="1" t="n">
        <v>616</v>
      </c>
      <c r="F9588" s="1" t="s">
        <v>2748</v>
      </c>
      <c r="I9588" s="1" t="n">
        <v>320422</v>
      </c>
      <c r="J9588" s="1" t="n">
        <v>30599</v>
      </c>
      <c r="K9588" s="1" t="n">
        <v>70330129665</v>
      </c>
      <c r="L9588" s="1" t="s">
        <v>5974</v>
      </c>
      <c r="N9588" s="1" t="n">
        <v>50</v>
      </c>
      <c r="O9588" s="1" t="n">
        <v>46.07</v>
      </c>
    </row>
    <row r="9589" customFormat="false" ht="15" hidden="false" customHeight="true" outlineLevel="0" collapsed="false">
      <c r="A9589" s="1" t="n">
        <v>3</v>
      </c>
      <c r="B9589" s="15" t="n">
        <v>46269</v>
      </c>
      <c r="C9589" s="1" t="n">
        <v>11</v>
      </c>
      <c r="D9589" s="1" t="s">
        <v>3074</v>
      </c>
      <c r="E9589" s="1" t="n">
        <v>616</v>
      </c>
      <c r="F9589" s="1" t="s">
        <v>2748</v>
      </c>
      <c r="I9589" s="1" t="n">
        <v>320422</v>
      </c>
      <c r="J9589" s="1" t="n">
        <v>30600</v>
      </c>
      <c r="K9589" s="1" t="n">
        <v>70330183575</v>
      </c>
      <c r="L9589" s="1" t="s">
        <v>5975</v>
      </c>
      <c r="N9589" s="1" t="n">
        <v>50</v>
      </c>
      <c r="O9589" s="1" t="n">
        <v>46.07</v>
      </c>
    </row>
    <row r="9590" customFormat="false" ht="15" hidden="false" customHeight="true" outlineLevel="0" collapsed="false">
      <c r="A9590" s="1" t="n">
        <v>3</v>
      </c>
      <c r="B9590" s="15" t="n">
        <v>46269</v>
      </c>
      <c r="C9590" s="1" t="n">
        <v>11</v>
      </c>
      <c r="D9590" s="1" t="s">
        <v>3074</v>
      </c>
      <c r="E9590" s="1" t="n">
        <v>616</v>
      </c>
      <c r="F9590" s="1" t="s">
        <v>2748</v>
      </c>
      <c r="I9590" s="1" t="n">
        <v>320422</v>
      </c>
      <c r="J9590" s="1" t="n">
        <v>30601</v>
      </c>
      <c r="K9590" s="1" t="n">
        <v>70330183582</v>
      </c>
      <c r="L9590" s="1" t="s">
        <v>5976</v>
      </c>
      <c r="N9590" s="1" t="n">
        <v>50</v>
      </c>
      <c r="O9590" s="1" t="n">
        <v>46.07</v>
      </c>
    </row>
    <row r="9591" customFormat="false" ht="15" hidden="false" customHeight="true" outlineLevel="0" collapsed="false">
      <c r="A9591" s="1" t="n">
        <v>3</v>
      </c>
      <c r="B9591" s="15" t="n">
        <v>46269</v>
      </c>
      <c r="C9591" s="1" t="n">
        <v>11</v>
      </c>
      <c r="D9591" s="1" t="s">
        <v>3074</v>
      </c>
      <c r="E9591" s="1" t="n">
        <v>616</v>
      </c>
      <c r="F9591" s="1" t="s">
        <v>2748</v>
      </c>
      <c r="I9591" s="1" t="n">
        <v>320422</v>
      </c>
      <c r="J9591" s="1" t="n">
        <v>37122</v>
      </c>
      <c r="K9591" s="1" t="n">
        <v>7896454300031</v>
      </c>
      <c r="L9591" s="1" t="s">
        <v>5977</v>
      </c>
      <c r="N9591" s="1" t="n">
        <v>12</v>
      </c>
      <c r="O9591" s="1" t="n">
        <v>97.78</v>
      </c>
    </row>
    <row r="9592" customFormat="false" ht="15" hidden="false" customHeight="true" outlineLevel="0" collapsed="false">
      <c r="A9592" s="1" t="n">
        <v>3</v>
      </c>
      <c r="B9592" s="15" t="n">
        <v>46269</v>
      </c>
      <c r="C9592" s="1" t="n">
        <v>11</v>
      </c>
      <c r="D9592" s="1" t="s">
        <v>3074</v>
      </c>
      <c r="E9592" s="1" t="n">
        <v>616</v>
      </c>
      <c r="F9592" s="1" t="s">
        <v>2748</v>
      </c>
      <c r="I9592" s="1" t="n">
        <v>320422</v>
      </c>
      <c r="J9592" s="1" t="n">
        <v>37123</v>
      </c>
      <c r="K9592" s="1" t="n">
        <v>7896454300048</v>
      </c>
      <c r="L9592" s="1" t="s">
        <v>5978</v>
      </c>
      <c r="N9592" s="1" t="n">
        <v>12</v>
      </c>
      <c r="O9592" s="1" t="n">
        <v>61.69</v>
      </c>
    </row>
    <row r="9593" customFormat="false" ht="15" hidden="false" customHeight="true" outlineLevel="0" collapsed="false">
      <c r="A9593" s="1" t="n">
        <v>3</v>
      </c>
      <c r="B9593" s="15" t="n">
        <v>46269</v>
      </c>
      <c r="C9593" s="1" t="n">
        <v>11</v>
      </c>
      <c r="D9593" s="1" t="s">
        <v>3074</v>
      </c>
      <c r="E9593" s="1" t="n">
        <v>616</v>
      </c>
      <c r="F9593" s="1" t="s">
        <v>2748</v>
      </c>
      <c r="I9593" s="1" t="n">
        <v>320422</v>
      </c>
      <c r="J9593" s="1" t="n">
        <v>37765</v>
      </c>
      <c r="K9593" s="1" t="n">
        <v>7896785450788</v>
      </c>
      <c r="L9593" s="1" t="s">
        <v>5979</v>
      </c>
      <c r="N9593" s="1" t="n">
        <v>12</v>
      </c>
      <c r="O9593" s="1" t="n">
        <v>90.79</v>
      </c>
    </row>
    <row r="9594" customFormat="false" ht="15" hidden="false" customHeight="true" outlineLevel="0" collapsed="false">
      <c r="A9594" s="1" t="n">
        <v>3</v>
      </c>
      <c r="B9594" s="15" t="n">
        <v>46269</v>
      </c>
      <c r="C9594" s="1" t="n">
        <v>11</v>
      </c>
      <c r="D9594" s="1" t="s">
        <v>3074</v>
      </c>
      <c r="E9594" s="1" t="n">
        <v>616</v>
      </c>
      <c r="F9594" s="1" t="s">
        <v>2748</v>
      </c>
      <c r="I9594" s="1" t="n">
        <v>320422</v>
      </c>
      <c r="J9594" s="1" t="n">
        <v>37860</v>
      </c>
      <c r="K9594" s="1" t="n">
        <v>7895110048010</v>
      </c>
      <c r="L9594" s="1" t="s">
        <v>5980</v>
      </c>
      <c r="N9594" s="1" t="n">
        <v>100</v>
      </c>
      <c r="O9594" s="1" t="n">
        <v>87.31</v>
      </c>
    </row>
    <row r="9595" customFormat="false" ht="15" hidden="false" customHeight="true" outlineLevel="0" collapsed="false">
      <c r="A9595" s="1" t="n">
        <v>3</v>
      </c>
      <c r="B9595" s="15" t="n">
        <v>46269</v>
      </c>
      <c r="C9595" s="1" t="n">
        <v>11</v>
      </c>
      <c r="D9595" s="1" t="s">
        <v>3074</v>
      </c>
      <c r="E9595" s="1" t="n">
        <v>616</v>
      </c>
      <c r="F9595" s="1" t="s">
        <v>2748</v>
      </c>
      <c r="I9595" s="1" t="n">
        <v>320422</v>
      </c>
      <c r="J9595" s="1" t="n">
        <v>38847</v>
      </c>
      <c r="K9595" s="1" t="n">
        <v>7891153073224</v>
      </c>
      <c r="L9595" s="1" t="s">
        <v>5981</v>
      </c>
      <c r="N9595" s="1" t="n">
        <v>24</v>
      </c>
      <c r="O9595" s="1" t="n">
        <v>104.76</v>
      </c>
    </row>
    <row r="9596" customFormat="false" ht="15" hidden="false" customHeight="true" outlineLevel="0" collapsed="false">
      <c r="A9596" s="1" t="n">
        <v>3</v>
      </c>
      <c r="B9596" s="15" t="n">
        <v>46269</v>
      </c>
      <c r="C9596" s="1" t="n">
        <v>11</v>
      </c>
      <c r="D9596" s="1" t="s">
        <v>3074</v>
      </c>
      <c r="E9596" s="1" t="n">
        <v>616</v>
      </c>
      <c r="F9596" s="1" t="s">
        <v>2748</v>
      </c>
      <c r="I9596" s="1" t="n">
        <v>320422</v>
      </c>
      <c r="J9596" s="1" t="n">
        <v>39536</v>
      </c>
      <c r="K9596" s="1" t="n">
        <v>70330100664</v>
      </c>
      <c r="L9596" s="1" t="s">
        <v>5982</v>
      </c>
      <c r="N9596" s="1" t="n">
        <v>12</v>
      </c>
      <c r="O9596" s="1" t="n">
        <v>54.71</v>
      </c>
    </row>
    <row r="9597" customFormat="false" ht="15" hidden="false" customHeight="true" outlineLevel="0" collapsed="false">
      <c r="A9597" s="1" t="n">
        <v>3</v>
      </c>
      <c r="B9597" s="15" t="n">
        <v>46269</v>
      </c>
      <c r="C9597" s="1" t="n">
        <v>11</v>
      </c>
      <c r="D9597" s="1" t="s">
        <v>3074</v>
      </c>
      <c r="E9597" s="1" t="n">
        <v>616</v>
      </c>
      <c r="F9597" s="1" t="s">
        <v>2748</v>
      </c>
      <c r="I9597" s="1" t="n">
        <v>320422</v>
      </c>
      <c r="J9597" s="1" t="n">
        <v>39577</v>
      </c>
      <c r="K9597" s="1" t="n">
        <v>7891153041223</v>
      </c>
      <c r="L9597" s="1" t="s">
        <v>5983</v>
      </c>
      <c r="N9597" s="1" t="n">
        <v>12</v>
      </c>
      <c r="O9597" s="1" t="n">
        <v>52.38</v>
      </c>
    </row>
    <row r="9598" customFormat="false" ht="15" hidden="false" customHeight="true" outlineLevel="0" collapsed="false">
      <c r="A9598" s="1" t="n">
        <v>3</v>
      </c>
      <c r="B9598" s="15" t="n">
        <v>46269</v>
      </c>
      <c r="C9598" s="1" t="n">
        <v>11</v>
      </c>
      <c r="D9598" s="1" t="s">
        <v>3074</v>
      </c>
      <c r="E9598" s="1" t="n">
        <v>616</v>
      </c>
      <c r="F9598" s="1" t="s">
        <v>2748</v>
      </c>
      <c r="I9598" s="1" t="n">
        <v>320422</v>
      </c>
      <c r="J9598" s="1" t="n">
        <v>40294</v>
      </c>
      <c r="K9598" s="1" t="n">
        <v>7898573160268</v>
      </c>
      <c r="L9598" s="1" t="s">
        <v>5984</v>
      </c>
      <c r="N9598" s="1" t="n">
        <v>25</v>
      </c>
      <c r="O9598" s="1" t="n">
        <v>80.02</v>
      </c>
    </row>
    <row r="9599" customFormat="false" ht="15" hidden="false" customHeight="true" outlineLevel="0" collapsed="false">
      <c r="A9599" s="1" t="n">
        <v>3</v>
      </c>
      <c r="B9599" s="15" t="n">
        <v>46269</v>
      </c>
      <c r="C9599" s="1" t="n">
        <v>11</v>
      </c>
      <c r="D9599" s="1" t="s">
        <v>3074</v>
      </c>
      <c r="E9599" s="1" t="n">
        <v>616</v>
      </c>
      <c r="F9599" s="1" t="s">
        <v>2748</v>
      </c>
      <c r="I9599" s="1" t="n">
        <v>320422</v>
      </c>
      <c r="J9599" s="1" t="n">
        <v>41153</v>
      </c>
      <c r="K9599" s="1" t="n">
        <v>7898946757293</v>
      </c>
      <c r="L9599" s="1" t="s">
        <v>3540</v>
      </c>
      <c r="N9599" s="1" t="n">
        <v>50</v>
      </c>
      <c r="O9599" s="1" t="n">
        <v>120.77</v>
      </c>
    </row>
    <row r="9600" customFormat="false" ht="15" hidden="false" customHeight="true" outlineLevel="0" collapsed="false">
      <c r="A9600" s="1" t="n">
        <v>3</v>
      </c>
      <c r="B9600" s="15" t="n">
        <v>46269</v>
      </c>
      <c r="C9600" s="1" t="n">
        <v>11</v>
      </c>
      <c r="D9600" s="1" t="s">
        <v>3074</v>
      </c>
      <c r="E9600" s="1" t="n">
        <v>616</v>
      </c>
      <c r="F9600" s="1" t="s">
        <v>2748</v>
      </c>
      <c r="I9600" s="1" t="n">
        <v>320422</v>
      </c>
      <c r="J9600" s="1" t="n">
        <v>43507</v>
      </c>
      <c r="K9600" s="1" t="n">
        <v>7891360582045</v>
      </c>
      <c r="L9600" s="1" t="s">
        <v>5985</v>
      </c>
      <c r="N9600" s="1" t="n">
        <v>24</v>
      </c>
      <c r="O9600" s="1" t="n">
        <v>67.51</v>
      </c>
    </row>
    <row r="9601" customFormat="false" ht="15" hidden="false" customHeight="true" outlineLevel="0" collapsed="false">
      <c r="A9601" s="1" t="n">
        <v>3</v>
      </c>
      <c r="B9601" s="15" t="n">
        <v>46269</v>
      </c>
      <c r="C9601" s="1" t="n">
        <v>11</v>
      </c>
      <c r="D9601" s="1" t="s">
        <v>3074</v>
      </c>
      <c r="E9601" s="1" t="n">
        <v>616</v>
      </c>
      <c r="F9601" s="1" t="s">
        <v>2748</v>
      </c>
      <c r="I9601" s="1" t="n">
        <v>320422</v>
      </c>
      <c r="J9601" s="1" t="n">
        <v>44447</v>
      </c>
      <c r="K9601" s="1" t="n">
        <v>7894494666056</v>
      </c>
      <c r="L9601" s="1" t="s">
        <v>4880</v>
      </c>
      <c r="N9601" s="1" t="n">
        <v>30</v>
      </c>
      <c r="O9601" s="1" t="n">
        <v>81.48</v>
      </c>
    </row>
    <row r="9602" customFormat="false" ht="15" hidden="false" customHeight="true" outlineLevel="0" collapsed="false">
      <c r="A9602" s="1" t="n">
        <v>3</v>
      </c>
      <c r="B9602" s="15" t="n">
        <v>46269</v>
      </c>
      <c r="C9602" s="1" t="n">
        <v>11</v>
      </c>
      <c r="D9602" s="1" t="s">
        <v>3074</v>
      </c>
      <c r="E9602" s="1" t="n">
        <v>616</v>
      </c>
      <c r="F9602" s="1" t="s">
        <v>2748</v>
      </c>
      <c r="I9602" s="1" t="n">
        <v>320422</v>
      </c>
      <c r="J9602" s="1" t="n">
        <v>46804</v>
      </c>
      <c r="K9602" s="1" t="n">
        <v>7891175128834</v>
      </c>
      <c r="L9602" s="1" t="s">
        <v>5986</v>
      </c>
      <c r="N9602" s="1" t="n">
        <v>20</v>
      </c>
      <c r="O9602" s="1" t="n">
        <v>98.94</v>
      </c>
    </row>
    <row r="9603" customFormat="false" ht="15" hidden="false" customHeight="true" outlineLevel="0" collapsed="false">
      <c r="A9603" s="1" t="n">
        <v>3</v>
      </c>
      <c r="B9603" s="15" t="n">
        <v>46269</v>
      </c>
      <c r="C9603" s="1" t="n">
        <v>11</v>
      </c>
      <c r="D9603" s="1" t="s">
        <v>3074</v>
      </c>
      <c r="E9603" s="1" t="n">
        <v>616</v>
      </c>
      <c r="F9603" s="1" t="s">
        <v>2748</v>
      </c>
      <c r="I9603" s="1" t="n">
        <v>320422</v>
      </c>
      <c r="J9603" s="1" t="n">
        <v>57064</v>
      </c>
      <c r="K9603" s="1" t="n">
        <v>7896454320022</v>
      </c>
      <c r="L9603" s="1" t="s">
        <v>5987</v>
      </c>
      <c r="N9603" s="1" t="n">
        <v>12</v>
      </c>
      <c r="O9603" s="1" t="n">
        <v>90.79</v>
      </c>
    </row>
    <row r="9604" customFormat="false" ht="15" hidden="false" customHeight="true" outlineLevel="0" collapsed="false">
      <c r="A9604" s="1" t="n">
        <v>3</v>
      </c>
      <c r="B9604" s="15" t="n">
        <v>46269</v>
      </c>
      <c r="C9604" s="1" t="n">
        <v>11</v>
      </c>
      <c r="D9604" s="1" t="s">
        <v>3074</v>
      </c>
      <c r="E9604" s="1" t="n">
        <v>616</v>
      </c>
      <c r="F9604" s="1" t="s">
        <v>2748</v>
      </c>
      <c r="I9604" s="1" t="n">
        <v>320422</v>
      </c>
      <c r="J9604" s="1" t="n">
        <v>58910</v>
      </c>
      <c r="K9604" s="1" t="n">
        <v>4902505482021</v>
      </c>
      <c r="L9604" s="1" t="s">
        <v>5988</v>
      </c>
      <c r="N9604" s="1" t="n">
        <v>12</v>
      </c>
      <c r="O9604" s="1" t="n">
        <v>23.28</v>
      </c>
    </row>
    <row r="9605" customFormat="false" ht="15" hidden="false" customHeight="true" outlineLevel="0" collapsed="false">
      <c r="A9605" s="1" t="n">
        <v>3</v>
      </c>
      <c r="B9605" s="15" t="n">
        <v>46269</v>
      </c>
      <c r="C9605" s="1" t="n">
        <v>11</v>
      </c>
      <c r="D9605" s="1" t="s">
        <v>3074</v>
      </c>
      <c r="E9605" s="1" t="n">
        <v>616</v>
      </c>
      <c r="F9605" s="1" t="s">
        <v>2748</v>
      </c>
      <c r="I9605" s="1" t="n">
        <v>320422</v>
      </c>
      <c r="J9605" s="1" t="n">
        <v>60896</v>
      </c>
      <c r="K9605" s="1" t="n">
        <v>7897256246022</v>
      </c>
      <c r="L9605" s="1" t="s">
        <v>5989</v>
      </c>
      <c r="N9605" s="1" t="n">
        <v>24</v>
      </c>
      <c r="O9605" s="1" t="n">
        <v>20.95</v>
      </c>
    </row>
    <row r="9606" customFormat="false" ht="15" hidden="false" customHeight="true" outlineLevel="0" collapsed="false">
      <c r="A9606" s="1" t="n">
        <v>3</v>
      </c>
      <c r="B9606" s="15" t="n">
        <v>46269</v>
      </c>
      <c r="C9606" s="1" t="n">
        <v>11</v>
      </c>
      <c r="D9606" s="1" t="s">
        <v>3074</v>
      </c>
      <c r="E9606" s="1" t="n">
        <v>616</v>
      </c>
      <c r="F9606" s="1" t="s">
        <v>2748</v>
      </c>
      <c r="I9606" s="1" t="n">
        <v>320422</v>
      </c>
      <c r="J9606" s="1" t="n">
        <v>64217</v>
      </c>
      <c r="K9606" s="1" t="n">
        <v>4902505482007</v>
      </c>
      <c r="L9606" s="1" t="s">
        <v>5988</v>
      </c>
      <c r="N9606" s="1" t="n">
        <v>12</v>
      </c>
      <c r="O9606" s="1" t="n">
        <v>23.28</v>
      </c>
    </row>
    <row r="9607" customFormat="false" ht="15" hidden="false" customHeight="true" outlineLevel="0" collapsed="false">
      <c r="A9607" s="1" t="n">
        <v>3</v>
      </c>
      <c r="B9607" s="15" t="n">
        <v>46269</v>
      </c>
      <c r="C9607" s="1" t="n">
        <v>11</v>
      </c>
      <c r="D9607" s="1" t="s">
        <v>3074</v>
      </c>
      <c r="E9607" s="1" t="n">
        <v>616</v>
      </c>
      <c r="F9607" s="1" t="s">
        <v>2748</v>
      </c>
      <c r="I9607" s="1" t="n">
        <v>320422</v>
      </c>
      <c r="J9607" s="1" t="n">
        <v>71515</v>
      </c>
      <c r="K9607" s="1" t="n">
        <v>7908214729430</v>
      </c>
      <c r="L9607" s="1" t="s">
        <v>5990</v>
      </c>
      <c r="N9607" s="1" t="n">
        <v>24</v>
      </c>
      <c r="O9607" s="1" t="n">
        <v>93.12</v>
      </c>
    </row>
    <row r="9608" customFormat="false" ht="15" hidden="false" customHeight="true" outlineLevel="0" collapsed="false">
      <c r="A9608" s="1" t="n">
        <v>3</v>
      </c>
      <c r="B9608" s="15" t="n">
        <v>46269</v>
      </c>
      <c r="C9608" s="1" t="n">
        <v>11</v>
      </c>
      <c r="D9608" s="1" t="s">
        <v>3074</v>
      </c>
      <c r="E9608" s="1" t="n">
        <v>616</v>
      </c>
      <c r="F9608" s="1" t="s">
        <v>2748</v>
      </c>
      <c r="I9608" s="1" t="n">
        <v>320422</v>
      </c>
      <c r="J9608" s="1" t="n">
        <v>71517</v>
      </c>
      <c r="K9608" s="1" t="n">
        <v>7908214729409</v>
      </c>
      <c r="L9608" s="1" t="s">
        <v>5991</v>
      </c>
      <c r="N9608" s="1" t="n">
        <v>24</v>
      </c>
      <c r="O9608" s="1" t="n">
        <v>53.54</v>
      </c>
    </row>
    <row r="9609" customFormat="false" ht="15" hidden="false" customHeight="true" outlineLevel="0" collapsed="false">
      <c r="A9609" s="1" t="n">
        <v>3</v>
      </c>
      <c r="B9609" s="15" t="n">
        <v>46269</v>
      </c>
      <c r="C9609" s="1" t="n">
        <v>11</v>
      </c>
      <c r="D9609" s="1" t="s">
        <v>3074</v>
      </c>
      <c r="E9609" s="1" t="n">
        <v>616</v>
      </c>
      <c r="F9609" s="1" t="s">
        <v>2748</v>
      </c>
      <c r="I9609" s="1" t="n">
        <v>320422</v>
      </c>
      <c r="J9609" s="1" t="n">
        <v>82273</v>
      </c>
      <c r="K9609" s="1" t="n">
        <v>7891360582083</v>
      </c>
      <c r="L9609" s="1" t="s">
        <v>5992</v>
      </c>
      <c r="N9609" s="1" t="n">
        <v>24</v>
      </c>
      <c r="O9609" s="1" t="n">
        <v>67.51</v>
      </c>
    </row>
    <row r="9610" customFormat="false" ht="15" hidden="false" customHeight="true" outlineLevel="0" collapsed="false">
      <c r="A9610" s="1" t="n">
        <v>3</v>
      </c>
      <c r="B9610" s="15" t="n">
        <v>46269</v>
      </c>
      <c r="C9610" s="1" t="n">
        <v>11</v>
      </c>
      <c r="D9610" s="1" t="s">
        <v>3074</v>
      </c>
      <c r="E9610" s="1" t="n">
        <v>616</v>
      </c>
      <c r="F9610" s="1" t="s">
        <v>2748</v>
      </c>
      <c r="I9610" s="1" t="n">
        <v>320422</v>
      </c>
      <c r="J9610" s="1" t="n">
        <v>82274</v>
      </c>
      <c r="K9610" s="1" t="n">
        <v>7908840300072</v>
      </c>
      <c r="L9610" s="1" t="s">
        <v>5993</v>
      </c>
      <c r="N9610" s="1" t="n">
        <v>50</v>
      </c>
      <c r="O9610" s="1" t="n">
        <v>140.65</v>
      </c>
    </row>
    <row r="9611" customFormat="false" ht="15" hidden="false" customHeight="true" outlineLevel="0" collapsed="false">
      <c r="A9611" s="1" t="n">
        <v>3</v>
      </c>
      <c r="B9611" s="15" t="n">
        <v>46269</v>
      </c>
      <c r="C9611" s="1" t="n">
        <v>11</v>
      </c>
      <c r="D9611" s="1" t="s">
        <v>3074</v>
      </c>
      <c r="E9611" s="1" t="n">
        <v>1815</v>
      </c>
      <c r="F9611" s="1" t="s">
        <v>73</v>
      </c>
      <c r="I9611" s="1" t="n">
        <v>401452</v>
      </c>
      <c r="J9611" s="1" t="n">
        <v>100024</v>
      </c>
      <c r="K9611" s="1" t="n">
        <v>25</v>
      </c>
      <c r="L9611" s="1" t="s">
        <v>3174</v>
      </c>
      <c r="N9611" s="1" t="n">
        <v>74.386</v>
      </c>
      <c r="O9611" s="1" t="n">
        <v>1115.05</v>
      </c>
    </row>
    <row r="9612" customFormat="false" ht="15" hidden="false" customHeight="true" outlineLevel="0" collapsed="false">
      <c r="A9612" s="1" t="n">
        <v>3</v>
      </c>
      <c r="B9612" s="15" t="n">
        <v>46269</v>
      </c>
      <c r="C9612" s="1" t="n">
        <v>11</v>
      </c>
      <c r="D9612" s="1" t="s">
        <v>3074</v>
      </c>
      <c r="E9612" s="1" t="n">
        <v>1815</v>
      </c>
      <c r="F9612" s="1" t="s">
        <v>73</v>
      </c>
      <c r="I9612" s="1" t="n">
        <v>401452</v>
      </c>
      <c r="J9612" s="1" t="n">
        <v>100035</v>
      </c>
      <c r="K9612" s="1" t="n">
        <v>36</v>
      </c>
      <c r="L9612" s="1" t="s">
        <v>3175</v>
      </c>
      <c r="N9612" s="1" t="n">
        <v>40</v>
      </c>
      <c r="O9612" s="1" t="n">
        <v>292</v>
      </c>
    </row>
    <row r="9613" customFormat="false" ht="15" hidden="false" customHeight="true" outlineLevel="0" collapsed="false">
      <c r="A9613" s="1" t="n">
        <v>3</v>
      </c>
      <c r="B9613" s="15" t="n">
        <v>46269</v>
      </c>
      <c r="C9613" s="1" t="n">
        <v>11</v>
      </c>
      <c r="D9613" s="1" t="s">
        <v>3074</v>
      </c>
      <c r="E9613" s="1" t="n">
        <v>1815</v>
      </c>
      <c r="F9613" s="1" t="s">
        <v>73</v>
      </c>
      <c r="I9613" s="1" t="n">
        <v>401452</v>
      </c>
      <c r="J9613" s="1" t="n">
        <v>110883</v>
      </c>
      <c r="K9613" s="1" t="n">
        <v>45</v>
      </c>
      <c r="L9613" s="1" t="s">
        <v>4051</v>
      </c>
      <c r="N9613" s="1" t="n">
        <v>18.5</v>
      </c>
      <c r="O9613" s="1" t="n">
        <v>249.75</v>
      </c>
    </row>
    <row r="9614" customFormat="false" ht="15" hidden="false" customHeight="true" outlineLevel="0" collapsed="false">
      <c r="A9614" s="1" t="n">
        <v>3</v>
      </c>
      <c r="B9614" s="15" t="n">
        <v>46269</v>
      </c>
      <c r="C9614" s="1" t="n">
        <v>11</v>
      </c>
      <c r="D9614" s="1" t="s">
        <v>3074</v>
      </c>
      <c r="E9614" s="1" t="n">
        <v>1815</v>
      </c>
      <c r="F9614" s="1" t="s">
        <v>73</v>
      </c>
      <c r="I9614" s="1" t="n">
        <v>401452</v>
      </c>
      <c r="J9614" s="1" t="n">
        <v>100054</v>
      </c>
      <c r="K9614" s="1" t="n">
        <v>55</v>
      </c>
      <c r="L9614" s="1" t="s">
        <v>3516</v>
      </c>
      <c r="N9614" s="1" t="n">
        <v>75</v>
      </c>
      <c r="O9614" s="1" t="n">
        <v>974.25</v>
      </c>
    </row>
    <row r="9615" customFormat="false" ht="15" hidden="false" customHeight="true" outlineLevel="0" collapsed="false">
      <c r="A9615" s="1" t="n">
        <v>3</v>
      </c>
      <c r="B9615" s="15" t="n">
        <v>46269</v>
      </c>
      <c r="C9615" s="1" t="n">
        <v>11</v>
      </c>
      <c r="D9615" s="1" t="s">
        <v>3074</v>
      </c>
      <c r="E9615" s="1" t="n">
        <v>1815</v>
      </c>
      <c r="F9615" s="1" t="s">
        <v>73</v>
      </c>
      <c r="I9615" s="1" t="n">
        <v>401452</v>
      </c>
      <c r="J9615" s="1" t="n">
        <v>24024</v>
      </c>
      <c r="K9615" s="1" t="n">
        <v>7896116900432</v>
      </c>
      <c r="L9615" s="1" t="s">
        <v>3176</v>
      </c>
      <c r="N9615" s="1" t="n">
        <v>20</v>
      </c>
      <c r="O9615" s="1" t="n">
        <v>174</v>
      </c>
    </row>
    <row r="9616" customFormat="false" ht="15" hidden="false" customHeight="true" outlineLevel="0" collapsed="false">
      <c r="A9616" s="1" t="n">
        <v>3</v>
      </c>
      <c r="B9616" s="15" t="n">
        <v>46269</v>
      </c>
      <c r="C9616" s="1" t="n">
        <v>11</v>
      </c>
      <c r="D9616" s="1" t="s">
        <v>3074</v>
      </c>
      <c r="E9616" s="1" t="n">
        <v>1815</v>
      </c>
      <c r="F9616" s="1" t="s">
        <v>73</v>
      </c>
      <c r="I9616" s="1" t="n">
        <v>401452</v>
      </c>
      <c r="J9616" s="1" t="n">
        <v>31195</v>
      </c>
      <c r="K9616" s="1" t="n">
        <v>7898955964750</v>
      </c>
      <c r="L9616" s="1" t="s">
        <v>3596</v>
      </c>
      <c r="N9616" s="1" t="n">
        <v>20</v>
      </c>
      <c r="O9616" s="1" t="n">
        <v>149.9</v>
      </c>
    </row>
    <row r="9617" customFormat="false" ht="15" hidden="false" customHeight="true" outlineLevel="0" collapsed="false">
      <c r="A9617" s="1" t="n">
        <v>3</v>
      </c>
      <c r="B9617" s="15" t="n">
        <v>46269</v>
      </c>
      <c r="C9617" s="1" t="n">
        <v>11</v>
      </c>
      <c r="D9617" s="1" t="s">
        <v>3074</v>
      </c>
      <c r="E9617" s="1" t="n">
        <v>1815</v>
      </c>
      <c r="F9617" s="1" t="s">
        <v>73</v>
      </c>
      <c r="I9617" s="1" t="n">
        <v>401452</v>
      </c>
      <c r="J9617" s="1" t="n">
        <v>110191</v>
      </c>
      <c r="K9617" s="1" t="n">
        <v>37402</v>
      </c>
      <c r="L9617" s="1" t="s">
        <v>3180</v>
      </c>
      <c r="N9617" s="1" t="n">
        <v>60</v>
      </c>
      <c r="O9617" s="1" t="n">
        <v>419.4</v>
      </c>
    </row>
    <row r="9618" customFormat="false" ht="15" hidden="false" customHeight="true" outlineLevel="0" collapsed="false">
      <c r="A9618" s="1" t="n">
        <v>3</v>
      </c>
      <c r="B9618" s="15" t="n">
        <v>46269</v>
      </c>
      <c r="C9618" s="1" t="n">
        <v>11</v>
      </c>
      <c r="D9618" s="1" t="s">
        <v>3074</v>
      </c>
      <c r="E9618" s="1" t="n">
        <v>1815</v>
      </c>
      <c r="F9618" s="1" t="s">
        <v>73</v>
      </c>
      <c r="I9618" s="1" t="n">
        <v>401452</v>
      </c>
      <c r="J9618" s="1" t="n">
        <v>70044</v>
      </c>
      <c r="K9618" s="1" t="n">
        <v>7891515220983</v>
      </c>
      <c r="L9618" s="1" t="s">
        <v>3371</v>
      </c>
      <c r="N9618" s="1" t="n">
        <v>20</v>
      </c>
      <c r="O9618" s="1" t="n">
        <v>259.8</v>
      </c>
    </row>
    <row r="9619" customFormat="false" ht="15" hidden="false" customHeight="true" outlineLevel="0" collapsed="false">
      <c r="A9619" s="1" t="n">
        <v>3</v>
      </c>
      <c r="B9619" s="15" t="n">
        <v>46269</v>
      </c>
      <c r="C9619" s="1" t="n">
        <v>11</v>
      </c>
      <c r="D9619" s="1" t="s">
        <v>3074</v>
      </c>
      <c r="E9619" s="1" t="n">
        <v>1815</v>
      </c>
      <c r="F9619" s="1" t="s">
        <v>73</v>
      </c>
      <c r="I9619" s="1" t="n">
        <v>401452</v>
      </c>
      <c r="J9619" s="1" t="n">
        <v>76807</v>
      </c>
      <c r="K9619" s="1" t="n">
        <v>7898967877000</v>
      </c>
      <c r="L9619" s="1" t="s">
        <v>5994</v>
      </c>
      <c r="N9619" s="1" t="n">
        <v>3</v>
      </c>
      <c r="O9619" s="1" t="n">
        <v>56.97</v>
      </c>
    </row>
    <row r="9620" customFormat="false" ht="15" hidden="false" customHeight="true" outlineLevel="0" collapsed="false">
      <c r="A9620" s="1" t="n">
        <v>3</v>
      </c>
      <c r="B9620" s="15" t="n">
        <v>46269</v>
      </c>
      <c r="C9620" s="1" t="n">
        <v>11</v>
      </c>
      <c r="D9620" s="1" t="s">
        <v>3074</v>
      </c>
      <c r="E9620" s="1" t="n">
        <v>1815</v>
      </c>
      <c r="F9620" s="1" t="s">
        <v>73</v>
      </c>
      <c r="I9620" s="1" t="n">
        <v>401452</v>
      </c>
      <c r="J9620" s="1" t="n">
        <v>76808</v>
      </c>
      <c r="K9620" s="1" t="n">
        <v>7898967877024</v>
      </c>
      <c r="L9620" s="1" t="s">
        <v>5995</v>
      </c>
      <c r="N9620" s="1" t="n">
        <v>3</v>
      </c>
      <c r="O9620" s="1" t="n">
        <v>56.97</v>
      </c>
    </row>
    <row r="9621" customFormat="false" ht="15" hidden="false" customHeight="true" outlineLevel="0" collapsed="false">
      <c r="A9621" s="1" t="n">
        <v>3</v>
      </c>
      <c r="B9621" s="15" t="n">
        <v>46269</v>
      </c>
      <c r="C9621" s="1" t="n">
        <v>11</v>
      </c>
      <c r="D9621" s="1" t="s">
        <v>3074</v>
      </c>
      <c r="E9621" s="1" t="n">
        <v>1815</v>
      </c>
      <c r="F9621" s="1" t="s">
        <v>73</v>
      </c>
      <c r="I9621" s="1" t="n">
        <v>401452</v>
      </c>
      <c r="J9621" s="1" t="n">
        <v>76810</v>
      </c>
      <c r="K9621" s="1" t="n">
        <v>7898703841746</v>
      </c>
      <c r="L9621" s="1" t="s">
        <v>5996</v>
      </c>
      <c r="N9621" s="1" t="n">
        <v>3</v>
      </c>
      <c r="O9621" s="1" t="n">
        <v>56.97</v>
      </c>
    </row>
    <row r="9622" customFormat="false" ht="15" hidden="false" customHeight="true" outlineLevel="0" collapsed="false">
      <c r="A9622" s="1" t="n">
        <v>3</v>
      </c>
      <c r="B9622" s="15" t="n">
        <v>46269</v>
      </c>
      <c r="C9622" s="1" t="n">
        <v>11</v>
      </c>
      <c r="D9622" s="1" t="s">
        <v>3074</v>
      </c>
      <c r="E9622" s="1" t="n">
        <v>1666</v>
      </c>
      <c r="F9622" s="1" t="s">
        <v>273</v>
      </c>
      <c r="I9622" s="1" t="n">
        <v>572432</v>
      </c>
      <c r="J9622" s="1" t="n">
        <v>24990</v>
      </c>
      <c r="K9622" s="1" t="n">
        <v>78935761</v>
      </c>
      <c r="L9622" s="1" t="s">
        <v>3373</v>
      </c>
      <c r="N9622" s="1" t="n">
        <v>50</v>
      </c>
      <c r="O9622" s="1" t="n">
        <v>847.01</v>
      </c>
    </row>
    <row r="9623" customFormat="false" ht="15" hidden="false" customHeight="true" outlineLevel="0" collapsed="false">
      <c r="A9623" s="1" t="n">
        <v>3</v>
      </c>
      <c r="B9623" s="15" t="n">
        <v>46269</v>
      </c>
      <c r="C9623" s="1" t="n">
        <v>11</v>
      </c>
      <c r="D9623" s="1" t="s">
        <v>3074</v>
      </c>
      <c r="E9623" s="1" t="n">
        <v>1666</v>
      </c>
      <c r="F9623" s="1" t="s">
        <v>273</v>
      </c>
      <c r="I9623" s="1" t="n">
        <v>572432</v>
      </c>
      <c r="J9623" s="1" t="n">
        <v>25392</v>
      </c>
      <c r="K9623" s="1" t="n">
        <v>7898591450600</v>
      </c>
      <c r="L9623" s="1" t="s">
        <v>4082</v>
      </c>
      <c r="N9623" s="1" t="n">
        <v>24</v>
      </c>
      <c r="O9623" s="1" t="n">
        <v>21.74</v>
      </c>
    </row>
    <row r="9624" customFormat="false" ht="15" hidden="false" customHeight="true" outlineLevel="0" collapsed="false">
      <c r="A9624" s="1" t="n">
        <v>3</v>
      </c>
      <c r="B9624" s="15" t="n">
        <v>46269</v>
      </c>
      <c r="C9624" s="1" t="n">
        <v>11</v>
      </c>
      <c r="D9624" s="1" t="s">
        <v>3074</v>
      </c>
      <c r="E9624" s="1" t="n">
        <v>1666</v>
      </c>
      <c r="F9624" s="1" t="s">
        <v>273</v>
      </c>
      <c r="I9624" s="1" t="n">
        <v>572432</v>
      </c>
      <c r="J9624" s="1" t="n">
        <v>25661</v>
      </c>
      <c r="K9624" s="1" t="n">
        <v>7898591450686</v>
      </c>
      <c r="L9624" s="1" t="s">
        <v>3374</v>
      </c>
      <c r="N9624" s="1" t="n">
        <v>24</v>
      </c>
      <c r="O9624" s="1" t="n">
        <v>21.74</v>
      </c>
    </row>
    <row r="9625" customFormat="false" ht="15" hidden="false" customHeight="true" outlineLevel="0" collapsed="false">
      <c r="A9625" s="1" t="n">
        <v>3</v>
      </c>
      <c r="B9625" s="15" t="n">
        <v>46269</v>
      </c>
      <c r="C9625" s="1" t="n">
        <v>11</v>
      </c>
      <c r="D9625" s="1" t="s">
        <v>3074</v>
      </c>
      <c r="E9625" s="1" t="n">
        <v>1666</v>
      </c>
      <c r="F9625" s="1" t="s">
        <v>273</v>
      </c>
      <c r="I9625" s="1" t="n">
        <v>572432</v>
      </c>
      <c r="J9625" s="1" t="n">
        <v>25662</v>
      </c>
      <c r="K9625" s="1" t="n">
        <v>7898591450662</v>
      </c>
      <c r="L9625" s="1" t="s">
        <v>3375</v>
      </c>
      <c r="N9625" s="1" t="n">
        <v>24</v>
      </c>
      <c r="O9625" s="1" t="n">
        <v>21.74</v>
      </c>
    </row>
    <row r="9626" customFormat="false" ht="15" hidden="false" customHeight="true" outlineLevel="0" collapsed="false">
      <c r="A9626" s="1" t="n">
        <v>3</v>
      </c>
      <c r="B9626" s="15" t="n">
        <v>46269</v>
      </c>
      <c r="C9626" s="1" t="n">
        <v>11</v>
      </c>
      <c r="D9626" s="1" t="s">
        <v>3074</v>
      </c>
      <c r="E9626" s="1" t="n">
        <v>1666</v>
      </c>
      <c r="F9626" s="1" t="s">
        <v>273</v>
      </c>
      <c r="I9626" s="1" t="n">
        <v>572432</v>
      </c>
      <c r="J9626" s="1" t="n">
        <v>37535</v>
      </c>
      <c r="K9626" s="1" t="n">
        <v>78942073</v>
      </c>
      <c r="L9626" s="1" t="s">
        <v>3376</v>
      </c>
      <c r="N9626" s="1" t="n">
        <v>20</v>
      </c>
      <c r="O9626" s="1" t="n">
        <v>319.98</v>
      </c>
    </row>
    <row r="9627" customFormat="false" ht="15" hidden="false" customHeight="true" outlineLevel="0" collapsed="false">
      <c r="A9627" s="1" t="n">
        <v>3</v>
      </c>
      <c r="B9627" s="15" t="n">
        <v>46269</v>
      </c>
      <c r="C9627" s="1" t="n">
        <v>11</v>
      </c>
      <c r="D9627" s="1" t="s">
        <v>3074</v>
      </c>
      <c r="E9627" s="1" t="n">
        <v>1666</v>
      </c>
      <c r="F9627" s="1" t="s">
        <v>273</v>
      </c>
      <c r="I9627" s="1" t="n">
        <v>572432</v>
      </c>
      <c r="J9627" s="1" t="n">
        <v>37536</v>
      </c>
      <c r="K9627" s="1" t="n">
        <v>78942066</v>
      </c>
      <c r="L9627" s="1" t="s">
        <v>3377</v>
      </c>
      <c r="N9627" s="1" t="n">
        <v>50</v>
      </c>
      <c r="O9627" s="1" t="n">
        <v>823.49</v>
      </c>
    </row>
    <row r="9628" customFormat="false" ht="15" hidden="false" customHeight="true" outlineLevel="0" collapsed="false">
      <c r="A9628" s="1" t="n">
        <v>3</v>
      </c>
      <c r="B9628" s="15" t="n">
        <v>46269</v>
      </c>
      <c r="C9628" s="1" t="n">
        <v>11</v>
      </c>
      <c r="D9628" s="1" t="s">
        <v>3074</v>
      </c>
      <c r="E9628" s="1" t="n">
        <v>1666</v>
      </c>
      <c r="F9628" s="1" t="s">
        <v>273</v>
      </c>
      <c r="I9628" s="1" t="n">
        <v>572432</v>
      </c>
      <c r="J9628" s="1" t="n">
        <v>50760</v>
      </c>
      <c r="K9628" s="1" t="n">
        <v>78943087</v>
      </c>
      <c r="L9628" s="1" t="s">
        <v>3379</v>
      </c>
      <c r="N9628" s="1" t="n">
        <v>10</v>
      </c>
      <c r="O9628" s="1" t="n">
        <v>145.87</v>
      </c>
    </row>
    <row r="9629" customFormat="false" ht="15" hidden="false" customHeight="true" outlineLevel="0" collapsed="false">
      <c r="A9629" s="1" t="n">
        <v>3</v>
      </c>
      <c r="B9629" s="15" t="n">
        <v>46269</v>
      </c>
      <c r="C9629" s="1" t="n">
        <v>11</v>
      </c>
      <c r="D9629" s="1" t="s">
        <v>3074</v>
      </c>
      <c r="E9629" s="1" t="n">
        <v>1666</v>
      </c>
      <c r="F9629" s="1" t="s">
        <v>273</v>
      </c>
      <c r="I9629" s="1" t="n">
        <v>572432</v>
      </c>
      <c r="J9629" s="1" t="n">
        <v>53207</v>
      </c>
      <c r="K9629" s="1" t="n">
        <v>78944480</v>
      </c>
      <c r="L9629" s="1" t="s">
        <v>3380</v>
      </c>
      <c r="N9629" s="1" t="n">
        <v>30</v>
      </c>
      <c r="O9629" s="1" t="n">
        <v>367.04</v>
      </c>
    </row>
    <row r="9630" customFormat="false" ht="15" hidden="false" customHeight="true" outlineLevel="0" collapsed="false">
      <c r="A9630" s="1" t="n">
        <v>3</v>
      </c>
      <c r="B9630" s="15" t="n">
        <v>46269</v>
      </c>
      <c r="C9630" s="1" t="n">
        <v>11</v>
      </c>
      <c r="D9630" s="1" t="s">
        <v>3074</v>
      </c>
      <c r="E9630" s="1" t="n">
        <v>1666</v>
      </c>
      <c r="F9630" s="1" t="s">
        <v>273</v>
      </c>
      <c r="I9630" s="1" t="n">
        <v>572432</v>
      </c>
      <c r="J9630" s="1" t="n">
        <v>67009</v>
      </c>
      <c r="K9630" s="1" t="n">
        <v>78944237</v>
      </c>
      <c r="L9630" s="1" t="s">
        <v>3381</v>
      </c>
      <c r="N9630" s="1" t="n">
        <v>70</v>
      </c>
      <c r="O9630" s="1" t="n">
        <v>724.67</v>
      </c>
    </row>
    <row r="9631" customFormat="false" ht="15" hidden="false" customHeight="true" outlineLevel="0" collapsed="false">
      <c r="A9631" s="1" t="n">
        <v>3</v>
      </c>
      <c r="B9631" s="15" t="n">
        <v>46269</v>
      </c>
      <c r="C9631" s="1" t="n">
        <v>11</v>
      </c>
      <c r="D9631" s="1" t="s">
        <v>3074</v>
      </c>
      <c r="E9631" s="1" t="n">
        <v>1666</v>
      </c>
      <c r="F9631" s="1" t="s">
        <v>273</v>
      </c>
      <c r="I9631" s="1" t="n">
        <v>572432</v>
      </c>
      <c r="J9631" s="1" t="n">
        <v>67177</v>
      </c>
      <c r="K9631" s="1" t="n">
        <v>78944466</v>
      </c>
      <c r="L9631" s="1" t="s">
        <v>3382</v>
      </c>
      <c r="N9631" s="1" t="n">
        <v>70</v>
      </c>
      <c r="O9631" s="1" t="n">
        <v>922.31</v>
      </c>
    </row>
    <row r="9632" customFormat="false" ht="15" hidden="false" customHeight="true" outlineLevel="0" collapsed="false">
      <c r="A9632" s="1" t="n">
        <v>3</v>
      </c>
      <c r="B9632" s="15" t="n">
        <v>46269</v>
      </c>
      <c r="C9632" s="1" t="n">
        <v>11</v>
      </c>
      <c r="D9632" s="1" t="s">
        <v>3074</v>
      </c>
      <c r="E9632" s="1" t="n">
        <v>1666</v>
      </c>
      <c r="F9632" s="1" t="s">
        <v>273</v>
      </c>
      <c r="I9632" s="1" t="n">
        <v>572432</v>
      </c>
      <c r="J9632" s="1" t="n">
        <v>77084</v>
      </c>
      <c r="K9632" s="1" t="n">
        <v>78947535</v>
      </c>
      <c r="L9632" s="1" t="s">
        <v>3383</v>
      </c>
      <c r="N9632" s="1" t="n">
        <v>30</v>
      </c>
      <c r="O9632" s="1" t="n">
        <v>522.32</v>
      </c>
    </row>
    <row r="9633" customFormat="false" ht="15" hidden="false" customHeight="true" outlineLevel="0" collapsed="false">
      <c r="A9633" s="1" t="n">
        <v>3</v>
      </c>
      <c r="B9633" s="15" t="n">
        <v>46269</v>
      </c>
      <c r="C9633" s="1" t="n">
        <v>11</v>
      </c>
      <c r="D9633" s="1" t="s">
        <v>3074</v>
      </c>
      <c r="E9633" s="1" t="n">
        <v>1666</v>
      </c>
      <c r="F9633" s="1" t="s">
        <v>273</v>
      </c>
      <c r="I9633" s="1" t="n">
        <v>572432</v>
      </c>
      <c r="J9633" s="1" t="n">
        <v>78026</v>
      </c>
      <c r="K9633" s="1" t="n">
        <v>78947504</v>
      </c>
      <c r="L9633" s="1" t="s">
        <v>4084</v>
      </c>
      <c r="N9633" s="1" t="n">
        <v>30</v>
      </c>
      <c r="O9633" s="1" t="n">
        <v>451.74</v>
      </c>
    </row>
    <row r="9634" customFormat="false" ht="15" hidden="false" customHeight="true" outlineLevel="0" collapsed="false">
      <c r="A9634" s="1" t="n">
        <v>3</v>
      </c>
      <c r="B9634" s="15" t="n">
        <v>46269</v>
      </c>
      <c r="C9634" s="1" t="n">
        <v>11</v>
      </c>
      <c r="D9634" s="1" t="s">
        <v>3074</v>
      </c>
      <c r="E9634" s="1" t="n">
        <v>1621</v>
      </c>
      <c r="F9634" s="1" t="s">
        <v>392</v>
      </c>
      <c r="I9634" s="1" t="n">
        <v>995864</v>
      </c>
      <c r="J9634" s="1" t="n">
        <v>103124</v>
      </c>
      <c r="K9634" s="1" t="n">
        <v>7891991000796</v>
      </c>
      <c r="L9634" s="1" t="s">
        <v>5997</v>
      </c>
      <c r="N9634" s="1" t="n">
        <v>60</v>
      </c>
      <c r="O9634" s="1" t="n">
        <v>205.080048</v>
      </c>
    </row>
    <row r="9635" customFormat="false" ht="15" hidden="false" customHeight="true" outlineLevel="0" collapsed="false">
      <c r="A9635" s="1" t="n">
        <v>3</v>
      </c>
      <c r="B9635" s="15" t="n">
        <v>46269</v>
      </c>
      <c r="C9635" s="1" t="n">
        <v>11</v>
      </c>
      <c r="D9635" s="1" t="s">
        <v>3074</v>
      </c>
      <c r="E9635" s="1" t="n">
        <v>1621</v>
      </c>
      <c r="F9635" s="1" t="s">
        <v>392</v>
      </c>
      <c r="I9635" s="1" t="n">
        <v>995864</v>
      </c>
      <c r="J9635" s="1" t="n">
        <v>103131</v>
      </c>
      <c r="K9635" s="1" t="n">
        <v>7891991001359</v>
      </c>
      <c r="L9635" s="1" t="s">
        <v>3680</v>
      </c>
      <c r="N9635" s="1" t="n">
        <v>18</v>
      </c>
      <c r="O9635" s="1" t="n">
        <v>123.59</v>
      </c>
    </row>
    <row r="9636" customFormat="false" ht="15" hidden="false" customHeight="true" outlineLevel="0" collapsed="false">
      <c r="A9636" s="1" t="n">
        <v>3</v>
      </c>
      <c r="B9636" s="15" t="n">
        <v>46269</v>
      </c>
      <c r="C9636" s="1" t="n">
        <v>11</v>
      </c>
      <c r="D9636" s="1" t="s">
        <v>3074</v>
      </c>
      <c r="E9636" s="1" t="n">
        <v>1621</v>
      </c>
      <c r="F9636" s="1" t="s">
        <v>392</v>
      </c>
      <c r="I9636" s="1" t="n">
        <v>995864</v>
      </c>
      <c r="J9636" s="1" t="n">
        <v>103943</v>
      </c>
      <c r="K9636" s="1" t="n">
        <v>7891149200504</v>
      </c>
      <c r="L9636" s="1" t="s">
        <v>3684</v>
      </c>
      <c r="N9636" s="1" t="n">
        <v>96</v>
      </c>
      <c r="O9636" s="1" t="n">
        <v>311.67002</v>
      </c>
    </row>
    <row r="9637" customFormat="false" ht="15" hidden="false" customHeight="true" outlineLevel="0" collapsed="false">
      <c r="A9637" s="1" t="n">
        <v>3</v>
      </c>
      <c r="B9637" s="15" t="n">
        <v>46269</v>
      </c>
      <c r="C9637" s="1" t="n">
        <v>11</v>
      </c>
      <c r="D9637" s="1" t="s">
        <v>3074</v>
      </c>
      <c r="E9637" s="1" t="n">
        <v>1621</v>
      </c>
      <c r="F9637" s="1" t="s">
        <v>392</v>
      </c>
      <c r="I9637" s="1" t="n">
        <v>995864</v>
      </c>
      <c r="J9637" s="1" t="n">
        <v>14353</v>
      </c>
      <c r="K9637" s="1" t="n">
        <v>7891149103041</v>
      </c>
      <c r="L9637" s="1" t="s">
        <v>4693</v>
      </c>
      <c r="N9637" s="1" t="n">
        <v>24</v>
      </c>
      <c r="O9637" s="1" t="n">
        <v>164.26997</v>
      </c>
    </row>
    <row r="9638" customFormat="false" ht="15" hidden="false" customHeight="true" outlineLevel="0" collapsed="false">
      <c r="A9638" s="1" t="n">
        <v>3</v>
      </c>
      <c r="B9638" s="15" t="n">
        <v>46269</v>
      </c>
      <c r="C9638" s="1" t="n">
        <v>11</v>
      </c>
      <c r="D9638" s="1" t="s">
        <v>3074</v>
      </c>
      <c r="E9638" s="1" t="n">
        <v>1621</v>
      </c>
      <c r="F9638" s="1" t="s">
        <v>392</v>
      </c>
      <c r="I9638" s="1" t="n">
        <v>995864</v>
      </c>
      <c r="J9638" s="1" t="n">
        <v>26171</v>
      </c>
      <c r="K9638" s="1" t="n">
        <v>7891149000005</v>
      </c>
      <c r="L9638" s="1" t="s">
        <v>4696</v>
      </c>
      <c r="N9638" s="1" t="n">
        <v>60</v>
      </c>
      <c r="O9638" s="1" t="n">
        <v>266.749868</v>
      </c>
    </row>
    <row r="9639" customFormat="false" ht="15" hidden="false" customHeight="true" outlineLevel="0" collapsed="false">
      <c r="A9639" s="1" t="n">
        <v>3</v>
      </c>
      <c r="B9639" s="15" t="n">
        <v>46269</v>
      </c>
      <c r="C9639" s="1" t="n">
        <v>11</v>
      </c>
      <c r="D9639" s="1" t="s">
        <v>3074</v>
      </c>
      <c r="E9639" s="1" t="n">
        <v>1621</v>
      </c>
      <c r="F9639" s="1" t="s">
        <v>392</v>
      </c>
      <c r="I9639" s="1" t="n">
        <v>995864</v>
      </c>
      <c r="J9639" s="1" t="n">
        <v>28304</v>
      </c>
      <c r="K9639" s="1" t="n">
        <v>7891991014762</v>
      </c>
      <c r="L9639" s="1" t="s">
        <v>3687</v>
      </c>
      <c r="N9639" s="1" t="n">
        <v>48</v>
      </c>
      <c r="O9639" s="1" t="n">
        <v>274.160112</v>
      </c>
    </row>
    <row r="9640" customFormat="false" ht="15" hidden="false" customHeight="true" outlineLevel="0" collapsed="false">
      <c r="A9640" s="1" t="n">
        <v>3</v>
      </c>
      <c r="B9640" s="15" t="n">
        <v>46269</v>
      </c>
      <c r="C9640" s="1" t="n">
        <v>11</v>
      </c>
      <c r="D9640" s="1" t="s">
        <v>3074</v>
      </c>
      <c r="E9640" s="1" t="n">
        <v>1621</v>
      </c>
      <c r="F9640" s="1" t="s">
        <v>392</v>
      </c>
      <c r="I9640" s="1" t="n">
        <v>995864</v>
      </c>
      <c r="J9640" s="1" t="n">
        <v>34937</v>
      </c>
      <c r="K9640" s="1" t="n">
        <v>7891991015462</v>
      </c>
      <c r="L9640" s="1" t="s">
        <v>4239</v>
      </c>
      <c r="N9640" s="1" t="n">
        <v>24</v>
      </c>
      <c r="O9640" s="1" t="n">
        <v>137.940046</v>
      </c>
    </row>
    <row r="9641" customFormat="false" ht="15" hidden="false" customHeight="true" outlineLevel="0" collapsed="false">
      <c r="A9641" s="1" t="n">
        <v>3</v>
      </c>
      <c r="B9641" s="15" t="n">
        <v>46269</v>
      </c>
      <c r="C9641" s="1" t="n">
        <v>11</v>
      </c>
      <c r="D9641" s="1" t="s">
        <v>3074</v>
      </c>
      <c r="E9641" s="1" t="n">
        <v>1621</v>
      </c>
      <c r="F9641" s="1" t="s">
        <v>392</v>
      </c>
      <c r="I9641" s="1" t="n">
        <v>995864</v>
      </c>
      <c r="J9641" s="1" t="n">
        <v>44674</v>
      </c>
      <c r="K9641" s="1" t="n">
        <v>7891991297424</v>
      </c>
      <c r="L9641" s="1" t="s">
        <v>4240</v>
      </c>
      <c r="N9641" s="1" t="n">
        <v>12</v>
      </c>
      <c r="O9641" s="1" t="n">
        <v>53.340137</v>
      </c>
    </row>
    <row r="9642" customFormat="false" ht="15" hidden="false" customHeight="true" outlineLevel="0" collapsed="false">
      <c r="A9642" s="1" t="n">
        <v>3</v>
      </c>
      <c r="B9642" s="15" t="n">
        <v>46269</v>
      </c>
      <c r="C9642" s="1" t="n">
        <v>11</v>
      </c>
      <c r="D9642" s="1" t="s">
        <v>3074</v>
      </c>
      <c r="E9642" s="1" t="n">
        <v>1621</v>
      </c>
      <c r="F9642" s="1" t="s">
        <v>392</v>
      </c>
      <c r="I9642" s="1" t="n">
        <v>995864</v>
      </c>
      <c r="J9642" s="1" t="n">
        <v>48997</v>
      </c>
      <c r="K9642" s="1" t="n">
        <v>7891991302029</v>
      </c>
      <c r="L9642" s="1" t="s">
        <v>3335</v>
      </c>
      <c r="N9642" s="1" t="n">
        <v>120</v>
      </c>
      <c r="O9642" s="1" t="n">
        <v>564.930074</v>
      </c>
    </row>
    <row r="9643" customFormat="false" ht="15" hidden="false" customHeight="true" outlineLevel="0" collapsed="false">
      <c r="A9643" s="1" t="n">
        <v>3</v>
      </c>
      <c r="B9643" s="15" t="n">
        <v>46269</v>
      </c>
      <c r="C9643" s="1" t="n">
        <v>11</v>
      </c>
      <c r="D9643" s="1" t="s">
        <v>3074</v>
      </c>
      <c r="E9643" s="1" t="n">
        <v>1621</v>
      </c>
      <c r="F9643" s="1" t="s">
        <v>392</v>
      </c>
      <c r="I9643" s="1" t="n">
        <v>995864</v>
      </c>
      <c r="J9643" s="1" t="n">
        <v>63479</v>
      </c>
      <c r="K9643" s="1" t="n">
        <v>7891991295055</v>
      </c>
      <c r="L9643" s="1" t="s">
        <v>4700</v>
      </c>
      <c r="N9643" s="1" t="n">
        <v>8</v>
      </c>
      <c r="O9643" s="1" t="n">
        <v>43.099833</v>
      </c>
    </row>
    <row r="9644" customFormat="false" ht="15" hidden="false" customHeight="true" outlineLevel="0" collapsed="false">
      <c r="A9644" s="1" t="n">
        <v>3</v>
      </c>
      <c r="B9644" s="15" t="n">
        <v>46269</v>
      </c>
      <c r="C9644" s="1" t="n">
        <v>11</v>
      </c>
      <c r="D9644" s="1" t="s">
        <v>3074</v>
      </c>
      <c r="E9644" s="1" t="n">
        <v>1621</v>
      </c>
      <c r="F9644" s="1" t="s">
        <v>392</v>
      </c>
      <c r="I9644" s="1" t="n">
        <v>995864</v>
      </c>
      <c r="J9644" s="1" t="n">
        <v>64674</v>
      </c>
      <c r="K9644" s="1" t="n">
        <v>7891991304870</v>
      </c>
      <c r="L9644" s="1" t="s">
        <v>3697</v>
      </c>
      <c r="N9644" s="1" t="n">
        <v>24</v>
      </c>
      <c r="O9644" s="1" t="n">
        <v>151.77994</v>
      </c>
    </row>
    <row r="9645" customFormat="false" ht="15" hidden="false" customHeight="true" outlineLevel="0" collapsed="false">
      <c r="A9645" s="1" t="n">
        <v>3</v>
      </c>
      <c r="B9645" s="15" t="n">
        <v>46269</v>
      </c>
      <c r="C9645" s="1" t="n">
        <v>11</v>
      </c>
      <c r="D9645" s="1" t="s">
        <v>3074</v>
      </c>
      <c r="E9645" s="1" t="n">
        <v>1621</v>
      </c>
      <c r="F9645" s="1" t="s">
        <v>392</v>
      </c>
      <c r="I9645" s="1" t="n">
        <v>995864</v>
      </c>
      <c r="J9645" s="1" t="n">
        <v>78063</v>
      </c>
      <c r="K9645" s="1" t="n">
        <v>7891149108718</v>
      </c>
      <c r="L9645" s="1" t="s">
        <v>3698</v>
      </c>
      <c r="N9645" s="1" t="n">
        <v>96</v>
      </c>
      <c r="O9645" s="1" t="n">
        <v>630.759983</v>
      </c>
    </row>
    <row r="9646" customFormat="false" ht="15" hidden="false" customHeight="true" outlineLevel="0" collapsed="false">
      <c r="A9646" s="1" t="n">
        <v>3</v>
      </c>
      <c r="B9646" s="15" t="n">
        <v>46269</v>
      </c>
      <c r="C9646" s="1" t="n">
        <v>11</v>
      </c>
      <c r="D9646" s="1" t="s">
        <v>3074</v>
      </c>
      <c r="E9646" s="1" t="n">
        <v>1705</v>
      </c>
      <c r="F9646" s="1" t="s">
        <v>149</v>
      </c>
      <c r="I9646" s="1" t="n">
        <v>1278696</v>
      </c>
      <c r="J9646" s="1" t="n">
        <v>102361</v>
      </c>
      <c r="K9646" s="1" t="n">
        <v>7894900573701</v>
      </c>
      <c r="L9646" s="1" t="s">
        <v>4908</v>
      </c>
      <c r="N9646" s="1" t="n">
        <v>60</v>
      </c>
      <c r="O9646" s="1" t="n">
        <v>116.75</v>
      </c>
    </row>
    <row r="9647" customFormat="false" ht="15" hidden="false" customHeight="true" outlineLevel="0" collapsed="false">
      <c r="A9647" s="1" t="n">
        <v>3</v>
      </c>
      <c r="B9647" s="15" t="n">
        <v>46269</v>
      </c>
      <c r="C9647" s="1" t="n">
        <v>11</v>
      </c>
      <c r="D9647" s="1" t="s">
        <v>3074</v>
      </c>
      <c r="E9647" s="1" t="n">
        <v>1705</v>
      </c>
      <c r="F9647" s="1" t="s">
        <v>149</v>
      </c>
      <c r="I9647" s="1" t="n">
        <v>1278696</v>
      </c>
      <c r="J9647" s="1" t="n">
        <v>102362</v>
      </c>
      <c r="K9647" s="1" t="n">
        <v>7894900583700</v>
      </c>
      <c r="L9647" s="1" t="s">
        <v>3972</v>
      </c>
      <c r="N9647" s="1" t="n">
        <v>60</v>
      </c>
      <c r="O9647" s="1" t="n">
        <v>116.75</v>
      </c>
    </row>
    <row r="9648" customFormat="false" ht="15" hidden="false" customHeight="true" outlineLevel="0" collapsed="false">
      <c r="A9648" s="1" t="n">
        <v>3</v>
      </c>
      <c r="B9648" s="15" t="n">
        <v>46269</v>
      </c>
      <c r="C9648" s="1" t="n">
        <v>11</v>
      </c>
      <c r="D9648" s="1" t="s">
        <v>3074</v>
      </c>
      <c r="E9648" s="1" t="n">
        <v>1705</v>
      </c>
      <c r="F9648" s="1" t="s">
        <v>149</v>
      </c>
      <c r="I9648" s="1" t="n">
        <v>1278696</v>
      </c>
      <c r="J9648" s="1" t="n">
        <v>104575</v>
      </c>
      <c r="K9648" s="1" t="n">
        <v>7898341430098</v>
      </c>
      <c r="L9648" s="1" t="s">
        <v>4036</v>
      </c>
      <c r="N9648" s="1" t="n">
        <v>12</v>
      </c>
      <c r="O9648" s="1" t="n">
        <v>93.88</v>
      </c>
    </row>
    <row r="9649" customFormat="false" ht="15" hidden="false" customHeight="true" outlineLevel="0" collapsed="false">
      <c r="A9649" s="1" t="n">
        <v>3</v>
      </c>
      <c r="B9649" s="15" t="n">
        <v>46269</v>
      </c>
      <c r="C9649" s="1" t="n">
        <v>11</v>
      </c>
      <c r="D9649" s="1" t="s">
        <v>3074</v>
      </c>
      <c r="E9649" s="1" t="n">
        <v>1705</v>
      </c>
      <c r="F9649" s="1" t="s">
        <v>149</v>
      </c>
      <c r="I9649" s="1" t="n">
        <v>1278696</v>
      </c>
      <c r="J9649" s="1" t="n">
        <v>104576</v>
      </c>
      <c r="K9649" s="1" t="n">
        <v>7898341430111</v>
      </c>
      <c r="L9649" s="1" t="s">
        <v>4037</v>
      </c>
      <c r="N9649" s="1" t="n">
        <v>12</v>
      </c>
      <c r="O9649" s="1" t="n">
        <v>93.88</v>
      </c>
    </row>
    <row r="9650" customFormat="false" ht="15" hidden="false" customHeight="true" outlineLevel="0" collapsed="false">
      <c r="A9650" s="1" t="n">
        <v>3</v>
      </c>
      <c r="B9650" s="15" t="n">
        <v>46269</v>
      </c>
      <c r="C9650" s="1" t="n">
        <v>11</v>
      </c>
      <c r="D9650" s="1" t="s">
        <v>3074</v>
      </c>
      <c r="E9650" s="1" t="n">
        <v>1705</v>
      </c>
      <c r="F9650" s="1" t="s">
        <v>149</v>
      </c>
      <c r="I9650" s="1" t="n">
        <v>1278696</v>
      </c>
      <c r="J9650" s="1" t="n">
        <v>14312</v>
      </c>
      <c r="K9650" s="1" t="n">
        <v>7894900504002</v>
      </c>
      <c r="L9650" s="1" t="s">
        <v>4807</v>
      </c>
      <c r="N9650" s="1" t="n">
        <v>6</v>
      </c>
      <c r="O9650" s="1" t="n">
        <v>29.04</v>
      </c>
    </row>
    <row r="9651" customFormat="false" ht="15" hidden="false" customHeight="true" outlineLevel="0" collapsed="false">
      <c r="A9651" s="1" t="n">
        <v>3</v>
      </c>
      <c r="B9651" s="15" t="n">
        <v>46269</v>
      </c>
      <c r="C9651" s="1" t="n">
        <v>11</v>
      </c>
      <c r="D9651" s="1" t="s">
        <v>3074</v>
      </c>
      <c r="E9651" s="1" t="n">
        <v>1705</v>
      </c>
      <c r="F9651" s="1" t="s">
        <v>149</v>
      </c>
      <c r="I9651" s="1" t="n">
        <v>1278696</v>
      </c>
      <c r="J9651" s="1" t="n">
        <v>14356</v>
      </c>
      <c r="K9651" s="1" t="n">
        <v>7894900501001</v>
      </c>
      <c r="L9651" s="1" t="s">
        <v>5788</v>
      </c>
      <c r="N9651" s="1" t="n">
        <v>6</v>
      </c>
      <c r="O9651" s="1" t="n">
        <v>29.04</v>
      </c>
    </row>
    <row r="9652" customFormat="false" ht="15" hidden="false" customHeight="true" outlineLevel="0" collapsed="false">
      <c r="A9652" s="1" t="n">
        <v>3</v>
      </c>
      <c r="B9652" s="15" t="n">
        <v>46269</v>
      </c>
      <c r="C9652" s="1" t="n">
        <v>11</v>
      </c>
      <c r="D9652" s="1" t="s">
        <v>3074</v>
      </c>
      <c r="E9652" s="1" t="n">
        <v>1705</v>
      </c>
      <c r="F9652" s="1" t="s">
        <v>149</v>
      </c>
      <c r="I9652" s="1" t="n">
        <v>1278696</v>
      </c>
      <c r="J9652" s="1" t="n">
        <v>24324</v>
      </c>
      <c r="K9652" s="1" t="n">
        <v>70847022015</v>
      </c>
      <c r="L9652" s="1" t="s">
        <v>3076</v>
      </c>
      <c r="N9652" s="1" t="n">
        <v>48</v>
      </c>
      <c r="O9652" s="1" t="n">
        <v>403.11</v>
      </c>
    </row>
    <row r="9653" customFormat="false" ht="15" hidden="false" customHeight="true" outlineLevel="0" collapsed="false">
      <c r="A9653" s="1" t="n">
        <v>3</v>
      </c>
      <c r="B9653" s="15" t="n">
        <v>46269</v>
      </c>
      <c r="C9653" s="1" t="n">
        <v>11</v>
      </c>
      <c r="D9653" s="1" t="s">
        <v>3074</v>
      </c>
      <c r="E9653" s="1" t="n">
        <v>1705</v>
      </c>
      <c r="F9653" s="1" t="s">
        <v>149</v>
      </c>
      <c r="I9653" s="1" t="n">
        <v>1278696</v>
      </c>
      <c r="J9653" s="1" t="n">
        <v>61083</v>
      </c>
      <c r="K9653" s="1" t="n">
        <v>7894900503029</v>
      </c>
      <c r="L9653" s="1" t="s">
        <v>4984</v>
      </c>
      <c r="N9653" s="1" t="n">
        <v>6</v>
      </c>
      <c r="O9653" s="1" t="n">
        <v>29.04</v>
      </c>
    </row>
    <row r="9654" customFormat="false" ht="15" hidden="false" customHeight="true" outlineLevel="0" collapsed="false">
      <c r="A9654" s="1" t="n">
        <v>3</v>
      </c>
      <c r="B9654" s="15" t="n">
        <v>46269</v>
      </c>
      <c r="C9654" s="1" t="n">
        <v>11</v>
      </c>
      <c r="D9654" s="1" t="s">
        <v>3074</v>
      </c>
      <c r="E9654" s="1" t="n">
        <v>1705</v>
      </c>
      <c r="F9654" s="1" t="s">
        <v>149</v>
      </c>
      <c r="I9654" s="1" t="n">
        <v>1278696</v>
      </c>
      <c r="J9654" s="1" t="n">
        <v>77914</v>
      </c>
      <c r="K9654" s="1" t="n">
        <v>7894900530001</v>
      </c>
      <c r="L9654" s="1" t="s">
        <v>3083</v>
      </c>
      <c r="N9654" s="1" t="n">
        <v>24</v>
      </c>
      <c r="O9654" s="1" t="n">
        <v>30</v>
      </c>
    </row>
    <row r="9655" customFormat="false" ht="15" hidden="false" customHeight="true" outlineLevel="0" collapsed="false">
      <c r="A9655" s="1" t="n">
        <v>3</v>
      </c>
      <c r="B9655" s="15" t="n">
        <v>46269</v>
      </c>
      <c r="C9655" s="1" t="n">
        <v>11</v>
      </c>
      <c r="D9655" s="1" t="s">
        <v>3074</v>
      </c>
      <c r="E9655" s="1" t="n">
        <v>1672</v>
      </c>
      <c r="F9655" s="1" t="s">
        <v>87</v>
      </c>
      <c r="I9655" s="1" t="n">
        <v>1440499</v>
      </c>
      <c r="J9655" s="1" t="n">
        <v>37507</v>
      </c>
      <c r="K9655" s="1" t="n">
        <v>7896579310854</v>
      </c>
      <c r="L9655" s="1" t="s">
        <v>3219</v>
      </c>
      <c r="N9655" s="1" t="n">
        <v>100</v>
      </c>
      <c r="O9655" s="1" t="n">
        <v>730</v>
      </c>
    </row>
    <row r="9656" customFormat="false" ht="15" hidden="false" customHeight="true" outlineLevel="0" collapsed="false">
      <c r="A9656" s="1" t="n">
        <v>3</v>
      </c>
      <c r="B9656" s="15" t="n">
        <v>46269</v>
      </c>
      <c r="C9656" s="1" t="n">
        <v>11</v>
      </c>
      <c r="D9656" s="1" t="s">
        <v>3074</v>
      </c>
      <c r="E9656" s="1" t="n">
        <v>1705</v>
      </c>
      <c r="F9656" s="1" t="s">
        <v>149</v>
      </c>
      <c r="I9656" s="1" t="n">
        <v>2026462</v>
      </c>
      <c r="J9656" s="1" t="n">
        <v>30186</v>
      </c>
      <c r="K9656" s="1" t="n">
        <v>78938571</v>
      </c>
      <c r="L9656" s="1" t="s">
        <v>5805</v>
      </c>
      <c r="N9656" s="1" t="n">
        <v>30</v>
      </c>
      <c r="O9656" s="1" t="n">
        <v>50.81</v>
      </c>
    </row>
    <row r="9657" customFormat="false" ht="15" hidden="false" customHeight="true" outlineLevel="0" collapsed="false">
      <c r="A9657" s="1" t="n">
        <v>3</v>
      </c>
      <c r="B9657" s="15" t="n">
        <v>46269</v>
      </c>
      <c r="C9657" s="1" t="n">
        <v>11</v>
      </c>
      <c r="D9657" s="1" t="s">
        <v>3074</v>
      </c>
      <c r="E9657" s="1" t="n">
        <v>1705</v>
      </c>
      <c r="F9657" s="1" t="s">
        <v>149</v>
      </c>
      <c r="I9657" s="1" t="n">
        <v>2026462</v>
      </c>
      <c r="J9657" s="1" t="n">
        <v>30322</v>
      </c>
      <c r="K9657" s="1" t="n">
        <v>7894900681109</v>
      </c>
      <c r="L9657" s="1" t="s">
        <v>4040</v>
      </c>
      <c r="N9657" s="1" t="n">
        <v>18</v>
      </c>
      <c r="O9657" s="1" t="n">
        <v>103.26</v>
      </c>
    </row>
    <row r="9658" customFormat="false" ht="15" hidden="false" customHeight="true" outlineLevel="0" collapsed="false">
      <c r="A9658" s="1" t="n">
        <v>3</v>
      </c>
      <c r="B9658" s="15" t="n">
        <v>46269</v>
      </c>
      <c r="C9658" s="1" t="n">
        <v>11</v>
      </c>
      <c r="D9658" s="1" t="s">
        <v>3074</v>
      </c>
      <c r="E9658" s="1" t="n">
        <v>1705</v>
      </c>
      <c r="F9658" s="1" t="s">
        <v>149</v>
      </c>
      <c r="I9658" s="1" t="n">
        <v>2026462</v>
      </c>
      <c r="J9658" s="1" t="n">
        <v>103140</v>
      </c>
      <c r="K9658" s="1" t="n">
        <v>7894900031751</v>
      </c>
      <c r="L9658" s="1" t="s">
        <v>3088</v>
      </c>
      <c r="N9658" s="1" t="n">
        <v>18</v>
      </c>
      <c r="O9658" s="1" t="n">
        <v>100.9</v>
      </c>
    </row>
    <row r="9659" customFormat="false" ht="15" hidden="false" customHeight="true" outlineLevel="0" collapsed="false">
      <c r="A9659" s="1" t="n">
        <v>3</v>
      </c>
      <c r="B9659" s="15" t="n">
        <v>46269</v>
      </c>
      <c r="C9659" s="1" t="n">
        <v>11</v>
      </c>
      <c r="D9659" s="1" t="s">
        <v>3074</v>
      </c>
      <c r="E9659" s="1" t="n">
        <v>1705</v>
      </c>
      <c r="F9659" s="1" t="s">
        <v>149</v>
      </c>
      <c r="I9659" s="1" t="n">
        <v>2026462</v>
      </c>
      <c r="J9659" s="1" t="n">
        <v>103142</v>
      </c>
      <c r="K9659" s="1" t="n">
        <v>7894900011753</v>
      </c>
      <c r="L9659" s="1" t="s">
        <v>3089</v>
      </c>
      <c r="N9659" s="1" t="n">
        <v>102</v>
      </c>
      <c r="O9659" s="1" t="n">
        <v>642.71</v>
      </c>
    </row>
    <row r="9660" customFormat="false" ht="15" hidden="false" customHeight="true" outlineLevel="0" collapsed="false">
      <c r="A9660" s="1" t="n">
        <v>3</v>
      </c>
      <c r="B9660" s="15" t="n">
        <v>46269</v>
      </c>
      <c r="C9660" s="1" t="n">
        <v>11</v>
      </c>
      <c r="D9660" s="1" t="s">
        <v>3074</v>
      </c>
      <c r="E9660" s="1" t="n">
        <v>1705</v>
      </c>
      <c r="F9660" s="1" t="s">
        <v>149</v>
      </c>
      <c r="I9660" s="1" t="n">
        <v>2026462</v>
      </c>
      <c r="J9660" s="1" t="n">
        <v>103145</v>
      </c>
      <c r="K9660" s="1" t="n">
        <v>7894900051513</v>
      </c>
      <c r="L9660" s="1" t="s">
        <v>3090</v>
      </c>
      <c r="N9660" s="1" t="n">
        <v>18</v>
      </c>
      <c r="O9660" s="1" t="n">
        <v>133.74</v>
      </c>
    </row>
    <row r="9661" customFormat="false" ht="15" hidden="false" customHeight="true" outlineLevel="0" collapsed="false">
      <c r="A9661" s="1" t="n">
        <v>3</v>
      </c>
      <c r="B9661" s="15" t="n">
        <v>46269</v>
      </c>
      <c r="C9661" s="1" t="n">
        <v>11</v>
      </c>
      <c r="D9661" s="1" t="s">
        <v>3074</v>
      </c>
      <c r="E9661" s="1" t="n">
        <v>1705</v>
      </c>
      <c r="F9661" s="1" t="s">
        <v>149</v>
      </c>
      <c r="I9661" s="1" t="n">
        <v>2026462</v>
      </c>
      <c r="J9661" s="1" t="n">
        <v>103146</v>
      </c>
      <c r="K9661" s="1" t="n">
        <v>7894900031515</v>
      </c>
      <c r="L9661" s="1" t="s">
        <v>3660</v>
      </c>
      <c r="N9661" s="1" t="n">
        <v>24</v>
      </c>
      <c r="O9661" s="1" t="n">
        <v>178.33</v>
      </c>
    </row>
    <row r="9662" customFormat="false" ht="15" hidden="false" customHeight="true" outlineLevel="0" collapsed="false">
      <c r="A9662" s="1" t="n">
        <v>3</v>
      </c>
      <c r="B9662" s="15" t="n">
        <v>46269</v>
      </c>
      <c r="C9662" s="1" t="n">
        <v>11</v>
      </c>
      <c r="D9662" s="1" t="s">
        <v>3074</v>
      </c>
      <c r="E9662" s="1" t="n">
        <v>1705</v>
      </c>
      <c r="F9662" s="1" t="s">
        <v>149</v>
      </c>
      <c r="I9662" s="1" t="n">
        <v>2026462</v>
      </c>
      <c r="J9662" s="1" t="n">
        <v>103159</v>
      </c>
      <c r="K9662" s="1" t="n">
        <v>7894900050011</v>
      </c>
      <c r="L9662" s="1" t="s">
        <v>4910</v>
      </c>
      <c r="N9662" s="1" t="n">
        <v>30</v>
      </c>
      <c r="O9662" s="1" t="n">
        <v>84.08</v>
      </c>
    </row>
    <row r="9663" customFormat="false" ht="15" hidden="false" customHeight="true" outlineLevel="0" collapsed="false">
      <c r="A9663" s="1" t="n">
        <v>3</v>
      </c>
      <c r="B9663" s="15" t="n">
        <v>46269</v>
      </c>
      <c r="C9663" s="1" t="n">
        <v>11</v>
      </c>
      <c r="D9663" s="1" t="s">
        <v>3074</v>
      </c>
      <c r="E9663" s="1" t="n">
        <v>1705</v>
      </c>
      <c r="F9663" s="1" t="s">
        <v>149</v>
      </c>
      <c r="I9663" s="1" t="n">
        <v>2026462</v>
      </c>
      <c r="J9663" s="1" t="n">
        <v>103160</v>
      </c>
      <c r="K9663" s="1" t="n">
        <v>7894900030013</v>
      </c>
      <c r="L9663" s="1" t="s">
        <v>4416</v>
      </c>
      <c r="N9663" s="1" t="n">
        <v>30</v>
      </c>
      <c r="O9663" s="1" t="n">
        <v>84.08</v>
      </c>
    </row>
    <row r="9664" customFormat="false" ht="15" hidden="false" customHeight="true" outlineLevel="0" collapsed="false">
      <c r="A9664" s="1" t="n">
        <v>3</v>
      </c>
      <c r="B9664" s="15" t="n">
        <v>46269</v>
      </c>
      <c r="C9664" s="1" t="n">
        <v>11</v>
      </c>
      <c r="D9664" s="1" t="s">
        <v>3074</v>
      </c>
      <c r="E9664" s="1" t="n">
        <v>1705</v>
      </c>
      <c r="F9664" s="1" t="s">
        <v>149</v>
      </c>
      <c r="I9664" s="1" t="n">
        <v>2026462</v>
      </c>
      <c r="J9664" s="1" t="n">
        <v>103161</v>
      </c>
      <c r="K9664" s="1" t="n">
        <v>7894900010015</v>
      </c>
      <c r="L9664" s="1" t="s">
        <v>3976</v>
      </c>
      <c r="N9664" s="1" t="n">
        <v>60</v>
      </c>
      <c r="O9664" s="1" t="n">
        <v>188.73</v>
      </c>
    </row>
    <row r="9665" customFormat="false" ht="15" hidden="false" customHeight="true" outlineLevel="0" collapsed="false">
      <c r="A9665" s="1" t="n">
        <v>3</v>
      </c>
      <c r="B9665" s="15" t="n">
        <v>46269</v>
      </c>
      <c r="C9665" s="1" t="n">
        <v>11</v>
      </c>
      <c r="D9665" s="1" t="s">
        <v>3074</v>
      </c>
      <c r="E9665" s="1" t="n">
        <v>1705</v>
      </c>
      <c r="F9665" s="1" t="s">
        <v>149</v>
      </c>
      <c r="I9665" s="1" t="n">
        <v>2026462</v>
      </c>
      <c r="J9665" s="1" t="n">
        <v>104472</v>
      </c>
      <c r="K9665" s="1" t="n">
        <v>7897105200038</v>
      </c>
      <c r="L9665" s="1" t="s">
        <v>4041</v>
      </c>
      <c r="N9665" s="1" t="n">
        <v>27</v>
      </c>
      <c r="O9665" s="1" t="n">
        <v>121.4</v>
      </c>
    </row>
    <row r="9666" customFormat="false" ht="15" hidden="false" customHeight="true" outlineLevel="0" collapsed="false">
      <c r="A9666" s="1" t="n">
        <v>3</v>
      </c>
      <c r="B9666" s="15" t="n">
        <v>46269</v>
      </c>
      <c r="C9666" s="1" t="n">
        <v>11</v>
      </c>
      <c r="D9666" s="1" t="s">
        <v>3074</v>
      </c>
      <c r="E9666" s="1" t="n">
        <v>1705</v>
      </c>
      <c r="F9666" s="1" t="s">
        <v>149</v>
      </c>
      <c r="I9666" s="1" t="n">
        <v>2026462</v>
      </c>
      <c r="J9666" s="1" t="n">
        <v>105323</v>
      </c>
      <c r="K9666" s="1" t="n">
        <v>7894900701753</v>
      </c>
      <c r="L9666" s="1" t="s">
        <v>3091</v>
      </c>
      <c r="N9666" s="1" t="n">
        <v>30</v>
      </c>
      <c r="O9666" s="1" t="n">
        <v>181.17</v>
      </c>
    </row>
    <row r="9667" customFormat="false" ht="15" hidden="false" customHeight="true" outlineLevel="0" collapsed="false">
      <c r="A9667" s="1" t="n">
        <v>3</v>
      </c>
      <c r="B9667" s="15" t="n">
        <v>46269</v>
      </c>
      <c r="C9667" s="1" t="n">
        <v>11</v>
      </c>
      <c r="D9667" s="1" t="s">
        <v>3074</v>
      </c>
      <c r="E9667" s="1" t="n">
        <v>1705</v>
      </c>
      <c r="F9667" s="1" t="s">
        <v>149</v>
      </c>
      <c r="I9667" s="1" t="n">
        <v>2026462</v>
      </c>
      <c r="J9667" s="1" t="n">
        <v>107100</v>
      </c>
      <c r="K9667" s="1" t="n">
        <v>7894900700015</v>
      </c>
      <c r="L9667" s="1" t="s">
        <v>3662</v>
      </c>
      <c r="N9667" s="1" t="n">
        <v>60</v>
      </c>
      <c r="O9667" s="1" t="n">
        <v>183.89</v>
      </c>
    </row>
    <row r="9668" customFormat="false" ht="15" hidden="false" customHeight="true" outlineLevel="0" collapsed="false">
      <c r="A9668" s="1" t="n">
        <v>3</v>
      </c>
      <c r="B9668" s="15" t="n">
        <v>46269</v>
      </c>
      <c r="C9668" s="1" t="n">
        <v>11</v>
      </c>
      <c r="D9668" s="1" t="s">
        <v>3074</v>
      </c>
      <c r="E9668" s="1" t="n">
        <v>1705</v>
      </c>
      <c r="F9668" s="1" t="s">
        <v>149</v>
      </c>
      <c r="I9668" s="1" t="n">
        <v>2026462</v>
      </c>
      <c r="J9668" s="1" t="n">
        <v>10830</v>
      </c>
      <c r="K9668" s="1" t="n">
        <v>7894900701517</v>
      </c>
      <c r="L9668" s="1" t="s">
        <v>3663</v>
      </c>
      <c r="N9668" s="1" t="n">
        <v>60</v>
      </c>
      <c r="O9668" s="1" t="n">
        <v>508.72</v>
      </c>
    </row>
    <row r="9669" customFormat="false" ht="15" hidden="false" customHeight="true" outlineLevel="0" collapsed="false">
      <c r="A9669" s="1" t="n">
        <v>3</v>
      </c>
      <c r="B9669" s="15" t="n">
        <v>46269</v>
      </c>
      <c r="C9669" s="1" t="n">
        <v>11</v>
      </c>
      <c r="D9669" s="1" t="s">
        <v>3074</v>
      </c>
      <c r="E9669" s="1" t="n">
        <v>1705</v>
      </c>
      <c r="F9669" s="1" t="s">
        <v>149</v>
      </c>
      <c r="I9669" s="1" t="n">
        <v>2026462</v>
      </c>
      <c r="J9669" s="1" t="n">
        <v>21426</v>
      </c>
      <c r="K9669" s="1" t="n">
        <v>7894900014211</v>
      </c>
      <c r="L9669" s="1" t="s">
        <v>3093</v>
      </c>
      <c r="N9669" s="1" t="n">
        <v>90</v>
      </c>
      <c r="O9669" s="1" t="n">
        <v>593.41</v>
      </c>
    </row>
    <row r="9670" customFormat="false" ht="15" hidden="false" customHeight="true" outlineLevel="0" collapsed="false">
      <c r="A9670" s="1" t="n">
        <v>3</v>
      </c>
      <c r="B9670" s="15" t="n">
        <v>46269</v>
      </c>
      <c r="C9670" s="1" t="n">
        <v>11</v>
      </c>
      <c r="D9670" s="1" t="s">
        <v>3074</v>
      </c>
      <c r="E9670" s="1" t="n">
        <v>1705</v>
      </c>
      <c r="F9670" s="1" t="s">
        <v>149</v>
      </c>
      <c r="I9670" s="1" t="n">
        <v>2026462</v>
      </c>
      <c r="J9670" s="1" t="n">
        <v>27643</v>
      </c>
      <c r="K9670" s="1" t="n">
        <v>7894900031713</v>
      </c>
      <c r="L9670" s="1" t="s">
        <v>3665</v>
      </c>
      <c r="N9670" s="1" t="n">
        <v>30</v>
      </c>
      <c r="O9670" s="1" t="n">
        <v>142.15</v>
      </c>
    </row>
    <row r="9671" customFormat="false" ht="15" hidden="false" customHeight="true" outlineLevel="0" collapsed="false">
      <c r="A9671" s="1" t="n">
        <v>3</v>
      </c>
      <c r="B9671" s="15" t="n">
        <v>46269</v>
      </c>
      <c r="C9671" s="1" t="n">
        <v>11</v>
      </c>
      <c r="D9671" s="1" t="s">
        <v>3074</v>
      </c>
      <c r="E9671" s="1" t="n">
        <v>1705</v>
      </c>
      <c r="F9671" s="1" t="s">
        <v>149</v>
      </c>
      <c r="I9671" s="1" t="n">
        <v>2026462</v>
      </c>
      <c r="J9671" s="1" t="n">
        <v>27673</v>
      </c>
      <c r="K9671" s="1" t="n">
        <v>7894900701715</v>
      </c>
      <c r="L9671" s="1" t="s">
        <v>3666</v>
      </c>
      <c r="N9671" s="1" t="n">
        <v>30</v>
      </c>
      <c r="O9671" s="1" t="n">
        <v>163.02</v>
      </c>
    </row>
    <row r="9672" customFormat="false" ht="15" hidden="false" customHeight="true" outlineLevel="0" collapsed="false">
      <c r="A9672" s="1" t="n">
        <v>3</v>
      </c>
      <c r="B9672" s="15" t="n">
        <v>46269</v>
      </c>
      <c r="C9672" s="1" t="n">
        <v>11</v>
      </c>
      <c r="D9672" s="1" t="s">
        <v>3074</v>
      </c>
      <c r="E9672" s="1" t="n">
        <v>1705</v>
      </c>
      <c r="F9672" s="1" t="s">
        <v>149</v>
      </c>
      <c r="I9672" s="1" t="n">
        <v>2026462</v>
      </c>
      <c r="J9672" s="1" t="n">
        <v>29826</v>
      </c>
      <c r="K9672" s="1" t="n">
        <v>7894900556032</v>
      </c>
      <c r="L9672" s="1" t="s">
        <v>4985</v>
      </c>
      <c r="N9672" s="1" t="n">
        <v>12</v>
      </c>
      <c r="O9672" s="1" t="n">
        <v>59.16</v>
      </c>
    </row>
    <row r="9673" customFormat="false" ht="15" hidden="false" customHeight="true" outlineLevel="0" collapsed="false">
      <c r="A9673" s="1" t="n">
        <v>3</v>
      </c>
      <c r="B9673" s="15" t="n">
        <v>46269</v>
      </c>
      <c r="C9673" s="1" t="n">
        <v>11</v>
      </c>
      <c r="D9673" s="1" t="s">
        <v>3074</v>
      </c>
      <c r="E9673" s="1" t="n">
        <v>1705</v>
      </c>
      <c r="F9673" s="1" t="s">
        <v>149</v>
      </c>
      <c r="I9673" s="1" t="n">
        <v>2026462</v>
      </c>
      <c r="J9673" s="1" t="n">
        <v>30017</v>
      </c>
      <c r="K9673" s="1" t="n">
        <v>7894900680508</v>
      </c>
      <c r="L9673" s="1" t="s">
        <v>4608</v>
      </c>
      <c r="N9673" s="1" t="n">
        <v>60</v>
      </c>
      <c r="O9673" s="1" t="n">
        <v>208.69</v>
      </c>
    </row>
    <row r="9674" customFormat="false" ht="15" hidden="false" customHeight="true" outlineLevel="0" collapsed="false">
      <c r="A9674" s="1" t="n">
        <v>3</v>
      </c>
      <c r="B9674" s="15" t="n">
        <v>46269</v>
      </c>
      <c r="C9674" s="1" t="n">
        <v>11</v>
      </c>
      <c r="D9674" s="1" t="s">
        <v>3074</v>
      </c>
      <c r="E9674" s="1" t="n">
        <v>1705</v>
      </c>
      <c r="F9674" s="1" t="s">
        <v>149</v>
      </c>
      <c r="I9674" s="1" t="n">
        <v>2026462</v>
      </c>
      <c r="J9674" s="1" t="n">
        <v>30085</v>
      </c>
      <c r="K9674" s="1" t="n">
        <v>7894900054217</v>
      </c>
      <c r="L9674" s="1" t="s">
        <v>4043</v>
      </c>
      <c r="N9674" s="1" t="n">
        <v>18</v>
      </c>
      <c r="O9674" s="1" t="n">
        <v>103.26</v>
      </c>
    </row>
    <row r="9675" customFormat="false" ht="15" hidden="false" customHeight="true" outlineLevel="0" collapsed="false">
      <c r="A9675" s="1" t="n">
        <v>3</v>
      </c>
      <c r="B9675" s="15" t="n">
        <v>46269</v>
      </c>
      <c r="C9675" s="1" t="n">
        <v>11</v>
      </c>
      <c r="D9675" s="1" t="s">
        <v>3074</v>
      </c>
      <c r="E9675" s="1" t="n">
        <v>1705</v>
      </c>
      <c r="F9675" s="1" t="s">
        <v>149</v>
      </c>
      <c r="I9675" s="1" t="n">
        <v>2026462</v>
      </c>
      <c r="J9675" s="1" t="n">
        <v>31767</v>
      </c>
      <c r="K9675" s="1" t="n">
        <v>7897105250095</v>
      </c>
      <c r="L9675" s="1" t="s">
        <v>4609</v>
      </c>
      <c r="N9675" s="1" t="n">
        <v>18</v>
      </c>
      <c r="O9675" s="1" t="n">
        <v>65.51</v>
      </c>
    </row>
    <row r="9676" customFormat="false" ht="15" hidden="false" customHeight="true" outlineLevel="0" collapsed="false">
      <c r="A9676" s="1" t="n">
        <v>3</v>
      </c>
      <c r="B9676" s="15" t="n">
        <v>46269</v>
      </c>
      <c r="C9676" s="1" t="n">
        <v>11</v>
      </c>
      <c r="D9676" s="1" t="s">
        <v>3074</v>
      </c>
      <c r="E9676" s="1" t="n">
        <v>1705</v>
      </c>
      <c r="F9676" s="1" t="s">
        <v>149</v>
      </c>
      <c r="I9676" s="1" t="n">
        <v>2026462</v>
      </c>
      <c r="J9676" s="1" t="n">
        <v>32086</v>
      </c>
      <c r="K9676" s="1" t="n">
        <v>7894900027037</v>
      </c>
      <c r="L9676" s="1" t="s">
        <v>3095</v>
      </c>
      <c r="N9676" s="1" t="n">
        <v>36</v>
      </c>
      <c r="O9676" s="1" t="n">
        <v>388.71</v>
      </c>
    </row>
    <row r="9677" customFormat="false" ht="15" hidden="false" customHeight="true" outlineLevel="0" collapsed="false">
      <c r="A9677" s="1" t="n">
        <v>3</v>
      </c>
      <c r="B9677" s="15" t="n">
        <v>46269</v>
      </c>
      <c r="C9677" s="1" t="n">
        <v>11</v>
      </c>
      <c r="D9677" s="1" t="s">
        <v>3074</v>
      </c>
      <c r="E9677" s="1" t="n">
        <v>1705</v>
      </c>
      <c r="F9677" s="1" t="s">
        <v>149</v>
      </c>
      <c r="I9677" s="1" t="n">
        <v>2026462</v>
      </c>
      <c r="J9677" s="1" t="n">
        <v>32339</v>
      </c>
      <c r="K9677" s="1" t="n">
        <v>7894900681000</v>
      </c>
      <c r="L9677" s="1" t="s">
        <v>4045</v>
      </c>
      <c r="N9677" s="1" t="n">
        <v>12</v>
      </c>
      <c r="O9677" s="1" t="n">
        <v>89.16</v>
      </c>
    </row>
    <row r="9678" customFormat="false" ht="15" hidden="false" customHeight="true" outlineLevel="0" collapsed="false">
      <c r="A9678" s="1" t="n">
        <v>3</v>
      </c>
      <c r="B9678" s="15" t="n">
        <v>46269</v>
      </c>
      <c r="C9678" s="1" t="n">
        <v>11</v>
      </c>
      <c r="D9678" s="1" t="s">
        <v>3074</v>
      </c>
      <c r="E9678" s="1" t="n">
        <v>1705</v>
      </c>
      <c r="F9678" s="1" t="s">
        <v>149</v>
      </c>
      <c r="I9678" s="1" t="n">
        <v>2026462</v>
      </c>
      <c r="J9678" s="1" t="n">
        <v>34629</v>
      </c>
      <c r="K9678" s="1" t="n">
        <v>7894900027020</v>
      </c>
      <c r="L9678" s="1" t="s">
        <v>3097</v>
      </c>
      <c r="N9678" s="1" t="n">
        <v>36</v>
      </c>
      <c r="O9678" s="1" t="n">
        <v>354.23</v>
      </c>
    </row>
    <row r="9679" customFormat="false" ht="15" hidden="false" customHeight="true" outlineLevel="0" collapsed="false">
      <c r="A9679" s="1" t="n">
        <v>3</v>
      </c>
      <c r="B9679" s="15" t="n">
        <v>46269</v>
      </c>
      <c r="C9679" s="1" t="n">
        <v>11</v>
      </c>
      <c r="D9679" s="1" t="s">
        <v>3074</v>
      </c>
      <c r="E9679" s="1" t="n">
        <v>1705</v>
      </c>
      <c r="F9679" s="1" t="s">
        <v>149</v>
      </c>
      <c r="I9679" s="1" t="n">
        <v>2026462</v>
      </c>
      <c r="J9679" s="1" t="n">
        <v>37279</v>
      </c>
      <c r="K9679" s="1" t="n">
        <v>7894900027013</v>
      </c>
      <c r="L9679" s="1" t="s">
        <v>3089</v>
      </c>
      <c r="N9679" s="1" t="n">
        <v>120</v>
      </c>
      <c r="O9679" s="1" t="n">
        <v>1048.9</v>
      </c>
    </row>
    <row r="9680" customFormat="false" ht="15" hidden="false" customHeight="true" outlineLevel="0" collapsed="false">
      <c r="A9680" s="1" t="n">
        <v>3</v>
      </c>
      <c r="B9680" s="15" t="n">
        <v>46269</v>
      </c>
      <c r="C9680" s="1" t="n">
        <v>11</v>
      </c>
      <c r="D9680" s="1" t="s">
        <v>3074</v>
      </c>
      <c r="E9680" s="1" t="n">
        <v>1705</v>
      </c>
      <c r="F9680" s="1" t="s">
        <v>149</v>
      </c>
      <c r="I9680" s="1" t="n">
        <v>2026462</v>
      </c>
      <c r="J9680" s="1" t="n">
        <v>38060</v>
      </c>
      <c r="K9680" s="1" t="n">
        <v>7894900701609</v>
      </c>
      <c r="L9680" s="1" t="s">
        <v>3668</v>
      </c>
      <c r="N9680" s="1" t="n">
        <v>24</v>
      </c>
      <c r="O9680" s="1" t="n">
        <v>87.35</v>
      </c>
    </row>
    <row r="9681" customFormat="false" ht="15" hidden="false" customHeight="true" outlineLevel="0" collapsed="false">
      <c r="A9681" s="1" t="n">
        <v>3</v>
      </c>
      <c r="B9681" s="15" t="n">
        <v>46269</v>
      </c>
      <c r="C9681" s="1" t="n">
        <v>11</v>
      </c>
      <c r="D9681" s="1" t="s">
        <v>3074</v>
      </c>
      <c r="E9681" s="1" t="n">
        <v>1705</v>
      </c>
      <c r="F9681" s="1" t="s">
        <v>149</v>
      </c>
      <c r="I9681" s="1" t="n">
        <v>2026462</v>
      </c>
      <c r="J9681" s="1" t="n">
        <v>38978</v>
      </c>
      <c r="K9681" s="1" t="n">
        <v>7894900034097</v>
      </c>
      <c r="L9681" s="1" t="s">
        <v>3098</v>
      </c>
      <c r="N9681" s="1" t="n">
        <v>12</v>
      </c>
      <c r="O9681" s="1" t="n">
        <v>44.88</v>
      </c>
    </row>
    <row r="9682" customFormat="false" ht="15" hidden="false" customHeight="true" outlineLevel="0" collapsed="false">
      <c r="A9682" s="1" t="n">
        <v>3</v>
      </c>
      <c r="B9682" s="15" t="n">
        <v>46269</v>
      </c>
      <c r="C9682" s="1" t="n">
        <v>11</v>
      </c>
      <c r="D9682" s="1" t="s">
        <v>3074</v>
      </c>
      <c r="E9682" s="1" t="n">
        <v>1705</v>
      </c>
      <c r="F9682" s="1" t="s">
        <v>149</v>
      </c>
      <c r="I9682" s="1" t="n">
        <v>2026462</v>
      </c>
      <c r="J9682" s="1" t="n">
        <v>38984</v>
      </c>
      <c r="K9682" s="1" t="n">
        <v>7894900027457</v>
      </c>
      <c r="L9682" s="1" t="s">
        <v>3099</v>
      </c>
      <c r="N9682" s="1" t="n">
        <v>24</v>
      </c>
      <c r="O9682" s="1" t="n">
        <v>89.77</v>
      </c>
    </row>
    <row r="9683" customFormat="false" ht="15" hidden="false" customHeight="true" outlineLevel="0" collapsed="false">
      <c r="A9683" s="1" t="n">
        <v>3</v>
      </c>
      <c r="B9683" s="15" t="n">
        <v>46269</v>
      </c>
      <c r="C9683" s="1" t="n">
        <v>11</v>
      </c>
      <c r="D9683" s="1" t="s">
        <v>3074</v>
      </c>
      <c r="E9683" s="1" t="n">
        <v>1705</v>
      </c>
      <c r="F9683" s="1" t="s">
        <v>149</v>
      </c>
      <c r="I9683" s="1" t="n">
        <v>2026462</v>
      </c>
      <c r="J9683" s="1" t="n">
        <v>38985</v>
      </c>
      <c r="K9683" s="1" t="n">
        <v>7894900044096</v>
      </c>
      <c r="L9683" s="1" t="s">
        <v>3100</v>
      </c>
      <c r="N9683" s="1" t="n">
        <v>12</v>
      </c>
      <c r="O9683" s="1" t="n">
        <v>44.88</v>
      </c>
    </row>
    <row r="9684" customFormat="false" ht="15" hidden="false" customHeight="true" outlineLevel="0" collapsed="false">
      <c r="A9684" s="1" t="n">
        <v>3</v>
      </c>
      <c r="B9684" s="15" t="n">
        <v>46269</v>
      </c>
      <c r="C9684" s="1" t="n">
        <v>11</v>
      </c>
      <c r="D9684" s="1" t="s">
        <v>3074</v>
      </c>
      <c r="E9684" s="1" t="n">
        <v>1705</v>
      </c>
      <c r="F9684" s="1" t="s">
        <v>149</v>
      </c>
      <c r="I9684" s="1" t="n">
        <v>2026462</v>
      </c>
      <c r="J9684" s="1" t="n">
        <v>41322</v>
      </c>
      <c r="K9684" s="1" t="n">
        <v>7897105200076</v>
      </c>
      <c r="L9684" s="1" t="s">
        <v>4423</v>
      </c>
      <c r="N9684" s="1" t="n">
        <v>24</v>
      </c>
      <c r="O9684" s="1" t="n">
        <v>81.06</v>
      </c>
    </row>
    <row r="9685" customFormat="false" ht="15" hidden="false" customHeight="true" outlineLevel="0" collapsed="false">
      <c r="A9685" s="1" t="n">
        <v>3</v>
      </c>
      <c r="B9685" s="15" t="n">
        <v>46269</v>
      </c>
      <c r="C9685" s="1" t="n">
        <v>22</v>
      </c>
      <c r="D9685" s="1" t="s">
        <v>3220</v>
      </c>
      <c r="E9685" s="1" t="n">
        <v>42</v>
      </c>
      <c r="F9685" s="1" t="s">
        <v>99</v>
      </c>
      <c r="I9685" s="1" t="n">
        <v>4583</v>
      </c>
      <c r="J9685" s="1" t="n">
        <v>100000</v>
      </c>
      <c r="K9685" s="1" t="n">
        <v>1</v>
      </c>
      <c r="L9685" s="1" t="s">
        <v>3235</v>
      </c>
      <c r="N9685" s="1" t="n">
        <v>2.108</v>
      </c>
      <c r="O9685" s="1" t="n">
        <v>46.83</v>
      </c>
    </row>
    <row r="9686" customFormat="false" ht="15" hidden="false" customHeight="true" outlineLevel="0" collapsed="false">
      <c r="A9686" s="1" t="n">
        <v>3</v>
      </c>
      <c r="B9686" s="15" t="n">
        <v>46269</v>
      </c>
      <c r="C9686" s="1" t="n">
        <v>22</v>
      </c>
      <c r="D9686" s="1" t="s">
        <v>3220</v>
      </c>
      <c r="E9686" s="1" t="n">
        <v>42</v>
      </c>
      <c r="F9686" s="1" t="s">
        <v>99</v>
      </c>
      <c r="I9686" s="1" t="n">
        <v>4583</v>
      </c>
      <c r="J9686" s="1" t="n">
        <v>100000</v>
      </c>
      <c r="K9686" s="1" t="n">
        <v>1</v>
      </c>
      <c r="L9686" s="1" t="s">
        <v>3235</v>
      </c>
      <c r="N9686" s="1" t="n">
        <v>2.572</v>
      </c>
      <c r="O9686" s="1" t="n">
        <v>63.62</v>
      </c>
    </row>
    <row r="9687" customFormat="false" ht="15" hidden="false" customHeight="true" outlineLevel="0" collapsed="false">
      <c r="A9687" s="1" t="n">
        <v>3</v>
      </c>
      <c r="B9687" s="15" t="n">
        <v>46269</v>
      </c>
      <c r="C9687" s="1" t="n">
        <v>22</v>
      </c>
      <c r="D9687" s="1" t="s">
        <v>3220</v>
      </c>
      <c r="E9687" s="1" t="n">
        <v>42</v>
      </c>
      <c r="F9687" s="1" t="s">
        <v>99</v>
      </c>
      <c r="I9687" s="1" t="n">
        <v>4583</v>
      </c>
      <c r="J9687" s="1" t="n">
        <v>100001</v>
      </c>
      <c r="K9687" s="1" t="n">
        <v>2</v>
      </c>
      <c r="L9687" s="1" t="s">
        <v>3236</v>
      </c>
      <c r="N9687" s="1" t="n">
        <v>7.495</v>
      </c>
      <c r="O9687" s="1" t="n">
        <v>178.01</v>
      </c>
    </row>
    <row r="9688" customFormat="false" ht="15" hidden="false" customHeight="true" outlineLevel="0" collapsed="false">
      <c r="A9688" s="1" t="n">
        <v>3</v>
      </c>
      <c r="B9688" s="15" t="n">
        <v>46269</v>
      </c>
      <c r="C9688" s="1" t="n">
        <v>22</v>
      </c>
      <c r="D9688" s="1" t="s">
        <v>3220</v>
      </c>
      <c r="E9688" s="1" t="n">
        <v>42</v>
      </c>
      <c r="F9688" s="1" t="s">
        <v>99</v>
      </c>
      <c r="I9688" s="1" t="n">
        <v>4583</v>
      </c>
      <c r="J9688" s="1" t="n">
        <v>100002</v>
      </c>
      <c r="K9688" s="1" t="n">
        <v>3</v>
      </c>
      <c r="L9688" s="1" t="s">
        <v>3237</v>
      </c>
      <c r="N9688" s="1" t="n">
        <v>13.964</v>
      </c>
      <c r="O9688" s="1" t="n">
        <v>342.35</v>
      </c>
    </row>
    <row r="9689" customFormat="false" ht="15" hidden="false" customHeight="true" outlineLevel="0" collapsed="false">
      <c r="A9689" s="1" t="n">
        <v>3</v>
      </c>
      <c r="B9689" s="15" t="n">
        <v>46269</v>
      </c>
      <c r="C9689" s="1" t="n">
        <v>22</v>
      </c>
      <c r="D9689" s="1" t="s">
        <v>3220</v>
      </c>
      <c r="E9689" s="1" t="n">
        <v>42</v>
      </c>
      <c r="F9689" s="1" t="s">
        <v>99</v>
      </c>
      <c r="I9689" s="1" t="n">
        <v>4583</v>
      </c>
      <c r="J9689" s="1" t="n">
        <v>100003</v>
      </c>
      <c r="K9689" s="1" t="n">
        <v>4</v>
      </c>
      <c r="L9689" s="1" t="s">
        <v>3238</v>
      </c>
      <c r="N9689" s="1" t="n">
        <v>13.832</v>
      </c>
      <c r="O9689" s="1" t="n">
        <v>370.91</v>
      </c>
    </row>
    <row r="9690" customFormat="false" ht="15" hidden="false" customHeight="true" outlineLevel="0" collapsed="false">
      <c r="A9690" s="1" t="n">
        <v>3</v>
      </c>
      <c r="B9690" s="15" t="n">
        <v>46269</v>
      </c>
      <c r="C9690" s="1" t="n">
        <v>22</v>
      </c>
      <c r="D9690" s="1" t="s">
        <v>3220</v>
      </c>
      <c r="E9690" s="1" t="n">
        <v>42</v>
      </c>
      <c r="F9690" s="1" t="s">
        <v>99</v>
      </c>
      <c r="I9690" s="1" t="n">
        <v>4583</v>
      </c>
      <c r="J9690" s="1" t="n">
        <v>100004</v>
      </c>
      <c r="K9690" s="1" t="n">
        <v>5</v>
      </c>
      <c r="L9690" s="1" t="s">
        <v>3451</v>
      </c>
      <c r="N9690" s="1" t="n">
        <v>30.965</v>
      </c>
      <c r="O9690" s="1" t="n">
        <v>639.03</v>
      </c>
    </row>
    <row r="9691" customFormat="false" ht="15" hidden="false" customHeight="true" outlineLevel="0" collapsed="false">
      <c r="A9691" s="1" t="n">
        <v>3</v>
      </c>
      <c r="B9691" s="15" t="n">
        <v>46269</v>
      </c>
      <c r="C9691" s="1" t="n">
        <v>22</v>
      </c>
      <c r="D9691" s="1" t="s">
        <v>3220</v>
      </c>
      <c r="E9691" s="1" t="n">
        <v>42</v>
      </c>
      <c r="F9691" s="1" t="s">
        <v>99</v>
      </c>
      <c r="I9691" s="1" t="n">
        <v>4583</v>
      </c>
      <c r="J9691" s="1" t="n">
        <v>100006</v>
      </c>
      <c r="K9691" s="1" t="n">
        <v>7</v>
      </c>
      <c r="L9691" s="1" t="s">
        <v>3221</v>
      </c>
      <c r="N9691" s="1" t="n">
        <v>2.164</v>
      </c>
      <c r="O9691" s="1" t="n">
        <v>73.84</v>
      </c>
    </row>
    <row r="9692" customFormat="false" ht="15" hidden="false" customHeight="true" outlineLevel="0" collapsed="false">
      <c r="A9692" s="1" t="n">
        <v>3</v>
      </c>
      <c r="B9692" s="15" t="n">
        <v>46269</v>
      </c>
      <c r="C9692" s="1" t="n">
        <v>22</v>
      </c>
      <c r="D9692" s="1" t="s">
        <v>3220</v>
      </c>
      <c r="E9692" s="1" t="n">
        <v>42</v>
      </c>
      <c r="F9692" s="1" t="s">
        <v>99</v>
      </c>
      <c r="I9692" s="1" t="n">
        <v>4583</v>
      </c>
      <c r="J9692" s="1" t="n">
        <v>100007</v>
      </c>
      <c r="K9692" s="1" t="n">
        <v>8</v>
      </c>
      <c r="L9692" s="1" t="s">
        <v>3239</v>
      </c>
      <c r="N9692" s="1" t="n">
        <v>2.924</v>
      </c>
      <c r="O9692" s="1" t="n">
        <v>76.17</v>
      </c>
    </row>
    <row r="9693" customFormat="false" ht="15" hidden="false" customHeight="true" outlineLevel="0" collapsed="false">
      <c r="A9693" s="1" t="n">
        <v>3</v>
      </c>
      <c r="B9693" s="15" t="n">
        <v>46269</v>
      </c>
      <c r="C9693" s="1" t="n">
        <v>22</v>
      </c>
      <c r="D9693" s="1" t="s">
        <v>3220</v>
      </c>
      <c r="E9693" s="1" t="n">
        <v>42</v>
      </c>
      <c r="F9693" s="1" t="s">
        <v>99</v>
      </c>
      <c r="I9693" s="1" t="n">
        <v>4583</v>
      </c>
      <c r="J9693" s="1" t="n">
        <v>100007</v>
      </c>
      <c r="K9693" s="1" t="n">
        <v>8</v>
      </c>
      <c r="L9693" s="1" t="s">
        <v>3239</v>
      </c>
      <c r="N9693" s="1" t="n">
        <v>2.178</v>
      </c>
      <c r="O9693" s="1" t="n">
        <v>63.17</v>
      </c>
    </row>
    <row r="9694" customFormat="false" ht="15" hidden="false" customHeight="true" outlineLevel="0" collapsed="false">
      <c r="A9694" s="1" t="n">
        <v>3</v>
      </c>
      <c r="B9694" s="15" t="n">
        <v>46269</v>
      </c>
      <c r="C9694" s="1" t="n">
        <v>22</v>
      </c>
      <c r="D9694" s="1" t="s">
        <v>3220</v>
      </c>
      <c r="E9694" s="1" t="n">
        <v>42</v>
      </c>
      <c r="F9694" s="1" t="s">
        <v>99</v>
      </c>
      <c r="I9694" s="1" t="n">
        <v>4583</v>
      </c>
      <c r="J9694" s="1" t="n">
        <v>100008</v>
      </c>
      <c r="K9694" s="1" t="n">
        <v>9</v>
      </c>
      <c r="L9694" s="1" t="s">
        <v>3222</v>
      </c>
      <c r="N9694" s="1" t="n">
        <v>12.045</v>
      </c>
      <c r="O9694" s="1" t="n">
        <v>421.29</v>
      </c>
    </row>
    <row r="9695" customFormat="false" ht="15" hidden="false" customHeight="true" outlineLevel="0" collapsed="false">
      <c r="A9695" s="1" t="n">
        <v>3</v>
      </c>
      <c r="B9695" s="15" t="n">
        <v>46269</v>
      </c>
      <c r="C9695" s="1" t="n">
        <v>22</v>
      </c>
      <c r="D9695" s="1" t="s">
        <v>3220</v>
      </c>
      <c r="E9695" s="1" t="n">
        <v>42</v>
      </c>
      <c r="F9695" s="1" t="s">
        <v>99</v>
      </c>
      <c r="I9695" s="1" t="n">
        <v>4583</v>
      </c>
      <c r="J9695" s="1" t="n">
        <v>100010</v>
      </c>
      <c r="K9695" s="1" t="n">
        <v>11</v>
      </c>
      <c r="L9695" s="1" t="s">
        <v>3223</v>
      </c>
      <c r="N9695" s="1" t="n">
        <v>2.676</v>
      </c>
      <c r="O9695" s="1" t="n">
        <v>107.3</v>
      </c>
    </row>
    <row r="9696" customFormat="false" ht="15" hidden="false" customHeight="true" outlineLevel="0" collapsed="false">
      <c r="A9696" s="1" t="n">
        <v>3</v>
      </c>
      <c r="B9696" s="15" t="n">
        <v>46269</v>
      </c>
      <c r="C9696" s="1" t="n">
        <v>22</v>
      </c>
      <c r="D9696" s="1" t="s">
        <v>3220</v>
      </c>
      <c r="E9696" s="1" t="n">
        <v>42</v>
      </c>
      <c r="F9696" s="1" t="s">
        <v>99</v>
      </c>
      <c r="I9696" s="1" t="n">
        <v>4583</v>
      </c>
      <c r="J9696" s="1" t="n">
        <v>100011</v>
      </c>
      <c r="K9696" s="1" t="n">
        <v>12</v>
      </c>
      <c r="L9696" s="1" t="s">
        <v>3224</v>
      </c>
      <c r="N9696" s="1" t="n">
        <v>5.802</v>
      </c>
      <c r="O9696" s="1" t="n">
        <v>232.64</v>
      </c>
    </row>
    <row r="9697" customFormat="false" ht="15" hidden="false" customHeight="true" outlineLevel="0" collapsed="false">
      <c r="A9697" s="1" t="n">
        <v>3</v>
      </c>
      <c r="B9697" s="15" t="n">
        <v>46269</v>
      </c>
      <c r="C9697" s="1" t="n">
        <v>22</v>
      </c>
      <c r="D9697" s="1" t="s">
        <v>3220</v>
      </c>
      <c r="E9697" s="1" t="n">
        <v>42</v>
      </c>
      <c r="F9697" s="1" t="s">
        <v>99</v>
      </c>
      <c r="I9697" s="1" t="n">
        <v>4583</v>
      </c>
      <c r="J9697" s="1" t="n">
        <v>100012</v>
      </c>
      <c r="K9697" s="1" t="n">
        <v>13</v>
      </c>
      <c r="L9697" s="1" t="s">
        <v>3225</v>
      </c>
      <c r="N9697" s="1" t="n">
        <v>5.18</v>
      </c>
      <c r="O9697" s="1" t="n">
        <v>225.38</v>
      </c>
    </row>
    <row r="9698" customFormat="false" ht="15" hidden="false" customHeight="true" outlineLevel="0" collapsed="false">
      <c r="A9698" s="1" t="n">
        <v>3</v>
      </c>
      <c r="B9698" s="15" t="n">
        <v>46269</v>
      </c>
      <c r="C9698" s="1" t="n">
        <v>22</v>
      </c>
      <c r="D9698" s="1" t="s">
        <v>3220</v>
      </c>
      <c r="E9698" s="1" t="n">
        <v>42</v>
      </c>
      <c r="F9698" s="1" t="s">
        <v>99</v>
      </c>
      <c r="I9698" s="1" t="n">
        <v>4583</v>
      </c>
      <c r="J9698" s="1" t="n">
        <v>100013</v>
      </c>
      <c r="K9698" s="1" t="n">
        <v>14</v>
      </c>
      <c r="L9698" s="1" t="s">
        <v>3226</v>
      </c>
      <c r="N9698" s="1" t="n">
        <v>8.61</v>
      </c>
      <c r="O9698" s="1" t="n">
        <v>404</v>
      </c>
    </row>
    <row r="9699" customFormat="false" ht="15" hidden="false" customHeight="true" outlineLevel="0" collapsed="false">
      <c r="A9699" s="1" t="n">
        <v>3</v>
      </c>
      <c r="B9699" s="15" t="n">
        <v>46269</v>
      </c>
      <c r="C9699" s="1" t="n">
        <v>22</v>
      </c>
      <c r="D9699" s="1" t="s">
        <v>3220</v>
      </c>
      <c r="E9699" s="1" t="n">
        <v>42</v>
      </c>
      <c r="F9699" s="1" t="s">
        <v>99</v>
      </c>
      <c r="I9699" s="1" t="n">
        <v>4583</v>
      </c>
      <c r="J9699" s="1" t="n">
        <v>100014</v>
      </c>
      <c r="K9699" s="1" t="n">
        <v>15</v>
      </c>
      <c r="L9699" s="1" t="s">
        <v>3227</v>
      </c>
      <c r="N9699" s="1" t="n">
        <v>4.176</v>
      </c>
      <c r="O9699" s="1" t="n">
        <v>199.51</v>
      </c>
    </row>
    <row r="9700" customFormat="false" ht="15" hidden="false" customHeight="true" outlineLevel="0" collapsed="false">
      <c r="A9700" s="1" t="n">
        <v>3</v>
      </c>
      <c r="B9700" s="15" t="n">
        <v>46269</v>
      </c>
      <c r="C9700" s="1" t="n">
        <v>22</v>
      </c>
      <c r="D9700" s="1" t="s">
        <v>3220</v>
      </c>
      <c r="E9700" s="1" t="n">
        <v>42</v>
      </c>
      <c r="F9700" s="1" t="s">
        <v>99</v>
      </c>
      <c r="I9700" s="1" t="n">
        <v>4583</v>
      </c>
      <c r="J9700" s="1" t="n">
        <v>100015</v>
      </c>
      <c r="K9700" s="1" t="n">
        <v>16</v>
      </c>
      <c r="L9700" s="1" t="s">
        <v>3228</v>
      </c>
      <c r="N9700" s="1" t="n">
        <v>1.214</v>
      </c>
      <c r="O9700" s="1" t="n">
        <v>52.82</v>
      </c>
    </row>
    <row r="9701" customFormat="false" ht="15" hidden="false" customHeight="true" outlineLevel="0" collapsed="false">
      <c r="A9701" s="1" t="n">
        <v>3</v>
      </c>
      <c r="B9701" s="15" t="n">
        <v>46269</v>
      </c>
      <c r="C9701" s="1" t="n">
        <v>22</v>
      </c>
      <c r="D9701" s="1" t="s">
        <v>3220</v>
      </c>
      <c r="E9701" s="1" t="n">
        <v>42</v>
      </c>
      <c r="F9701" s="1" t="s">
        <v>99</v>
      </c>
      <c r="I9701" s="1" t="n">
        <v>4583</v>
      </c>
      <c r="J9701" s="1" t="n">
        <v>100016</v>
      </c>
      <c r="K9701" s="1" t="n">
        <v>17</v>
      </c>
      <c r="L9701" s="1" t="s">
        <v>3229</v>
      </c>
      <c r="N9701" s="1" t="n">
        <v>1.682</v>
      </c>
      <c r="O9701" s="1" t="n">
        <v>78.92</v>
      </c>
    </row>
    <row r="9702" customFormat="false" ht="15" hidden="false" customHeight="true" outlineLevel="0" collapsed="false">
      <c r="A9702" s="1" t="n">
        <v>3</v>
      </c>
      <c r="B9702" s="15" t="n">
        <v>46269</v>
      </c>
      <c r="C9702" s="1" t="n">
        <v>22</v>
      </c>
      <c r="D9702" s="1" t="s">
        <v>3220</v>
      </c>
      <c r="E9702" s="1" t="n">
        <v>42</v>
      </c>
      <c r="F9702" s="1" t="s">
        <v>99</v>
      </c>
      <c r="I9702" s="1" t="n">
        <v>4583</v>
      </c>
      <c r="J9702" s="1" t="n">
        <v>100017</v>
      </c>
      <c r="K9702" s="1" t="n">
        <v>18</v>
      </c>
      <c r="L9702" s="1" t="s">
        <v>3230</v>
      </c>
      <c r="N9702" s="1" t="n">
        <v>1.49</v>
      </c>
      <c r="O9702" s="1" t="n">
        <v>82.63</v>
      </c>
    </row>
    <row r="9703" customFormat="false" ht="15" hidden="false" customHeight="true" outlineLevel="0" collapsed="false">
      <c r="A9703" s="1" t="n">
        <v>3</v>
      </c>
      <c r="B9703" s="15" t="n">
        <v>46269</v>
      </c>
      <c r="C9703" s="1" t="n">
        <v>22</v>
      </c>
      <c r="D9703" s="1" t="s">
        <v>3220</v>
      </c>
      <c r="E9703" s="1" t="n">
        <v>42</v>
      </c>
      <c r="F9703" s="1" t="s">
        <v>99</v>
      </c>
      <c r="I9703" s="1" t="n">
        <v>4583</v>
      </c>
      <c r="J9703" s="1" t="n">
        <v>100019</v>
      </c>
      <c r="K9703" s="1" t="n">
        <v>20</v>
      </c>
      <c r="L9703" s="1" t="s">
        <v>4920</v>
      </c>
      <c r="N9703" s="1" t="n">
        <v>1.256</v>
      </c>
      <c r="O9703" s="1" t="n">
        <v>46.07</v>
      </c>
    </row>
    <row r="9704" customFormat="false" ht="15" hidden="false" customHeight="true" outlineLevel="0" collapsed="false">
      <c r="A9704" s="1" t="n">
        <v>3</v>
      </c>
      <c r="B9704" s="15" t="n">
        <v>46269</v>
      </c>
      <c r="C9704" s="1" t="n">
        <v>22</v>
      </c>
      <c r="D9704" s="1" t="s">
        <v>3220</v>
      </c>
      <c r="E9704" s="1" t="n">
        <v>42</v>
      </c>
      <c r="F9704" s="1" t="s">
        <v>99</v>
      </c>
      <c r="I9704" s="1" t="n">
        <v>4583</v>
      </c>
      <c r="J9704" s="1" t="n">
        <v>100019</v>
      </c>
      <c r="K9704" s="1" t="n">
        <v>20</v>
      </c>
      <c r="L9704" s="1" t="s">
        <v>4920</v>
      </c>
      <c r="N9704" s="1" t="n">
        <v>1.638</v>
      </c>
      <c r="O9704" s="1" t="n">
        <v>53.97</v>
      </c>
    </row>
    <row r="9705" customFormat="false" ht="15" hidden="false" customHeight="true" outlineLevel="0" collapsed="false">
      <c r="A9705" s="1" t="n">
        <v>3</v>
      </c>
      <c r="B9705" s="15" t="n">
        <v>46269</v>
      </c>
      <c r="C9705" s="1" t="n">
        <v>22</v>
      </c>
      <c r="D9705" s="1" t="s">
        <v>3220</v>
      </c>
      <c r="E9705" s="1" t="n">
        <v>42</v>
      </c>
      <c r="F9705" s="1" t="s">
        <v>99</v>
      </c>
      <c r="I9705" s="1" t="n">
        <v>4583</v>
      </c>
      <c r="J9705" s="1" t="n">
        <v>100020</v>
      </c>
      <c r="K9705" s="1" t="n">
        <v>21</v>
      </c>
      <c r="L9705" s="1" t="s">
        <v>3240</v>
      </c>
      <c r="N9705" s="1" t="n">
        <v>0.406</v>
      </c>
      <c r="O9705" s="1" t="n">
        <v>14.2</v>
      </c>
    </row>
    <row r="9706" customFormat="false" ht="15" hidden="false" customHeight="true" outlineLevel="0" collapsed="false">
      <c r="A9706" s="1" t="n">
        <v>3</v>
      </c>
      <c r="B9706" s="15" t="n">
        <v>46269</v>
      </c>
      <c r="C9706" s="1" t="n">
        <v>22</v>
      </c>
      <c r="D9706" s="1" t="s">
        <v>3220</v>
      </c>
      <c r="E9706" s="1" t="n">
        <v>42</v>
      </c>
      <c r="F9706" s="1" t="s">
        <v>99</v>
      </c>
      <c r="I9706" s="1" t="n">
        <v>4583</v>
      </c>
      <c r="J9706" s="1" t="n">
        <v>100053</v>
      </c>
      <c r="K9706" s="1" t="n">
        <v>54</v>
      </c>
      <c r="L9706" s="1" t="s">
        <v>3231</v>
      </c>
      <c r="N9706" s="1" t="n">
        <v>1.872</v>
      </c>
      <c r="O9706" s="1" t="n">
        <v>71.86</v>
      </c>
    </row>
    <row r="9707" customFormat="false" ht="15" hidden="false" customHeight="true" outlineLevel="0" collapsed="false">
      <c r="A9707" s="1" t="n">
        <v>3</v>
      </c>
      <c r="B9707" s="15" t="n">
        <v>46269</v>
      </c>
      <c r="C9707" s="1" t="n">
        <v>22</v>
      </c>
      <c r="D9707" s="1" t="s">
        <v>3220</v>
      </c>
      <c r="E9707" s="1" t="n">
        <v>42</v>
      </c>
      <c r="F9707" s="1" t="s">
        <v>99</v>
      </c>
      <c r="I9707" s="1" t="n">
        <v>4583</v>
      </c>
      <c r="J9707" s="1" t="n">
        <v>100638</v>
      </c>
      <c r="K9707" s="1" t="n">
        <v>508</v>
      </c>
      <c r="L9707" s="1" t="s">
        <v>3232</v>
      </c>
      <c r="N9707" s="1" t="n">
        <v>3.388</v>
      </c>
      <c r="O9707" s="1" t="n">
        <v>5.75</v>
      </c>
    </row>
    <row r="9708" customFormat="false" ht="15" hidden="false" customHeight="true" outlineLevel="0" collapsed="false">
      <c r="A9708" s="1" t="n">
        <v>3</v>
      </c>
      <c r="B9708" s="15" t="n">
        <v>46269</v>
      </c>
      <c r="C9708" s="1" t="n">
        <v>22</v>
      </c>
      <c r="D9708" s="1" t="s">
        <v>3220</v>
      </c>
      <c r="E9708" s="1" t="n">
        <v>42</v>
      </c>
      <c r="F9708" s="1" t="s">
        <v>99</v>
      </c>
      <c r="I9708" s="1" t="n">
        <v>4583</v>
      </c>
      <c r="J9708" s="1" t="n">
        <v>100638</v>
      </c>
      <c r="K9708" s="1" t="n">
        <v>508</v>
      </c>
      <c r="L9708" s="1" t="s">
        <v>3232</v>
      </c>
      <c r="N9708" s="1" t="n">
        <v>3.44</v>
      </c>
      <c r="O9708" s="1" t="n">
        <v>5.25</v>
      </c>
    </row>
    <row r="9709" customFormat="false" ht="15" hidden="false" customHeight="true" outlineLevel="0" collapsed="false">
      <c r="A9709" s="1" t="n">
        <v>3</v>
      </c>
      <c r="B9709" s="15" t="n">
        <v>46269</v>
      </c>
      <c r="C9709" s="1" t="n">
        <v>22</v>
      </c>
      <c r="D9709" s="1" t="s">
        <v>3220</v>
      </c>
      <c r="E9709" s="1" t="n">
        <v>42</v>
      </c>
      <c r="F9709" s="1" t="s">
        <v>99</v>
      </c>
      <c r="I9709" s="1" t="n">
        <v>4583</v>
      </c>
      <c r="J9709" s="1" t="n">
        <v>100638</v>
      </c>
      <c r="K9709" s="1" t="n">
        <v>508</v>
      </c>
      <c r="L9709" s="1" t="s">
        <v>3232</v>
      </c>
      <c r="N9709" s="1" t="n">
        <v>1.958</v>
      </c>
      <c r="O9709" s="1" t="n">
        <v>3.5</v>
      </c>
    </row>
    <row r="9710" customFormat="false" ht="15" hidden="false" customHeight="true" outlineLevel="0" collapsed="false">
      <c r="A9710" s="1" t="n">
        <v>3</v>
      </c>
      <c r="B9710" s="15" t="n">
        <v>46269</v>
      </c>
      <c r="C9710" s="1" t="n">
        <v>22</v>
      </c>
      <c r="D9710" s="1" t="s">
        <v>3220</v>
      </c>
      <c r="E9710" s="1" t="n">
        <v>42</v>
      </c>
      <c r="F9710" s="1" t="s">
        <v>99</v>
      </c>
      <c r="I9710" s="1" t="n">
        <v>4583</v>
      </c>
      <c r="J9710" s="1" t="n">
        <v>100520</v>
      </c>
      <c r="K9710" s="1" t="n">
        <v>507</v>
      </c>
      <c r="L9710" s="1" t="s">
        <v>3233</v>
      </c>
      <c r="N9710" s="1" t="n">
        <v>10.423</v>
      </c>
      <c r="O9710" s="1" t="n">
        <v>26.59</v>
      </c>
    </row>
    <row r="9711" customFormat="false" ht="15" hidden="false" customHeight="true" outlineLevel="0" collapsed="false">
      <c r="A9711" s="1" t="n">
        <v>3</v>
      </c>
      <c r="B9711" s="15" t="n">
        <v>46269</v>
      </c>
      <c r="C9711" s="1" t="n">
        <v>22</v>
      </c>
      <c r="D9711" s="1" t="s">
        <v>3220</v>
      </c>
      <c r="E9711" s="1" t="n">
        <v>42</v>
      </c>
      <c r="F9711" s="1" t="s">
        <v>99</v>
      </c>
      <c r="I9711" s="1" t="n">
        <v>4583</v>
      </c>
      <c r="J9711" s="1" t="n">
        <v>100520</v>
      </c>
      <c r="K9711" s="1" t="n">
        <v>507</v>
      </c>
      <c r="L9711" s="1" t="s">
        <v>3233</v>
      </c>
      <c r="N9711" s="1" t="n">
        <v>3.414</v>
      </c>
      <c r="O9711" s="1" t="n">
        <v>7.82</v>
      </c>
    </row>
    <row r="9712" customFormat="false" ht="15" hidden="false" customHeight="true" outlineLevel="0" collapsed="false">
      <c r="A9712" s="1" t="n">
        <v>3</v>
      </c>
      <c r="B9712" s="15" t="n">
        <v>46269</v>
      </c>
      <c r="C9712" s="1" t="n">
        <v>22</v>
      </c>
      <c r="D9712" s="1" t="s">
        <v>3220</v>
      </c>
      <c r="E9712" s="1" t="n">
        <v>42</v>
      </c>
      <c r="F9712" s="1" t="s">
        <v>99</v>
      </c>
      <c r="I9712" s="1" t="n">
        <v>4583</v>
      </c>
      <c r="J9712" s="1" t="n">
        <v>110455</v>
      </c>
      <c r="K9712" s="1" t="n">
        <v>53212</v>
      </c>
      <c r="L9712" s="1" t="s">
        <v>3234</v>
      </c>
      <c r="N9712" s="1" t="n">
        <v>0.027</v>
      </c>
      <c r="O9712" s="1" t="n">
        <v>0</v>
      </c>
    </row>
    <row r="9713" customFormat="false" ht="15" hidden="false" customHeight="true" outlineLevel="0" collapsed="false">
      <c r="A9713" s="1" t="n">
        <v>3</v>
      </c>
      <c r="B9713" s="15" t="n">
        <v>46269</v>
      </c>
      <c r="C9713" s="1" t="n">
        <v>22</v>
      </c>
      <c r="D9713" s="1" t="s">
        <v>3220</v>
      </c>
      <c r="E9713" s="1" t="n">
        <v>42</v>
      </c>
      <c r="F9713" s="1" t="s">
        <v>99</v>
      </c>
      <c r="I9713" s="1" t="n">
        <v>4583</v>
      </c>
      <c r="J9713" s="1" t="n">
        <v>110455</v>
      </c>
      <c r="K9713" s="1" t="n">
        <v>53212</v>
      </c>
      <c r="L9713" s="1" t="s">
        <v>3234</v>
      </c>
      <c r="N9713" s="1" t="n">
        <v>0.666</v>
      </c>
      <c r="O9713" s="1" t="n">
        <v>0.01</v>
      </c>
    </row>
    <row r="9714" customFormat="false" ht="15" hidden="false" customHeight="true" outlineLevel="0" collapsed="false">
      <c r="A9714" s="1" t="n">
        <v>3</v>
      </c>
      <c r="B9714" s="15" t="n">
        <v>46269</v>
      </c>
      <c r="C9714" s="1" t="n">
        <v>22</v>
      </c>
      <c r="D9714" s="1" t="s">
        <v>3220</v>
      </c>
      <c r="E9714" s="1" t="n">
        <v>42</v>
      </c>
      <c r="F9714" s="1" t="s">
        <v>99</v>
      </c>
      <c r="I9714" s="1" t="n">
        <v>4583</v>
      </c>
      <c r="J9714" s="1" t="n">
        <v>110455</v>
      </c>
      <c r="K9714" s="1" t="n">
        <v>53212</v>
      </c>
      <c r="L9714" s="1" t="s">
        <v>3234</v>
      </c>
      <c r="N9714" s="1" t="n">
        <v>0.335</v>
      </c>
      <c r="O9714" s="1" t="n">
        <v>0</v>
      </c>
    </row>
    <row r="9715" customFormat="false" ht="15" hidden="false" customHeight="true" outlineLevel="0" collapsed="false">
      <c r="A9715" s="1" t="n">
        <v>3</v>
      </c>
      <c r="B9715" s="15" t="n">
        <v>46269</v>
      </c>
      <c r="C9715" s="1" t="n">
        <v>39</v>
      </c>
      <c r="D9715" s="1" t="s">
        <v>3299</v>
      </c>
      <c r="E9715" s="1" t="n">
        <v>10029</v>
      </c>
      <c r="F9715" s="1" t="s">
        <v>2724</v>
      </c>
      <c r="I9715" s="1" t="n">
        <v>241</v>
      </c>
      <c r="J9715" s="1" t="n">
        <v>70828</v>
      </c>
      <c r="K9715" s="1" t="n">
        <v>2264738</v>
      </c>
      <c r="L9715" s="1" t="s">
        <v>5998</v>
      </c>
      <c r="N9715" s="1" t="n">
        <v>36</v>
      </c>
      <c r="O9715" s="1" t="n">
        <v>369</v>
      </c>
    </row>
    <row r="9716" customFormat="false" ht="15" hidden="false" customHeight="true" outlineLevel="0" collapsed="false">
      <c r="A9716" s="1" t="n">
        <v>3</v>
      </c>
      <c r="B9716" s="15" t="n">
        <v>46269</v>
      </c>
      <c r="C9716" s="1" t="n">
        <v>39</v>
      </c>
      <c r="D9716" s="1" t="s">
        <v>3299</v>
      </c>
      <c r="E9716" s="1" t="n">
        <v>10029</v>
      </c>
      <c r="F9716" s="1" t="s">
        <v>2724</v>
      </c>
      <c r="I9716" s="1" t="n">
        <v>241</v>
      </c>
      <c r="J9716" s="1" t="n">
        <v>79053</v>
      </c>
      <c r="K9716" s="1" t="n">
        <v>790543</v>
      </c>
      <c r="L9716" s="1" t="s">
        <v>5999</v>
      </c>
      <c r="N9716" s="1" t="n">
        <v>104</v>
      </c>
      <c r="O9716" s="1" t="n">
        <v>655.2</v>
      </c>
    </row>
    <row r="9717" customFormat="false" ht="15" hidden="false" customHeight="true" outlineLevel="0" collapsed="false">
      <c r="A9717" s="1" t="n">
        <v>3</v>
      </c>
      <c r="B9717" s="15" t="n">
        <v>46269</v>
      </c>
      <c r="C9717" s="1" t="n">
        <v>39</v>
      </c>
      <c r="D9717" s="1" t="s">
        <v>3299</v>
      </c>
      <c r="E9717" s="1" t="n">
        <v>10029</v>
      </c>
      <c r="F9717" s="1" t="s">
        <v>2724</v>
      </c>
      <c r="I9717" s="1" t="n">
        <v>241</v>
      </c>
      <c r="J9717" s="1" t="n">
        <v>79406</v>
      </c>
      <c r="K9717" s="1" t="n">
        <v>794077</v>
      </c>
      <c r="L9717" s="1" t="s">
        <v>6000</v>
      </c>
      <c r="N9717" s="1" t="n">
        <v>2</v>
      </c>
      <c r="O9717" s="1" t="n">
        <v>90</v>
      </c>
    </row>
    <row r="9718" customFormat="false" ht="15" hidden="false" customHeight="true" outlineLevel="0" collapsed="false">
      <c r="A9718" s="1" t="n">
        <v>3</v>
      </c>
      <c r="B9718" s="15" t="n">
        <v>46269</v>
      </c>
      <c r="C9718" s="1" t="n">
        <v>100</v>
      </c>
      <c r="D9718" s="1" t="s">
        <v>3241</v>
      </c>
      <c r="E9718" s="1" t="n">
        <v>42</v>
      </c>
      <c r="F9718" s="1" t="s">
        <v>99</v>
      </c>
      <c r="I9718" s="1" t="n">
        <v>1652922</v>
      </c>
      <c r="J9718" s="1" t="n">
        <v>100004</v>
      </c>
      <c r="K9718" s="1" t="n">
        <v>5</v>
      </c>
      <c r="L9718" s="1" t="s">
        <v>3451</v>
      </c>
      <c r="N9718" s="1" t="n">
        <v>30.965</v>
      </c>
      <c r="O9718" s="1" t="n">
        <v>639.03</v>
      </c>
    </row>
    <row r="9719" customFormat="false" ht="15" hidden="false" customHeight="true" outlineLevel="0" collapsed="false">
      <c r="A9719" s="1" t="n">
        <v>3</v>
      </c>
      <c r="B9719" s="15" t="n">
        <v>46269</v>
      </c>
      <c r="C9719" s="1" t="n">
        <v>100</v>
      </c>
      <c r="D9719" s="1" t="s">
        <v>3241</v>
      </c>
      <c r="E9719" s="1" t="n">
        <v>42</v>
      </c>
      <c r="F9719" s="1" t="s">
        <v>99</v>
      </c>
      <c r="I9719" s="1" t="n">
        <v>1652922</v>
      </c>
      <c r="J9719" s="1" t="n">
        <v>100638</v>
      </c>
      <c r="K9719" s="1" t="n">
        <v>508</v>
      </c>
      <c r="L9719" s="1" t="s">
        <v>3232</v>
      </c>
      <c r="N9719" s="1" t="n">
        <v>1.958</v>
      </c>
      <c r="O9719" s="1" t="n">
        <v>3.5</v>
      </c>
    </row>
    <row r="9720" customFormat="false" ht="15" hidden="false" customHeight="true" outlineLevel="0" collapsed="false">
      <c r="A9720" s="1" t="n">
        <v>3</v>
      </c>
      <c r="B9720" s="15" t="n">
        <v>46269</v>
      </c>
      <c r="C9720" s="1" t="n">
        <v>100</v>
      </c>
      <c r="D9720" s="1" t="s">
        <v>3241</v>
      </c>
      <c r="E9720" s="1" t="n">
        <v>42</v>
      </c>
      <c r="F9720" s="1" t="s">
        <v>99</v>
      </c>
      <c r="I9720" s="1" t="n">
        <v>1652922</v>
      </c>
      <c r="J9720" s="1" t="n">
        <v>110455</v>
      </c>
      <c r="K9720" s="1" t="n">
        <v>53212</v>
      </c>
      <c r="L9720" s="1" t="s">
        <v>3234</v>
      </c>
      <c r="N9720" s="1" t="n">
        <v>0.027</v>
      </c>
      <c r="O9720" s="1" t="n">
        <v>0</v>
      </c>
    </row>
    <row r="9721" customFormat="false" ht="15" hidden="false" customHeight="true" outlineLevel="0" collapsed="false">
      <c r="A9721" s="1" t="n">
        <v>3</v>
      </c>
      <c r="B9721" s="15" t="n">
        <v>46269</v>
      </c>
      <c r="C9721" s="1" t="n">
        <v>100</v>
      </c>
      <c r="D9721" s="1" t="s">
        <v>3241</v>
      </c>
      <c r="E9721" s="1" t="n">
        <v>42</v>
      </c>
      <c r="F9721" s="1" t="s">
        <v>99</v>
      </c>
      <c r="I9721" s="1" t="n">
        <v>1652955</v>
      </c>
      <c r="J9721" s="1" t="n">
        <v>100000</v>
      </c>
      <c r="K9721" s="1" t="n">
        <v>1</v>
      </c>
      <c r="L9721" s="1" t="s">
        <v>3235</v>
      </c>
      <c r="N9721" s="1" t="n">
        <v>2.108</v>
      </c>
      <c r="O9721" s="1" t="n">
        <v>46.83</v>
      </c>
    </row>
    <row r="9722" customFormat="false" ht="15" hidden="false" customHeight="true" outlineLevel="0" collapsed="false">
      <c r="A9722" s="1" t="n">
        <v>3</v>
      </c>
      <c r="B9722" s="15" t="n">
        <v>46269</v>
      </c>
      <c r="C9722" s="1" t="n">
        <v>100</v>
      </c>
      <c r="D9722" s="1" t="s">
        <v>3241</v>
      </c>
      <c r="E9722" s="1" t="n">
        <v>42</v>
      </c>
      <c r="F9722" s="1" t="s">
        <v>99</v>
      </c>
      <c r="I9722" s="1" t="n">
        <v>1652955</v>
      </c>
      <c r="J9722" s="1" t="n">
        <v>100001</v>
      </c>
      <c r="K9722" s="1" t="n">
        <v>2</v>
      </c>
      <c r="L9722" s="1" t="s">
        <v>3236</v>
      </c>
      <c r="N9722" s="1" t="n">
        <v>7.495</v>
      </c>
      <c r="O9722" s="1" t="n">
        <v>178.01</v>
      </c>
    </row>
    <row r="9723" customFormat="false" ht="15" hidden="false" customHeight="true" outlineLevel="0" collapsed="false">
      <c r="A9723" s="1" t="n">
        <v>3</v>
      </c>
      <c r="B9723" s="15" t="n">
        <v>46269</v>
      </c>
      <c r="C9723" s="1" t="n">
        <v>100</v>
      </c>
      <c r="D9723" s="1" t="s">
        <v>3241</v>
      </c>
      <c r="E9723" s="1" t="n">
        <v>42</v>
      </c>
      <c r="F9723" s="1" t="s">
        <v>99</v>
      </c>
      <c r="I9723" s="1" t="n">
        <v>1652955</v>
      </c>
      <c r="J9723" s="1" t="n">
        <v>100002</v>
      </c>
      <c r="K9723" s="1" t="n">
        <v>3</v>
      </c>
      <c r="L9723" s="1" t="s">
        <v>3237</v>
      </c>
      <c r="N9723" s="1" t="n">
        <v>13.964</v>
      </c>
      <c r="O9723" s="1" t="n">
        <v>342.35</v>
      </c>
    </row>
    <row r="9724" customFormat="false" ht="15" hidden="false" customHeight="true" outlineLevel="0" collapsed="false">
      <c r="A9724" s="1" t="n">
        <v>3</v>
      </c>
      <c r="B9724" s="15" t="n">
        <v>46269</v>
      </c>
      <c r="C9724" s="1" t="n">
        <v>100</v>
      </c>
      <c r="D9724" s="1" t="s">
        <v>3241</v>
      </c>
      <c r="E9724" s="1" t="n">
        <v>42</v>
      </c>
      <c r="F9724" s="1" t="s">
        <v>99</v>
      </c>
      <c r="I9724" s="1" t="n">
        <v>1652955</v>
      </c>
      <c r="J9724" s="1" t="n">
        <v>100003</v>
      </c>
      <c r="K9724" s="1" t="n">
        <v>4</v>
      </c>
      <c r="L9724" s="1" t="s">
        <v>3238</v>
      </c>
      <c r="N9724" s="1" t="n">
        <v>13.832</v>
      </c>
      <c r="O9724" s="1" t="n">
        <v>370.91</v>
      </c>
    </row>
    <row r="9725" customFormat="false" ht="15" hidden="false" customHeight="true" outlineLevel="0" collapsed="false">
      <c r="A9725" s="1" t="n">
        <v>3</v>
      </c>
      <c r="B9725" s="15" t="n">
        <v>46269</v>
      </c>
      <c r="C9725" s="1" t="n">
        <v>100</v>
      </c>
      <c r="D9725" s="1" t="s">
        <v>3241</v>
      </c>
      <c r="E9725" s="1" t="n">
        <v>42</v>
      </c>
      <c r="F9725" s="1" t="s">
        <v>99</v>
      </c>
      <c r="I9725" s="1" t="n">
        <v>1652955</v>
      </c>
      <c r="J9725" s="1" t="n">
        <v>100007</v>
      </c>
      <c r="K9725" s="1" t="n">
        <v>8</v>
      </c>
      <c r="L9725" s="1" t="s">
        <v>3239</v>
      </c>
      <c r="N9725" s="1" t="n">
        <v>2.924</v>
      </c>
      <c r="O9725" s="1" t="n">
        <v>76.17</v>
      </c>
    </row>
    <row r="9726" customFormat="false" ht="15" hidden="false" customHeight="true" outlineLevel="0" collapsed="false">
      <c r="A9726" s="1" t="n">
        <v>3</v>
      </c>
      <c r="B9726" s="15" t="n">
        <v>46269</v>
      </c>
      <c r="C9726" s="1" t="n">
        <v>100</v>
      </c>
      <c r="D9726" s="1" t="s">
        <v>3241</v>
      </c>
      <c r="E9726" s="1" t="n">
        <v>42</v>
      </c>
      <c r="F9726" s="1" t="s">
        <v>99</v>
      </c>
      <c r="I9726" s="1" t="n">
        <v>1652955</v>
      </c>
      <c r="J9726" s="1" t="n">
        <v>100019</v>
      </c>
      <c r="K9726" s="1" t="n">
        <v>20</v>
      </c>
      <c r="L9726" s="1" t="s">
        <v>4920</v>
      </c>
      <c r="N9726" s="1" t="n">
        <v>1.638</v>
      </c>
      <c r="O9726" s="1" t="n">
        <v>53.97</v>
      </c>
    </row>
    <row r="9727" customFormat="false" ht="15" hidden="false" customHeight="true" outlineLevel="0" collapsed="false">
      <c r="A9727" s="1" t="n">
        <v>3</v>
      </c>
      <c r="B9727" s="15" t="n">
        <v>46269</v>
      </c>
      <c r="C9727" s="1" t="n">
        <v>100</v>
      </c>
      <c r="D9727" s="1" t="s">
        <v>3241</v>
      </c>
      <c r="E9727" s="1" t="n">
        <v>42</v>
      </c>
      <c r="F9727" s="1" t="s">
        <v>99</v>
      </c>
      <c r="I9727" s="1" t="n">
        <v>1652955</v>
      </c>
      <c r="J9727" s="1" t="n">
        <v>100638</v>
      </c>
      <c r="K9727" s="1" t="n">
        <v>508</v>
      </c>
      <c r="L9727" s="1" t="s">
        <v>3232</v>
      </c>
      <c r="N9727" s="1" t="n">
        <v>3.44</v>
      </c>
      <c r="O9727" s="1" t="n">
        <v>5.25</v>
      </c>
    </row>
    <row r="9728" customFormat="false" ht="15" hidden="false" customHeight="true" outlineLevel="0" collapsed="false">
      <c r="A9728" s="1" t="n">
        <v>3</v>
      </c>
      <c r="B9728" s="15" t="n">
        <v>46269</v>
      </c>
      <c r="C9728" s="1" t="n">
        <v>100</v>
      </c>
      <c r="D9728" s="1" t="s">
        <v>3241</v>
      </c>
      <c r="E9728" s="1" t="n">
        <v>42</v>
      </c>
      <c r="F9728" s="1" t="s">
        <v>99</v>
      </c>
      <c r="I9728" s="1" t="n">
        <v>1652955</v>
      </c>
      <c r="J9728" s="1" t="n">
        <v>100520</v>
      </c>
      <c r="K9728" s="1" t="n">
        <v>507</v>
      </c>
      <c r="L9728" s="1" t="s">
        <v>3233</v>
      </c>
      <c r="N9728" s="1" t="n">
        <v>3.414</v>
      </c>
      <c r="O9728" s="1" t="n">
        <v>7.82</v>
      </c>
    </row>
    <row r="9729" customFormat="false" ht="15" hidden="false" customHeight="true" outlineLevel="0" collapsed="false">
      <c r="A9729" s="1" t="n">
        <v>3</v>
      </c>
      <c r="B9729" s="15" t="n">
        <v>46269</v>
      </c>
      <c r="C9729" s="1" t="n">
        <v>100</v>
      </c>
      <c r="D9729" s="1" t="s">
        <v>3241</v>
      </c>
      <c r="E9729" s="1" t="n">
        <v>42</v>
      </c>
      <c r="F9729" s="1" t="s">
        <v>99</v>
      </c>
      <c r="I9729" s="1" t="n">
        <v>1652955</v>
      </c>
      <c r="J9729" s="1" t="n">
        <v>110455</v>
      </c>
      <c r="K9729" s="1" t="n">
        <v>53212</v>
      </c>
      <c r="L9729" s="1" t="s">
        <v>3234</v>
      </c>
      <c r="N9729" s="1" t="n">
        <v>0.335</v>
      </c>
      <c r="O9729" s="1" t="n">
        <v>0</v>
      </c>
    </row>
    <row r="9730" customFormat="false" ht="15" hidden="false" customHeight="true" outlineLevel="0" collapsed="false">
      <c r="A9730" s="1" t="n">
        <v>3</v>
      </c>
      <c r="B9730" s="15" t="n">
        <v>46269</v>
      </c>
      <c r="C9730" s="1" t="n">
        <v>100</v>
      </c>
      <c r="D9730" s="1" t="s">
        <v>3241</v>
      </c>
      <c r="E9730" s="1" t="n">
        <v>42</v>
      </c>
      <c r="F9730" s="1" t="s">
        <v>99</v>
      </c>
      <c r="I9730" s="1" t="n">
        <v>1652958</v>
      </c>
      <c r="J9730" s="1" t="n">
        <v>100000</v>
      </c>
      <c r="K9730" s="1" t="n">
        <v>1</v>
      </c>
      <c r="L9730" s="1" t="s">
        <v>3235</v>
      </c>
      <c r="N9730" s="1" t="n">
        <v>2.572</v>
      </c>
      <c r="O9730" s="1" t="n">
        <v>63.62</v>
      </c>
    </row>
    <row r="9731" customFormat="false" ht="15" hidden="false" customHeight="true" outlineLevel="0" collapsed="false">
      <c r="A9731" s="1" t="n">
        <v>3</v>
      </c>
      <c r="B9731" s="15" t="n">
        <v>46269</v>
      </c>
      <c r="C9731" s="1" t="n">
        <v>100</v>
      </c>
      <c r="D9731" s="1" t="s">
        <v>3241</v>
      </c>
      <c r="E9731" s="1" t="n">
        <v>42</v>
      </c>
      <c r="F9731" s="1" t="s">
        <v>99</v>
      </c>
      <c r="I9731" s="1" t="n">
        <v>1652958</v>
      </c>
      <c r="J9731" s="1" t="n">
        <v>100006</v>
      </c>
      <c r="K9731" s="1" t="n">
        <v>7</v>
      </c>
      <c r="L9731" s="1" t="s">
        <v>3221</v>
      </c>
      <c r="N9731" s="1" t="n">
        <v>2.164</v>
      </c>
      <c r="O9731" s="1" t="n">
        <v>73.84</v>
      </c>
    </row>
    <row r="9732" customFormat="false" ht="15" hidden="false" customHeight="true" outlineLevel="0" collapsed="false">
      <c r="A9732" s="1" t="n">
        <v>3</v>
      </c>
      <c r="B9732" s="15" t="n">
        <v>46269</v>
      </c>
      <c r="C9732" s="1" t="n">
        <v>100</v>
      </c>
      <c r="D9732" s="1" t="s">
        <v>3241</v>
      </c>
      <c r="E9732" s="1" t="n">
        <v>42</v>
      </c>
      <c r="F9732" s="1" t="s">
        <v>99</v>
      </c>
      <c r="I9732" s="1" t="n">
        <v>1652958</v>
      </c>
      <c r="J9732" s="1" t="n">
        <v>100007</v>
      </c>
      <c r="K9732" s="1" t="n">
        <v>8</v>
      </c>
      <c r="L9732" s="1" t="s">
        <v>3239</v>
      </c>
      <c r="N9732" s="1" t="n">
        <v>2.178</v>
      </c>
      <c r="O9732" s="1" t="n">
        <v>63.17</v>
      </c>
    </row>
    <row r="9733" customFormat="false" ht="15" hidden="false" customHeight="true" outlineLevel="0" collapsed="false">
      <c r="A9733" s="1" t="n">
        <v>3</v>
      </c>
      <c r="B9733" s="15" t="n">
        <v>46269</v>
      </c>
      <c r="C9733" s="1" t="n">
        <v>100</v>
      </c>
      <c r="D9733" s="1" t="s">
        <v>3241</v>
      </c>
      <c r="E9733" s="1" t="n">
        <v>42</v>
      </c>
      <c r="F9733" s="1" t="s">
        <v>99</v>
      </c>
      <c r="I9733" s="1" t="n">
        <v>1652958</v>
      </c>
      <c r="J9733" s="1" t="n">
        <v>100008</v>
      </c>
      <c r="K9733" s="1" t="n">
        <v>9</v>
      </c>
      <c r="L9733" s="1" t="s">
        <v>3222</v>
      </c>
      <c r="N9733" s="1" t="n">
        <v>12.045</v>
      </c>
      <c r="O9733" s="1" t="n">
        <v>421.29</v>
      </c>
    </row>
    <row r="9734" customFormat="false" ht="15" hidden="false" customHeight="true" outlineLevel="0" collapsed="false">
      <c r="A9734" s="1" t="n">
        <v>3</v>
      </c>
      <c r="B9734" s="15" t="n">
        <v>46269</v>
      </c>
      <c r="C9734" s="1" t="n">
        <v>100</v>
      </c>
      <c r="D9734" s="1" t="s">
        <v>3241</v>
      </c>
      <c r="E9734" s="1" t="n">
        <v>42</v>
      </c>
      <c r="F9734" s="1" t="s">
        <v>99</v>
      </c>
      <c r="I9734" s="1" t="n">
        <v>1652958</v>
      </c>
      <c r="J9734" s="1" t="n">
        <v>100010</v>
      </c>
      <c r="K9734" s="1" t="n">
        <v>11</v>
      </c>
      <c r="L9734" s="1" t="s">
        <v>3223</v>
      </c>
      <c r="N9734" s="1" t="n">
        <v>2.676</v>
      </c>
      <c r="O9734" s="1" t="n">
        <v>107.3</v>
      </c>
    </row>
    <row r="9735" customFormat="false" ht="15" hidden="false" customHeight="true" outlineLevel="0" collapsed="false">
      <c r="A9735" s="1" t="n">
        <v>3</v>
      </c>
      <c r="B9735" s="15" t="n">
        <v>46269</v>
      </c>
      <c r="C9735" s="1" t="n">
        <v>100</v>
      </c>
      <c r="D9735" s="1" t="s">
        <v>3241</v>
      </c>
      <c r="E9735" s="1" t="n">
        <v>42</v>
      </c>
      <c r="F9735" s="1" t="s">
        <v>99</v>
      </c>
      <c r="I9735" s="1" t="n">
        <v>1652958</v>
      </c>
      <c r="J9735" s="1" t="n">
        <v>100011</v>
      </c>
      <c r="K9735" s="1" t="n">
        <v>12</v>
      </c>
      <c r="L9735" s="1" t="s">
        <v>3224</v>
      </c>
      <c r="N9735" s="1" t="n">
        <v>5.802</v>
      </c>
      <c r="O9735" s="1" t="n">
        <v>232.64</v>
      </c>
    </row>
    <row r="9736" customFormat="false" ht="15" hidden="false" customHeight="true" outlineLevel="0" collapsed="false">
      <c r="A9736" s="1" t="n">
        <v>3</v>
      </c>
      <c r="B9736" s="15" t="n">
        <v>46269</v>
      </c>
      <c r="C9736" s="1" t="n">
        <v>100</v>
      </c>
      <c r="D9736" s="1" t="s">
        <v>3241</v>
      </c>
      <c r="E9736" s="1" t="n">
        <v>42</v>
      </c>
      <c r="F9736" s="1" t="s">
        <v>99</v>
      </c>
      <c r="I9736" s="1" t="n">
        <v>1652958</v>
      </c>
      <c r="J9736" s="1" t="n">
        <v>100012</v>
      </c>
      <c r="K9736" s="1" t="n">
        <v>13</v>
      </c>
      <c r="L9736" s="1" t="s">
        <v>3225</v>
      </c>
      <c r="N9736" s="1" t="n">
        <v>5.18</v>
      </c>
      <c r="O9736" s="1" t="n">
        <v>225.38</v>
      </c>
    </row>
    <row r="9737" customFormat="false" ht="15" hidden="false" customHeight="true" outlineLevel="0" collapsed="false">
      <c r="A9737" s="1" t="n">
        <v>3</v>
      </c>
      <c r="B9737" s="15" t="n">
        <v>46269</v>
      </c>
      <c r="C9737" s="1" t="n">
        <v>100</v>
      </c>
      <c r="D9737" s="1" t="s">
        <v>3241</v>
      </c>
      <c r="E9737" s="1" t="n">
        <v>42</v>
      </c>
      <c r="F9737" s="1" t="s">
        <v>99</v>
      </c>
      <c r="I9737" s="1" t="n">
        <v>1652958</v>
      </c>
      <c r="J9737" s="1" t="n">
        <v>100013</v>
      </c>
      <c r="K9737" s="1" t="n">
        <v>14</v>
      </c>
      <c r="L9737" s="1" t="s">
        <v>3226</v>
      </c>
      <c r="N9737" s="1" t="n">
        <v>8.61</v>
      </c>
      <c r="O9737" s="1" t="n">
        <v>404</v>
      </c>
    </row>
    <row r="9738" customFormat="false" ht="15" hidden="false" customHeight="true" outlineLevel="0" collapsed="false">
      <c r="A9738" s="1" t="n">
        <v>3</v>
      </c>
      <c r="B9738" s="15" t="n">
        <v>46269</v>
      </c>
      <c r="C9738" s="1" t="n">
        <v>100</v>
      </c>
      <c r="D9738" s="1" t="s">
        <v>3241</v>
      </c>
      <c r="E9738" s="1" t="n">
        <v>42</v>
      </c>
      <c r="F9738" s="1" t="s">
        <v>99</v>
      </c>
      <c r="I9738" s="1" t="n">
        <v>1652958</v>
      </c>
      <c r="J9738" s="1" t="n">
        <v>100014</v>
      </c>
      <c r="K9738" s="1" t="n">
        <v>15</v>
      </c>
      <c r="L9738" s="1" t="s">
        <v>3227</v>
      </c>
      <c r="N9738" s="1" t="n">
        <v>4.176</v>
      </c>
      <c r="O9738" s="1" t="n">
        <v>199.51</v>
      </c>
    </row>
    <row r="9739" customFormat="false" ht="15" hidden="false" customHeight="true" outlineLevel="0" collapsed="false">
      <c r="A9739" s="1" t="n">
        <v>3</v>
      </c>
      <c r="B9739" s="15" t="n">
        <v>46269</v>
      </c>
      <c r="C9739" s="1" t="n">
        <v>100</v>
      </c>
      <c r="D9739" s="1" t="s">
        <v>3241</v>
      </c>
      <c r="E9739" s="1" t="n">
        <v>42</v>
      </c>
      <c r="F9739" s="1" t="s">
        <v>99</v>
      </c>
      <c r="I9739" s="1" t="n">
        <v>1652958</v>
      </c>
      <c r="J9739" s="1" t="n">
        <v>100015</v>
      </c>
      <c r="K9739" s="1" t="n">
        <v>16</v>
      </c>
      <c r="L9739" s="1" t="s">
        <v>3228</v>
      </c>
      <c r="N9739" s="1" t="n">
        <v>1.214</v>
      </c>
      <c r="O9739" s="1" t="n">
        <v>52.82</v>
      </c>
    </row>
    <row r="9740" customFormat="false" ht="15" hidden="false" customHeight="true" outlineLevel="0" collapsed="false">
      <c r="A9740" s="1" t="n">
        <v>3</v>
      </c>
      <c r="B9740" s="15" t="n">
        <v>46269</v>
      </c>
      <c r="C9740" s="1" t="n">
        <v>100</v>
      </c>
      <c r="D9740" s="1" t="s">
        <v>3241</v>
      </c>
      <c r="E9740" s="1" t="n">
        <v>42</v>
      </c>
      <c r="F9740" s="1" t="s">
        <v>99</v>
      </c>
      <c r="I9740" s="1" t="n">
        <v>1652958</v>
      </c>
      <c r="J9740" s="1" t="n">
        <v>100016</v>
      </c>
      <c r="K9740" s="1" t="n">
        <v>17</v>
      </c>
      <c r="L9740" s="1" t="s">
        <v>3229</v>
      </c>
      <c r="N9740" s="1" t="n">
        <v>1.682</v>
      </c>
      <c r="O9740" s="1" t="n">
        <v>78.92</v>
      </c>
    </row>
    <row r="9741" customFormat="false" ht="15" hidden="false" customHeight="true" outlineLevel="0" collapsed="false">
      <c r="A9741" s="1" t="n">
        <v>3</v>
      </c>
      <c r="B9741" s="15" t="n">
        <v>46269</v>
      </c>
      <c r="C9741" s="1" t="n">
        <v>100</v>
      </c>
      <c r="D9741" s="1" t="s">
        <v>3241</v>
      </c>
      <c r="E9741" s="1" t="n">
        <v>42</v>
      </c>
      <c r="F9741" s="1" t="s">
        <v>99</v>
      </c>
      <c r="I9741" s="1" t="n">
        <v>1652958</v>
      </c>
      <c r="J9741" s="1" t="n">
        <v>100017</v>
      </c>
      <c r="K9741" s="1" t="n">
        <v>18</v>
      </c>
      <c r="L9741" s="1" t="s">
        <v>3230</v>
      </c>
      <c r="N9741" s="1" t="n">
        <v>1.49</v>
      </c>
      <c r="O9741" s="1" t="n">
        <v>82.63</v>
      </c>
    </row>
    <row r="9742" customFormat="false" ht="15" hidden="false" customHeight="true" outlineLevel="0" collapsed="false">
      <c r="A9742" s="1" t="n">
        <v>3</v>
      </c>
      <c r="B9742" s="15" t="n">
        <v>46269</v>
      </c>
      <c r="C9742" s="1" t="n">
        <v>100</v>
      </c>
      <c r="D9742" s="1" t="s">
        <v>3241</v>
      </c>
      <c r="E9742" s="1" t="n">
        <v>42</v>
      </c>
      <c r="F9742" s="1" t="s">
        <v>99</v>
      </c>
      <c r="I9742" s="1" t="n">
        <v>1652958</v>
      </c>
      <c r="J9742" s="1" t="n">
        <v>100019</v>
      </c>
      <c r="K9742" s="1" t="n">
        <v>20</v>
      </c>
      <c r="L9742" s="1" t="s">
        <v>4920</v>
      </c>
      <c r="N9742" s="1" t="n">
        <v>1.256</v>
      </c>
      <c r="O9742" s="1" t="n">
        <v>46.07</v>
      </c>
    </row>
    <row r="9743" customFormat="false" ht="15" hidden="false" customHeight="true" outlineLevel="0" collapsed="false">
      <c r="A9743" s="1" t="n">
        <v>3</v>
      </c>
      <c r="B9743" s="15" t="n">
        <v>46269</v>
      </c>
      <c r="C9743" s="1" t="n">
        <v>100</v>
      </c>
      <c r="D9743" s="1" t="s">
        <v>3241</v>
      </c>
      <c r="E9743" s="1" t="n">
        <v>42</v>
      </c>
      <c r="F9743" s="1" t="s">
        <v>99</v>
      </c>
      <c r="I9743" s="1" t="n">
        <v>1652958</v>
      </c>
      <c r="J9743" s="1" t="n">
        <v>100020</v>
      </c>
      <c r="K9743" s="1" t="n">
        <v>21</v>
      </c>
      <c r="L9743" s="1" t="s">
        <v>3240</v>
      </c>
      <c r="N9743" s="1" t="n">
        <v>0.406</v>
      </c>
      <c r="O9743" s="1" t="n">
        <v>14.2</v>
      </c>
    </row>
    <row r="9744" customFormat="false" ht="15" hidden="false" customHeight="true" outlineLevel="0" collapsed="false">
      <c r="A9744" s="1" t="n">
        <v>3</v>
      </c>
      <c r="B9744" s="15" t="n">
        <v>46269</v>
      </c>
      <c r="C9744" s="1" t="n">
        <v>100</v>
      </c>
      <c r="D9744" s="1" t="s">
        <v>3241</v>
      </c>
      <c r="E9744" s="1" t="n">
        <v>42</v>
      </c>
      <c r="F9744" s="1" t="s">
        <v>99</v>
      </c>
      <c r="I9744" s="1" t="n">
        <v>1652958</v>
      </c>
      <c r="J9744" s="1" t="n">
        <v>100053</v>
      </c>
      <c r="K9744" s="1" t="n">
        <v>54</v>
      </c>
      <c r="L9744" s="1" t="s">
        <v>3231</v>
      </c>
      <c r="N9744" s="1" t="n">
        <v>1.872</v>
      </c>
      <c r="O9744" s="1" t="n">
        <v>71.86</v>
      </c>
    </row>
    <row r="9745" customFormat="false" ht="15" hidden="false" customHeight="true" outlineLevel="0" collapsed="false">
      <c r="A9745" s="1" t="n">
        <v>3</v>
      </c>
      <c r="B9745" s="15" t="n">
        <v>46269</v>
      </c>
      <c r="C9745" s="1" t="n">
        <v>100</v>
      </c>
      <c r="D9745" s="1" t="s">
        <v>3241</v>
      </c>
      <c r="E9745" s="1" t="n">
        <v>42</v>
      </c>
      <c r="F9745" s="1" t="s">
        <v>99</v>
      </c>
      <c r="I9745" s="1" t="n">
        <v>1652958</v>
      </c>
      <c r="J9745" s="1" t="n">
        <v>100638</v>
      </c>
      <c r="K9745" s="1" t="n">
        <v>508</v>
      </c>
      <c r="L9745" s="1" t="s">
        <v>3232</v>
      </c>
      <c r="N9745" s="1" t="n">
        <v>3.388</v>
      </c>
      <c r="O9745" s="1" t="n">
        <v>5.75</v>
      </c>
    </row>
    <row r="9746" customFormat="false" ht="15" hidden="false" customHeight="true" outlineLevel="0" collapsed="false">
      <c r="A9746" s="1" t="n">
        <v>3</v>
      </c>
      <c r="B9746" s="15" t="n">
        <v>46269</v>
      </c>
      <c r="C9746" s="1" t="n">
        <v>100</v>
      </c>
      <c r="D9746" s="1" t="s">
        <v>3241</v>
      </c>
      <c r="E9746" s="1" t="n">
        <v>42</v>
      </c>
      <c r="F9746" s="1" t="s">
        <v>99</v>
      </c>
      <c r="I9746" s="1" t="n">
        <v>1652958</v>
      </c>
      <c r="J9746" s="1" t="n">
        <v>100520</v>
      </c>
      <c r="K9746" s="1" t="n">
        <v>507</v>
      </c>
      <c r="L9746" s="1" t="s">
        <v>3233</v>
      </c>
      <c r="N9746" s="1" t="n">
        <v>10.423</v>
      </c>
      <c r="O9746" s="1" t="n">
        <v>26.59</v>
      </c>
    </row>
    <row r="9747" customFormat="false" ht="15" hidden="false" customHeight="true" outlineLevel="0" collapsed="false">
      <c r="A9747" s="1" t="n">
        <v>3</v>
      </c>
      <c r="B9747" s="15" t="n">
        <v>46269</v>
      </c>
      <c r="C9747" s="1" t="n">
        <v>100</v>
      </c>
      <c r="D9747" s="1" t="s">
        <v>3241</v>
      </c>
      <c r="E9747" s="1" t="n">
        <v>42</v>
      </c>
      <c r="F9747" s="1" t="s">
        <v>99</v>
      </c>
      <c r="I9747" s="1" t="n">
        <v>1652958</v>
      </c>
      <c r="J9747" s="1" t="n">
        <v>110455</v>
      </c>
      <c r="K9747" s="1" t="n">
        <v>53212</v>
      </c>
      <c r="L9747" s="1" t="s">
        <v>3234</v>
      </c>
      <c r="N9747" s="1" t="n">
        <v>0.666</v>
      </c>
      <c r="O9747" s="1" t="n">
        <v>0.01</v>
      </c>
    </row>
    <row r="9748" customFormat="false" ht="15" hidden="false" customHeight="true" outlineLevel="0" collapsed="false">
      <c r="A9748" s="1" t="n">
        <v>3</v>
      </c>
      <c r="B9748" s="15" t="n">
        <v>46269</v>
      </c>
      <c r="C9748" s="1" t="n">
        <v>107</v>
      </c>
      <c r="D9748" s="1" t="s">
        <v>3519</v>
      </c>
      <c r="E9748" s="1" t="n">
        <v>1672</v>
      </c>
      <c r="F9748" s="1" t="s">
        <v>87</v>
      </c>
      <c r="I9748" s="1" t="n">
        <v>1441538</v>
      </c>
      <c r="J9748" s="1" t="n">
        <v>101308</v>
      </c>
      <c r="K9748" s="1" t="n">
        <v>7896579330098</v>
      </c>
      <c r="L9748" s="1" t="s">
        <v>3218</v>
      </c>
      <c r="N9748" s="1" t="n">
        <v>2</v>
      </c>
      <c r="O9748" s="1" t="n">
        <v>19.2</v>
      </c>
    </row>
    <row r="9749" customFormat="false" ht="15" hidden="false" customHeight="true" outlineLevel="0" collapsed="false">
      <c r="A9749" s="1" t="n">
        <v>3</v>
      </c>
      <c r="B9749" s="15" t="n">
        <v>46270</v>
      </c>
      <c r="C9749" s="1" t="n">
        <v>6</v>
      </c>
      <c r="D9749" s="1" t="s">
        <v>3073</v>
      </c>
      <c r="E9749" s="1" t="n">
        <v>42</v>
      </c>
      <c r="F9749" s="1" t="s">
        <v>99</v>
      </c>
      <c r="I9749" s="1" t="n">
        <v>4584</v>
      </c>
      <c r="J9749" s="1" t="n">
        <v>100103</v>
      </c>
      <c r="K9749" s="1" t="n">
        <v>104</v>
      </c>
      <c r="L9749" s="1" t="s">
        <v>3071</v>
      </c>
      <c r="N9749" s="1" t="n">
        <v>20</v>
      </c>
      <c r="O9749" s="1" t="n">
        <v>125</v>
      </c>
    </row>
    <row r="9750" customFormat="false" ht="15" hidden="false" customHeight="true" outlineLevel="0" collapsed="false">
      <c r="A9750" s="1" t="n">
        <v>3</v>
      </c>
      <c r="B9750" s="15" t="n">
        <v>46270</v>
      </c>
      <c r="C9750" s="1" t="n">
        <v>6</v>
      </c>
      <c r="D9750" s="1" t="s">
        <v>3073</v>
      </c>
      <c r="E9750" s="1" t="n">
        <v>42</v>
      </c>
      <c r="F9750" s="1" t="s">
        <v>99</v>
      </c>
      <c r="I9750" s="1" t="n">
        <v>4585</v>
      </c>
      <c r="J9750" s="1" t="n">
        <v>109791</v>
      </c>
      <c r="K9750" s="1" t="n">
        <v>9667</v>
      </c>
      <c r="L9750" s="1" t="s">
        <v>3068</v>
      </c>
      <c r="N9750" s="1" t="n">
        <v>14</v>
      </c>
      <c r="O9750" s="1" t="n">
        <v>35</v>
      </c>
    </row>
    <row r="9751" customFormat="false" ht="15" hidden="false" customHeight="true" outlineLevel="0" collapsed="false">
      <c r="A9751" s="1" t="n">
        <v>3</v>
      </c>
      <c r="B9751" s="15" t="n">
        <v>46270</v>
      </c>
      <c r="C9751" s="1" t="n">
        <v>6</v>
      </c>
      <c r="D9751" s="1" t="s">
        <v>3073</v>
      </c>
      <c r="E9751" s="1" t="n">
        <v>42</v>
      </c>
      <c r="F9751" s="1" t="s">
        <v>99</v>
      </c>
      <c r="I9751" s="1" t="n">
        <v>4585</v>
      </c>
      <c r="J9751" s="1" t="n">
        <v>37359</v>
      </c>
      <c r="K9751" s="1" t="n">
        <v>55526</v>
      </c>
      <c r="L9751" s="1" t="s">
        <v>3069</v>
      </c>
      <c r="N9751" s="1" t="n">
        <v>15</v>
      </c>
      <c r="O9751" s="1" t="n">
        <v>105</v>
      </c>
    </row>
    <row r="9752" customFormat="false" ht="15" hidden="false" customHeight="true" outlineLevel="0" collapsed="false">
      <c r="A9752" s="1" t="n">
        <v>3</v>
      </c>
      <c r="B9752" s="15" t="n">
        <v>46270</v>
      </c>
      <c r="C9752" s="1" t="n">
        <v>6</v>
      </c>
      <c r="D9752" s="1" t="s">
        <v>3073</v>
      </c>
      <c r="E9752" s="1" t="n">
        <v>42</v>
      </c>
      <c r="F9752" s="1" t="s">
        <v>99</v>
      </c>
      <c r="I9752" s="1" t="n">
        <v>4585</v>
      </c>
      <c r="J9752" s="1" t="n">
        <v>37361</v>
      </c>
      <c r="K9752" s="1" t="n">
        <v>2240817</v>
      </c>
      <c r="L9752" s="1" t="s">
        <v>3070</v>
      </c>
      <c r="N9752" s="1" t="n">
        <v>120</v>
      </c>
      <c r="O9752" s="1" t="n">
        <v>240</v>
      </c>
    </row>
    <row r="9753" customFormat="false" ht="15" hidden="false" customHeight="true" outlineLevel="0" collapsed="false">
      <c r="A9753" s="1" t="n">
        <v>3</v>
      </c>
      <c r="B9753" s="15" t="n">
        <v>46272</v>
      </c>
      <c r="C9753" s="1" t="n">
        <v>6</v>
      </c>
      <c r="D9753" s="1" t="s">
        <v>3073</v>
      </c>
      <c r="E9753" s="1" t="n">
        <v>42</v>
      </c>
      <c r="F9753" s="1" t="s">
        <v>99</v>
      </c>
      <c r="I9753" s="1" t="n">
        <v>4586</v>
      </c>
      <c r="J9753" s="1" t="n">
        <v>100103</v>
      </c>
      <c r="K9753" s="1" t="n">
        <v>104</v>
      </c>
      <c r="L9753" s="1" t="s">
        <v>3071</v>
      </c>
      <c r="N9753" s="1" t="n">
        <v>40</v>
      </c>
      <c r="O9753" s="1" t="n">
        <v>250</v>
      </c>
    </row>
    <row r="9754" customFormat="false" ht="15" hidden="false" customHeight="true" outlineLevel="0" collapsed="false">
      <c r="A9754" s="1" t="n">
        <v>3</v>
      </c>
      <c r="B9754" s="15" t="n">
        <v>46273</v>
      </c>
      <c r="C9754" s="1" t="n">
        <v>1</v>
      </c>
      <c r="D9754" s="1" t="s">
        <v>3101</v>
      </c>
      <c r="E9754" s="1" t="n">
        <v>1615</v>
      </c>
      <c r="F9754" s="1" t="s">
        <v>157</v>
      </c>
      <c r="I9754" s="1" t="n">
        <v>15269</v>
      </c>
      <c r="J9754" s="1" t="n">
        <v>100114</v>
      </c>
      <c r="K9754" s="1" t="n">
        <v>115</v>
      </c>
      <c r="L9754" s="1" t="s">
        <v>3352</v>
      </c>
      <c r="N9754" s="1" t="n">
        <v>18</v>
      </c>
      <c r="O9754" s="1" t="n">
        <v>180</v>
      </c>
    </row>
    <row r="9755" customFormat="false" ht="15" hidden="false" customHeight="true" outlineLevel="0" collapsed="false">
      <c r="A9755" s="1" t="n">
        <v>3</v>
      </c>
      <c r="B9755" s="15" t="n">
        <v>46273</v>
      </c>
      <c r="C9755" s="1" t="n">
        <v>1</v>
      </c>
      <c r="D9755" s="1" t="s">
        <v>3101</v>
      </c>
      <c r="E9755" s="1" t="n">
        <v>1615</v>
      </c>
      <c r="F9755" s="1" t="s">
        <v>157</v>
      </c>
      <c r="I9755" s="1" t="n">
        <v>15269</v>
      </c>
      <c r="J9755" s="1" t="n">
        <v>37771</v>
      </c>
      <c r="K9755" s="1" t="n">
        <v>774574</v>
      </c>
      <c r="L9755" s="1" t="s">
        <v>3353</v>
      </c>
      <c r="N9755" s="1" t="n">
        <v>20</v>
      </c>
      <c r="O9755" s="1" t="n">
        <v>130</v>
      </c>
    </row>
    <row r="9756" customFormat="false" ht="15" hidden="false" customHeight="true" outlineLevel="0" collapsed="false">
      <c r="A9756" s="1" t="n">
        <v>3</v>
      </c>
      <c r="B9756" s="15" t="n">
        <v>46273</v>
      </c>
      <c r="C9756" s="1" t="n">
        <v>6</v>
      </c>
      <c r="D9756" s="1" t="s">
        <v>3073</v>
      </c>
      <c r="E9756" s="1" t="n">
        <v>42</v>
      </c>
      <c r="F9756" s="1" t="s">
        <v>99</v>
      </c>
      <c r="I9756" s="1" t="n">
        <v>4587</v>
      </c>
      <c r="J9756" s="1" t="n">
        <v>100062</v>
      </c>
      <c r="K9756" s="1" t="n">
        <v>63</v>
      </c>
      <c r="L9756" s="1" t="s">
        <v>3104</v>
      </c>
      <c r="N9756" s="1" t="n">
        <v>20</v>
      </c>
      <c r="O9756" s="1" t="n">
        <v>130</v>
      </c>
    </row>
    <row r="9757" customFormat="false" ht="15" hidden="false" customHeight="true" outlineLevel="0" collapsed="false">
      <c r="A9757" s="1" t="n">
        <v>3</v>
      </c>
      <c r="B9757" s="15" t="n">
        <v>46273</v>
      </c>
      <c r="C9757" s="1" t="n">
        <v>6</v>
      </c>
      <c r="D9757" s="1" t="s">
        <v>3073</v>
      </c>
      <c r="E9757" s="1" t="n">
        <v>42</v>
      </c>
      <c r="F9757" s="1" t="s">
        <v>99</v>
      </c>
      <c r="I9757" s="1" t="n">
        <v>4587</v>
      </c>
      <c r="J9757" s="1" t="n">
        <v>100105</v>
      </c>
      <c r="K9757" s="1" t="n">
        <v>106</v>
      </c>
      <c r="L9757" s="1" t="s">
        <v>3106</v>
      </c>
      <c r="N9757" s="1" t="n">
        <v>48</v>
      </c>
      <c r="O9757" s="1" t="n">
        <v>260</v>
      </c>
    </row>
    <row r="9758" customFormat="false" ht="15" hidden="false" customHeight="true" outlineLevel="0" collapsed="false">
      <c r="A9758" s="1" t="n">
        <v>3</v>
      </c>
      <c r="B9758" s="15" t="n">
        <v>46273</v>
      </c>
      <c r="C9758" s="1" t="n">
        <v>6</v>
      </c>
      <c r="D9758" s="1" t="s">
        <v>3073</v>
      </c>
      <c r="E9758" s="1" t="n">
        <v>42</v>
      </c>
      <c r="F9758" s="1" t="s">
        <v>99</v>
      </c>
      <c r="I9758" s="1" t="n">
        <v>4587</v>
      </c>
      <c r="J9758" s="1" t="n">
        <v>100105</v>
      </c>
      <c r="K9758" s="1" t="n">
        <v>106</v>
      </c>
      <c r="L9758" s="1" t="s">
        <v>3106</v>
      </c>
      <c r="N9758" s="1" t="n">
        <v>5</v>
      </c>
      <c r="O9758" s="1" t="n">
        <v>40</v>
      </c>
    </row>
    <row r="9759" customFormat="false" ht="15" hidden="false" customHeight="true" outlineLevel="0" collapsed="false">
      <c r="A9759" s="1" t="n">
        <v>3</v>
      </c>
      <c r="B9759" s="15" t="n">
        <v>46273</v>
      </c>
      <c r="C9759" s="1" t="n">
        <v>6</v>
      </c>
      <c r="D9759" s="1" t="s">
        <v>3073</v>
      </c>
      <c r="E9759" s="1" t="n">
        <v>42</v>
      </c>
      <c r="F9759" s="1" t="s">
        <v>99</v>
      </c>
      <c r="I9759" s="1" t="n">
        <v>4587</v>
      </c>
      <c r="J9759" s="1" t="n">
        <v>100109</v>
      </c>
      <c r="K9759" s="1" t="n">
        <v>110</v>
      </c>
      <c r="L9759" s="1" t="s">
        <v>3108</v>
      </c>
      <c r="N9759" s="1" t="n">
        <v>40</v>
      </c>
      <c r="O9759" s="1" t="n">
        <v>260</v>
      </c>
    </row>
    <row r="9760" customFormat="false" ht="15" hidden="false" customHeight="true" outlineLevel="0" collapsed="false">
      <c r="A9760" s="1" t="n">
        <v>3</v>
      </c>
      <c r="B9760" s="15" t="n">
        <v>46273</v>
      </c>
      <c r="C9760" s="1" t="n">
        <v>6</v>
      </c>
      <c r="D9760" s="1" t="s">
        <v>3073</v>
      </c>
      <c r="E9760" s="1" t="n">
        <v>42</v>
      </c>
      <c r="F9760" s="1" t="s">
        <v>99</v>
      </c>
      <c r="I9760" s="1" t="n">
        <v>4587</v>
      </c>
      <c r="J9760" s="1" t="n">
        <v>100110</v>
      </c>
      <c r="K9760" s="1" t="n">
        <v>111</v>
      </c>
      <c r="L9760" s="1" t="s">
        <v>3257</v>
      </c>
      <c r="N9760" s="1" t="n">
        <v>6.1</v>
      </c>
      <c r="O9760" s="1" t="n">
        <v>54.5</v>
      </c>
    </row>
    <row r="9761" customFormat="false" ht="15" hidden="false" customHeight="true" outlineLevel="0" collapsed="false">
      <c r="A9761" s="1" t="n">
        <v>3</v>
      </c>
      <c r="B9761" s="15" t="n">
        <v>46273</v>
      </c>
      <c r="C9761" s="1" t="n">
        <v>6</v>
      </c>
      <c r="D9761" s="1" t="s">
        <v>3073</v>
      </c>
      <c r="E9761" s="1" t="n">
        <v>42</v>
      </c>
      <c r="F9761" s="1" t="s">
        <v>99</v>
      </c>
      <c r="I9761" s="1" t="n">
        <v>4587</v>
      </c>
      <c r="J9761" s="1" t="n">
        <v>100112</v>
      </c>
      <c r="K9761" s="1" t="n">
        <v>113</v>
      </c>
      <c r="L9761" s="1" t="s">
        <v>3109</v>
      </c>
      <c r="N9761" s="1" t="n">
        <v>15.8</v>
      </c>
      <c r="O9761" s="1" t="n">
        <v>79</v>
      </c>
    </row>
    <row r="9762" customFormat="false" ht="15" hidden="false" customHeight="true" outlineLevel="0" collapsed="false">
      <c r="A9762" s="1" t="n">
        <v>3</v>
      </c>
      <c r="B9762" s="15" t="n">
        <v>46273</v>
      </c>
      <c r="C9762" s="1" t="n">
        <v>6</v>
      </c>
      <c r="D9762" s="1" t="s">
        <v>3073</v>
      </c>
      <c r="E9762" s="1" t="n">
        <v>42</v>
      </c>
      <c r="F9762" s="1" t="s">
        <v>99</v>
      </c>
      <c r="I9762" s="1" t="n">
        <v>4587</v>
      </c>
      <c r="J9762" s="1" t="n">
        <v>100113</v>
      </c>
      <c r="K9762" s="1" t="n">
        <v>114</v>
      </c>
      <c r="L9762" s="1" t="s">
        <v>3110</v>
      </c>
      <c r="N9762" s="1" t="n">
        <v>40</v>
      </c>
      <c r="O9762" s="1" t="n">
        <v>260</v>
      </c>
    </row>
    <row r="9763" customFormat="false" ht="15" hidden="false" customHeight="true" outlineLevel="0" collapsed="false">
      <c r="A9763" s="1" t="n">
        <v>3</v>
      </c>
      <c r="B9763" s="15" t="n">
        <v>46273</v>
      </c>
      <c r="C9763" s="1" t="n">
        <v>6</v>
      </c>
      <c r="D9763" s="1" t="s">
        <v>3073</v>
      </c>
      <c r="E9763" s="1" t="n">
        <v>42</v>
      </c>
      <c r="F9763" s="1" t="s">
        <v>99</v>
      </c>
      <c r="I9763" s="1" t="n">
        <v>4587</v>
      </c>
      <c r="J9763" s="1" t="n">
        <v>100115</v>
      </c>
      <c r="K9763" s="1" t="n">
        <v>116</v>
      </c>
      <c r="L9763" s="1" t="s">
        <v>3258</v>
      </c>
      <c r="N9763" s="1" t="n">
        <v>15</v>
      </c>
      <c r="O9763" s="1" t="n">
        <v>210</v>
      </c>
    </row>
    <row r="9764" customFormat="false" ht="15" hidden="false" customHeight="true" outlineLevel="0" collapsed="false">
      <c r="A9764" s="1" t="n">
        <v>3</v>
      </c>
      <c r="B9764" s="15" t="n">
        <v>46273</v>
      </c>
      <c r="C9764" s="1" t="n">
        <v>6</v>
      </c>
      <c r="D9764" s="1" t="s">
        <v>3073</v>
      </c>
      <c r="E9764" s="1" t="n">
        <v>42</v>
      </c>
      <c r="F9764" s="1" t="s">
        <v>99</v>
      </c>
      <c r="I9764" s="1" t="n">
        <v>4587</v>
      </c>
      <c r="J9764" s="1" t="n">
        <v>100118</v>
      </c>
      <c r="K9764" s="1" t="n">
        <v>119</v>
      </c>
      <c r="L9764" s="1" t="s">
        <v>3112</v>
      </c>
      <c r="N9764" s="1" t="n">
        <v>5</v>
      </c>
      <c r="O9764" s="1" t="n">
        <v>40</v>
      </c>
    </row>
    <row r="9765" customFormat="false" ht="15" hidden="false" customHeight="true" outlineLevel="0" collapsed="false">
      <c r="A9765" s="1" t="n">
        <v>3</v>
      </c>
      <c r="B9765" s="15" t="n">
        <v>46273</v>
      </c>
      <c r="C9765" s="1" t="n">
        <v>6</v>
      </c>
      <c r="D9765" s="1" t="s">
        <v>3073</v>
      </c>
      <c r="E9765" s="1" t="n">
        <v>42</v>
      </c>
      <c r="F9765" s="1" t="s">
        <v>99</v>
      </c>
      <c r="I9765" s="1" t="n">
        <v>4587</v>
      </c>
      <c r="J9765" s="1" t="n">
        <v>100121</v>
      </c>
      <c r="K9765" s="1" t="n">
        <v>122</v>
      </c>
      <c r="L9765" s="1" t="s">
        <v>3113</v>
      </c>
      <c r="N9765" s="1" t="n">
        <v>10</v>
      </c>
      <c r="O9765" s="1" t="n">
        <v>300</v>
      </c>
    </row>
    <row r="9766" customFormat="false" ht="15" hidden="false" customHeight="true" outlineLevel="0" collapsed="false">
      <c r="A9766" s="1" t="n">
        <v>3</v>
      </c>
      <c r="B9766" s="15" t="n">
        <v>46273</v>
      </c>
      <c r="C9766" s="1" t="n">
        <v>6</v>
      </c>
      <c r="D9766" s="1" t="s">
        <v>3073</v>
      </c>
      <c r="E9766" s="1" t="n">
        <v>42</v>
      </c>
      <c r="F9766" s="1" t="s">
        <v>99</v>
      </c>
      <c r="I9766" s="1" t="n">
        <v>4587</v>
      </c>
      <c r="J9766" s="1" t="n">
        <v>100122</v>
      </c>
      <c r="K9766" s="1" t="n">
        <v>123</v>
      </c>
      <c r="L9766" s="1" t="s">
        <v>3114</v>
      </c>
      <c r="N9766" s="1" t="n">
        <v>5</v>
      </c>
      <c r="O9766" s="1" t="n">
        <v>100</v>
      </c>
    </row>
    <row r="9767" customFormat="false" ht="15" hidden="false" customHeight="true" outlineLevel="0" collapsed="false">
      <c r="A9767" s="1" t="n">
        <v>3</v>
      </c>
      <c r="B9767" s="15" t="n">
        <v>46273</v>
      </c>
      <c r="C9767" s="1" t="n">
        <v>6</v>
      </c>
      <c r="D9767" s="1" t="s">
        <v>3073</v>
      </c>
      <c r="E9767" s="1" t="n">
        <v>42</v>
      </c>
      <c r="F9767" s="1" t="s">
        <v>99</v>
      </c>
      <c r="I9767" s="1" t="n">
        <v>4587</v>
      </c>
      <c r="J9767" s="1" t="n">
        <v>100123</v>
      </c>
      <c r="K9767" s="1" t="n">
        <v>124</v>
      </c>
      <c r="L9767" s="1" t="s">
        <v>3259</v>
      </c>
      <c r="N9767" s="1" t="n">
        <v>2</v>
      </c>
      <c r="O9767" s="1" t="n">
        <v>46</v>
      </c>
    </row>
    <row r="9768" customFormat="false" ht="15" hidden="false" customHeight="true" outlineLevel="0" collapsed="false">
      <c r="A9768" s="1" t="n">
        <v>3</v>
      </c>
      <c r="B9768" s="15" t="n">
        <v>46273</v>
      </c>
      <c r="C9768" s="1" t="n">
        <v>6</v>
      </c>
      <c r="D9768" s="1" t="s">
        <v>3073</v>
      </c>
      <c r="E9768" s="1" t="n">
        <v>42</v>
      </c>
      <c r="F9768" s="1" t="s">
        <v>99</v>
      </c>
      <c r="I9768" s="1" t="n">
        <v>4587</v>
      </c>
      <c r="J9768" s="1" t="n">
        <v>100124</v>
      </c>
      <c r="K9768" s="1" t="n">
        <v>125</v>
      </c>
      <c r="L9768" s="1" t="s">
        <v>3260</v>
      </c>
      <c r="N9768" s="1" t="n">
        <v>10.2</v>
      </c>
      <c r="O9768" s="1" t="n">
        <v>91.5</v>
      </c>
    </row>
    <row r="9769" customFormat="false" ht="15" hidden="false" customHeight="true" outlineLevel="0" collapsed="false">
      <c r="A9769" s="1" t="n">
        <v>3</v>
      </c>
      <c r="B9769" s="15" t="n">
        <v>46273</v>
      </c>
      <c r="C9769" s="1" t="n">
        <v>6</v>
      </c>
      <c r="D9769" s="1" t="s">
        <v>3073</v>
      </c>
      <c r="E9769" s="1" t="n">
        <v>42</v>
      </c>
      <c r="F9769" s="1" t="s">
        <v>99</v>
      </c>
      <c r="I9769" s="1" t="n">
        <v>4587</v>
      </c>
      <c r="J9769" s="1" t="n">
        <v>100125</v>
      </c>
      <c r="K9769" s="1" t="n">
        <v>126</v>
      </c>
      <c r="L9769" s="1" t="s">
        <v>3261</v>
      </c>
      <c r="N9769" s="1" t="n">
        <v>20</v>
      </c>
      <c r="O9769" s="1" t="n">
        <v>160</v>
      </c>
    </row>
    <row r="9770" customFormat="false" ht="15" hidden="false" customHeight="true" outlineLevel="0" collapsed="false">
      <c r="A9770" s="1" t="n">
        <v>3</v>
      </c>
      <c r="B9770" s="15" t="n">
        <v>46273</v>
      </c>
      <c r="C9770" s="1" t="n">
        <v>6</v>
      </c>
      <c r="D9770" s="1" t="s">
        <v>3073</v>
      </c>
      <c r="E9770" s="1" t="n">
        <v>42</v>
      </c>
      <c r="F9770" s="1" t="s">
        <v>99</v>
      </c>
      <c r="I9770" s="1" t="n">
        <v>4587</v>
      </c>
      <c r="J9770" s="1" t="n">
        <v>100130</v>
      </c>
      <c r="K9770" s="1" t="n">
        <v>131</v>
      </c>
      <c r="L9770" s="1" t="s">
        <v>3115</v>
      </c>
      <c r="N9770" s="1" t="n">
        <v>10</v>
      </c>
      <c r="O9770" s="1" t="n">
        <v>90</v>
      </c>
    </row>
    <row r="9771" customFormat="false" ht="15" hidden="false" customHeight="true" outlineLevel="0" collapsed="false">
      <c r="A9771" s="1" t="n">
        <v>3</v>
      </c>
      <c r="B9771" s="15" t="n">
        <v>46273</v>
      </c>
      <c r="C9771" s="1" t="n">
        <v>6</v>
      </c>
      <c r="D9771" s="1" t="s">
        <v>3073</v>
      </c>
      <c r="E9771" s="1" t="n">
        <v>42</v>
      </c>
      <c r="F9771" s="1" t="s">
        <v>99</v>
      </c>
      <c r="I9771" s="1" t="n">
        <v>4587</v>
      </c>
      <c r="J9771" s="1" t="n">
        <v>100131</v>
      </c>
      <c r="K9771" s="1" t="n">
        <v>132</v>
      </c>
      <c r="L9771" s="1" t="s">
        <v>3887</v>
      </c>
      <c r="N9771" s="1" t="n">
        <v>1</v>
      </c>
      <c r="O9771" s="1" t="n">
        <v>35</v>
      </c>
    </row>
    <row r="9772" customFormat="false" ht="15" hidden="false" customHeight="true" outlineLevel="0" collapsed="false">
      <c r="A9772" s="1" t="n">
        <v>3</v>
      </c>
      <c r="B9772" s="15" t="n">
        <v>46273</v>
      </c>
      <c r="C9772" s="1" t="n">
        <v>6</v>
      </c>
      <c r="D9772" s="1" t="s">
        <v>3073</v>
      </c>
      <c r="E9772" s="1" t="n">
        <v>42</v>
      </c>
      <c r="F9772" s="1" t="s">
        <v>99</v>
      </c>
      <c r="I9772" s="1" t="n">
        <v>4587</v>
      </c>
      <c r="J9772" s="1" t="n">
        <v>100132</v>
      </c>
      <c r="K9772" s="1" t="n">
        <v>133</v>
      </c>
      <c r="L9772" s="1" t="s">
        <v>3888</v>
      </c>
      <c r="N9772" s="1" t="n">
        <v>48.45</v>
      </c>
      <c r="O9772" s="1" t="n">
        <v>150</v>
      </c>
    </row>
    <row r="9773" customFormat="false" ht="15" hidden="false" customHeight="true" outlineLevel="0" collapsed="false">
      <c r="A9773" s="1" t="n">
        <v>3</v>
      </c>
      <c r="B9773" s="15" t="n">
        <v>46273</v>
      </c>
      <c r="C9773" s="1" t="n">
        <v>6</v>
      </c>
      <c r="D9773" s="1" t="s">
        <v>3073</v>
      </c>
      <c r="E9773" s="1" t="n">
        <v>42</v>
      </c>
      <c r="F9773" s="1" t="s">
        <v>99</v>
      </c>
      <c r="I9773" s="1" t="n">
        <v>4587</v>
      </c>
      <c r="J9773" s="1" t="n">
        <v>100133</v>
      </c>
      <c r="K9773" s="1" t="n">
        <v>134</v>
      </c>
      <c r="L9773" s="1" t="s">
        <v>3116</v>
      </c>
      <c r="N9773" s="1" t="n">
        <v>20</v>
      </c>
      <c r="O9773" s="1" t="n">
        <v>100</v>
      </c>
    </row>
    <row r="9774" customFormat="false" ht="15" hidden="false" customHeight="true" outlineLevel="0" collapsed="false">
      <c r="A9774" s="1" t="n">
        <v>3</v>
      </c>
      <c r="B9774" s="15" t="n">
        <v>46273</v>
      </c>
      <c r="C9774" s="1" t="n">
        <v>6</v>
      </c>
      <c r="D9774" s="1" t="s">
        <v>3073</v>
      </c>
      <c r="E9774" s="1" t="n">
        <v>42</v>
      </c>
      <c r="F9774" s="1" t="s">
        <v>99</v>
      </c>
      <c r="I9774" s="1" t="n">
        <v>4587</v>
      </c>
      <c r="J9774" s="1" t="n">
        <v>100138</v>
      </c>
      <c r="K9774" s="1" t="n">
        <v>139</v>
      </c>
      <c r="L9774" s="1" t="s">
        <v>3117</v>
      </c>
      <c r="N9774" s="1" t="n">
        <v>1</v>
      </c>
      <c r="O9774" s="1" t="n">
        <v>40</v>
      </c>
    </row>
    <row r="9775" customFormat="false" ht="15" hidden="false" customHeight="true" outlineLevel="0" collapsed="false">
      <c r="A9775" s="1" t="n">
        <v>3</v>
      </c>
      <c r="B9775" s="15" t="n">
        <v>46273</v>
      </c>
      <c r="C9775" s="1" t="n">
        <v>6</v>
      </c>
      <c r="D9775" s="1" t="s">
        <v>3073</v>
      </c>
      <c r="E9775" s="1" t="n">
        <v>42</v>
      </c>
      <c r="F9775" s="1" t="s">
        <v>99</v>
      </c>
      <c r="I9775" s="1" t="n">
        <v>4587</v>
      </c>
      <c r="J9775" s="1" t="n">
        <v>100148</v>
      </c>
      <c r="K9775" s="1" t="n">
        <v>149</v>
      </c>
      <c r="L9775" s="1" t="s">
        <v>3460</v>
      </c>
      <c r="N9775" s="1" t="n">
        <v>5</v>
      </c>
      <c r="O9775" s="1" t="n">
        <v>65</v>
      </c>
    </row>
    <row r="9776" customFormat="false" ht="15" hidden="false" customHeight="true" outlineLevel="0" collapsed="false">
      <c r="A9776" s="1" t="n">
        <v>3</v>
      </c>
      <c r="B9776" s="15" t="n">
        <v>46273</v>
      </c>
      <c r="C9776" s="1" t="n">
        <v>6</v>
      </c>
      <c r="D9776" s="1" t="s">
        <v>3073</v>
      </c>
      <c r="E9776" s="1" t="n">
        <v>42</v>
      </c>
      <c r="F9776" s="1" t="s">
        <v>99</v>
      </c>
      <c r="I9776" s="1" t="n">
        <v>4587</v>
      </c>
      <c r="J9776" s="1" t="n">
        <v>110142</v>
      </c>
      <c r="K9776" s="1" t="n">
        <v>16699</v>
      </c>
      <c r="L9776" s="1" t="s">
        <v>3118</v>
      </c>
      <c r="N9776" s="1" t="n">
        <v>20</v>
      </c>
      <c r="O9776" s="1" t="n">
        <v>130</v>
      </c>
    </row>
    <row r="9777" customFormat="false" ht="15" hidden="false" customHeight="true" outlineLevel="0" collapsed="false">
      <c r="A9777" s="1" t="n">
        <v>3</v>
      </c>
      <c r="B9777" s="15" t="n">
        <v>46273</v>
      </c>
      <c r="C9777" s="1" t="n">
        <v>6</v>
      </c>
      <c r="D9777" s="1" t="s">
        <v>3073</v>
      </c>
      <c r="E9777" s="1" t="n">
        <v>42</v>
      </c>
      <c r="F9777" s="1" t="s">
        <v>99</v>
      </c>
      <c r="I9777" s="1" t="n">
        <v>4587</v>
      </c>
      <c r="J9777" s="1" t="n">
        <v>110160</v>
      </c>
      <c r="K9777" s="1" t="n">
        <v>38562</v>
      </c>
      <c r="L9777" s="1" t="s">
        <v>4067</v>
      </c>
      <c r="N9777" s="1" t="n">
        <v>2</v>
      </c>
      <c r="O9777" s="1" t="n">
        <v>66</v>
      </c>
    </row>
    <row r="9778" customFormat="false" ht="15" hidden="false" customHeight="true" outlineLevel="0" collapsed="false">
      <c r="A9778" s="1" t="n">
        <v>3</v>
      </c>
      <c r="B9778" s="15" t="n">
        <v>46273</v>
      </c>
      <c r="C9778" s="1" t="n">
        <v>6</v>
      </c>
      <c r="D9778" s="1" t="s">
        <v>3073</v>
      </c>
      <c r="E9778" s="1" t="n">
        <v>42</v>
      </c>
      <c r="F9778" s="1" t="s">
        <v>99</v>
      </c>
      <c r="I9778" s="1" t="n">
        <v>4588</v>
      </c>
      <c r="J9778" s="1" t="n">
        <v>109791</v>
      </c>
      <c r="K9778" s="1" t="n">
        <v>9667</v>
      </c>
      <c r="L9778" s="1" t="s">
        <v>3068</v>
      </c>
      <c r="N9778" s="1" t="n">
        <v>12</v>
      </c>
      <c r="O9778" s="1" t="n">
        <v>30</v>
      </c>
    </row>
    <row r="9779" customFormat="false" ht="15" hidden="false" customHeight="true" outlineLevel="0" collapsed="false">
      <c r="A9779" s="1" t="n">
        <v>3</v>
      </c>
      <c r="B9779" s="15" t="n">
        <v>46273</v>
      </c>
      <c r="C9779" s="1" t="n">
        <v>6</v>
      </c>
      <c r="D9779" s="1" t="s">
        <v>3073</v>
      </c>
      <c r="E9779" s="1" t="n">
        <v>42</v>
      </c>
      <c r="F9779" s="1" t="s">
        <v>99</v>
      </c>
      <c r="I9779" s="1" t="n">
        <v>4588</v>
      </c>
      <c r="J9779" s="1" t="n">
        <v>37359</v>
      </c>
      <c r="K9779" s="1" t="n">
        <v>55526</v>
      </c>
      <c r="L9779" s="1" t="s">
        <v>3069</v>
      </c>
      <c r="N9779" s="1" t="n">
        <v>12</v>
      </c>
      <c r="O9779" s="1" t="n">
        <v>84</v>
      </c>
    </row>
    <row r="9780" customFormat="false" ht="15" hidden="false" customHeight="true" outlineLevel="0" collapsed="false">
      <c r="A9780" s="1" t="n">
        <v>3</v>
      </c>
      <c r="B9780" s="15" t="n">
        <v>46273</v>
      </c>
      <c r="C9780" s="1" t="n">
        <v>6</v>
      </c>
      <c r="D9780" s="1" t="s">
        <v>3073</v>
      </c>
      <c r="E9780" s="1" t="n">
        <v>42</v>
      </c>
      <c r="F9780" s="1" t="s">
        <v>99</v>
      </c>
      <c r="I9780" s="1" t="n">
        <v>4588</v>
      </c>
      <c r="J9780" s="1" t="n">
        <v>37361</v>
      </c>
      <c r="K9780" s="1" t="n">
        <v>2240817</v>
      </c>
      <c r="L9780" s="1" t="s">
        <v>3070</v>
      </c>
      <c r="N9780" s="1" t="n">
        <v>160</v>
      </c>
      <c r="O9780" s="1" t="n">
        <v>160</v>
      </c>
    </row>
    <row r="9781" customFormat="false" ht="15" hidden="false" customHeight="true" outlineLevel="0" collapsed="false">
      <c r="A9781" s="1" t="n">
        <v>3</v>
      </c>
      <c r="B9781" s="15" t="n">
        <v>46273</v>
      </c>
      <c r="C9781" s="1" t="n">
        <v>6</v>
      </c>
      <c r="D9781" s="1" t="s">
        <v>3073</v>
      </c>
      <c r="E9781" s="1" t="n">
        <v>42</v>
      </c>
      <c r="F9781" s="1" t="s">
        <v>99</v>
      </c>
      <c r="I9781" s="1" t="n">
        <v>4589</v>
      </c>
      <c r="J9781" s="1" t="n">
        <v>72679</v>
      </c>
      <c r="K9781" s="1" t="n">
        <v>246</v>
      </c>
      <c r="L9781" s="1" t="s">
        <v>3072</v>
      </c>
      <c r="N9781" s="1" t="n">
        <v>20</v>
      </c>
      <c r="O9781" s="1" t="n">
        <v>300</v>
      </c>
    </row>
    <row r="9782" customFormat="false" ht="15" hidden="false" customHeight="true" outlineLevel="0" collapsed="false">
      <c r="A9782" s="1" t="n">
        <v>3</v>
      </c>
      <c r="B9782" s="15" t="n">
        <v>46273</v>
      </c>
      <c r="C9782" s="1" t="n">
        <v>6</v>
      </c>
      <c r="D9782" s="1" t="s">
        <v>3073</v>
      </c>
      <c r="E9782" s="1" t="n">
        <v>42</v>
      </c>
      <c r="F9782" s="1" t="s">
        <v>99</v>
      </c>
      <c r="I9782" s="1" t="n">
        <v>4590</v>
      </c>
      <c r="J9782" s="1" t="n">
        <v>100112</v>
      </c>
      <c r="K9782" s="1" t="n">
        <v>113</v>
      </c>
      <c r="L9782" s="1" t="s">
        <v>3109</v>
      </c>
      <c r="N9782" s="1" t="n">
        <v>4.508</v>
      </c>
      <c r="O9782" s="1" t="n">
        <v>13.52</v>
      </c>
    </row>
    <row r="9783" customFormat="false" ht="15" hidden="false" customHeight="true" outlineLevel="0" collapsed="false">
      <c r="A9783" s="1" t="n">
        <v>3</v>
      </c>
      <c r="B9783" s="15" t="n">
        <v>46273</v>
      </c>
      <c r="C9783" s="1" t="n">
        <v>6</v>
      </c>
      <c r="D9783" s="1" t="s">
        <v>3073</v>
      </c>
      <c r="E9783" s="1" t="n">
        <v>42</v>
      </c>
      <c r="F9783" s="1" t="s">
        <v>99</v>
      </c>
      <c r="I9783" s="1" t="n">
        <v>4590</v>
      </c>
      <c r="J9783" s="1" t="n">
        <v>100116</v>
      </c>
      <c r="K9783" s="1" t="n">
        <v>117</v>
      </c>
      <c r="L9783" s="1" t="s">
        <v>3111</v>
      </c>
      <c r="N9783" s="1" t="n">
        <v>7.115</v>
      </c>
      <c r="O9783" s="1" t="n">
        <v>85.38</v>
      </c>
    </row>
    <row r="9784" customFormat="false" ht="15" hidden="false" customHeight="true" outlineLevel="0" collapsed="false">
      <c r="A9784" s="1" t="n">
        <v>3</v>
      </c>
      <c r="B9784" s="15" t="n">
        <v>46273</v>
      </c>
      <c r="C9784" s="1" t="n">
        <v>6</v>
      </c>
      <c r="D9784" s="1" t="s">
        <v>3073</v>
      </c>
      <c r="E9784" s="1" t="n">
        <v>42</v>
      </c>
      <c r="F9784" s="1" t="s">
        <v>99</v>
      </c>
      <c r="I9784" s="1" t="n">
        <v>4591</v>
      </c>
      <c r="J9784" s="1" t="n">
        <v>100103</v>
      </c>
      <c r="K9784" s="1" t="n">
        <v>104</v>
      </c>
      <c r="L9784" s="1" t="s">
        <v>3071</v>
      </c>
      <c r="N9784" s="1" t="n">
        <v>40</v>
      </c>
      <c r="O9784" s="1" t="n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2026-09-09T13:42:07Z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