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immy\OneDrive\Desktop\School Stuff\Junior Year\Fall 2020\BADM 3601\HW\"/>
    </mc:Choice>
  </mc:AlternateContent>
  <xr:revisionPtr revIDLastSave="183" documentId="13_ncr:1_{663D6F56-9DF5-41AC-8BBA-F6EF2CD2FBD2}" xr6:coauthVersionLast="45" xr6:coauthVersionMax="45" xr10:uidLastSave="{A8D8FC8D-4373-4BD3-A0CB-3F0E8BDBE56D}"/>
  <bookViews>
    <workbookView xWindow="-108" yWindow="-108" windowWidth="23256" windowHeight="12576" activeTab="2" xr2:uid="{00000000-000D-0000-FFFF-FFFF00000000}"/>
  </bookViews>
  <sheets>
    <sheet name="HW2" sheetId="2" r:id="rId1"/>
    <sheet name="Data" sheetId="1" r:id="rId2"/>
    <sheet name="Questions" sheetId="4" r:id="rId3"/>
    <sheet name="Work" sheetId="5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9" i="5" l="1"/>
  <c r="F74" i="5"/>
  <c r="M7" i="5"/>
  <c r="L7" i="5"/>
  <c r="K7" i="5"/>
  <c r="I7" i="5" l="1"/>
  <c r="J6" i="5"/>
  <c r="H7" i="5" s="1"/>
  <c r="I6" i="5"/>
  <c r="D24" i="4"/>
  <c r="J7" i="5" l="1"/>
  <c r="H8" i="5" s="1"/>
  <c r="K8" i="5" s="1"/>
  <c r="L8" i="5" l="1"/>
  <c r="M8" i="5" s="1"/>
  <c r="I8" i="5"/>
  <c r="J8" i="5" l="1"/>
  <c r="I9" i="5" s="1"/>
  <c r="J9" i="5" l="1"/>
  <c r="I10" i="5" s="1"/>
  <c r="H9" i="5"/>
  <c r="K9" i="5" s="1"/>
  <c r="L9" i="5" l="1"/>
  <c r="M9" i="5" s="1"/>
  <c r="J10" i="5"/>
  <c r="H11" i="5" s="1"/>
  <c r="K11" i="5" s="1"/>
  <c r="L11" i="5" s="1"/>
  <c r="M11" i="5" s="1"/>
  <c r="H10" i="5"/>
  <c r="K10" i="5" s="1"/>
  <c r="L10" i="5" s="1"/>
  <c r="M10" i="5" s="1"/>
  <c r="I11" i="5" l="1"/>
  <c r="J11" i="5" l="1"/>
  <c r="I12" i="5" s="1"/>
  <c r="J12" i="5" l="1"/>
  <c r="I13" i="5" s="1"/>
  <c r="H12" i="5"/>
  <c r="K12" i="5" s="1"/>
  <c r="L12" i="5" l="1"/>
  <c r="M12" i="5" s="1"/>
  <c r="J13" i="5"/>
  <c r="I14" i="5" s="1"/>
  <c r="H13" i="5"/>
  <c r="K13" i="5" s="1"/>
  <c r="L13" i="5" s="1"/>
  <c r="M13" i="5" s="1"/>
  <c r="H14" i="5" l="1"/>
  <c r="K14" i="5" s="1"/>
  <c r="L14" i="5" s="1"/>
  <c r="M14" i="5" s="1"/>
  <c r="J14" i="5"/>
  <c r="I15" i="5" s="1"/>
  <c r="J15" i="5" l="1"/>
  <c r="I16" i="5" s="1"/>
  <c r="H15" i="5"/>
  <c r="K15" i="5" s="1"/>
  <c r="L15" i="5" s="1"/>
  <c r="M15" i="5" s="1"/>
  <c r="J16" i="5" l="1"/>
  <c r="I17" i="5" s="1"/>
  <c r="H16" i="5"/>
  <c r="K16" i="5" s="1"/>
  <c r="L16" i="5" s="1"/>
  <c r="M16" i="5" s="1"/>
  <c r="J17" i="5" l="1"/>
  <c r="I18" i="5" s="1"/>
  <c r="H17" i="5"/>
  <c r="K17" i="5" s="1"/>
  <c r="L17" i="5" s="1"/>
  <c r="M17" i="5" s="1"/>
  <c r="H18" i="5" l="1"/>
  <c r="K18" i="5" s="1"/>
  <c r="L18" i="5" s="1"/>
  <c r="M18" i="5" s="1"/>
  <c r="J18" i="5"/>
  <c r="I19" i="5" s="1"/>
  <c r="H19" i="5" l="1"/>
  <c r="K19" i="5" s="1"/>
  <c r="L19" i="5" s="1"/>
  <c r="M19" i="5" s="1"/>
  <c r="J19" i="5"/>
  <c r="H20" i="5" s="1"/>
  <c r="K20" i="5" s="1"/>
  <c r="L20" i="5" s="1"/>
  <c r="M20" i="5" s="1"/>
  <c r="I20" i="5" l="1"/>
  <c r="J20" i="5"/>
  <c r="H21" i="5" s="1"/>
  <c r="K21" i="5" s="1"/>
  <c r="L21" i="5" s="1"/>
  <c r="M21" i="5" s="1"/>
  <c r="I21" i="5" l="1"/>
  <c r="J21" i="5" l="1"/>
  <c r="I22" i="5" s="1"/>
  <c r="J22" i="5" l="1"/>
  <c r="I23" i="5" s="1"/>
  <c r="H22" i="5"/>
  <c r="K22" i="5" s="1"/>
  <c r="L22" i="5" s="1"/>
  <c r="M22" i="5" s="1"/>
  <c r="H23" i="5" l="1"/>
  <c r="K23" i="5" s="1"/>
  <c r="L23" i="5" s="1"/>
  <c r="M23" i="5" s="1"/>
  <c r="J23" i="5"/>
  <c r="I24" i="5" s="1"/>
  <c r="J24" i="5" l="1"/>
  <c r="I25" i="5" s="1"/>
  <c r="H24" i="5"/>
  <c r="K24" i="5" s="1"/>
  <c r="L24" i="5" s="1"/>
  <c r="M24" i="5" s="1"/>
  <c r="G7" i="5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6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5" i="5"/>
  <c r="F76" i="5"/>
  <c r="F77" i="5"/>
  <c r="F78" i="5"/>
  <c r="F79" i="5"/>
  <c r="F80" i="5"/>
  <c r="F81" i="5"/>
  <c r="F82" i="5"/>
  <c r="F83" i="5"/>
  <c r="F84" i="5"/>
  <c r="F85" i="5"/>
  <c r="F8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11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6" i="5"/>
  <c r="H25" i="5" l="1"/>
  <c r="K25" i="5" s="1"/>
  <c r="L25" i="5" s="1"/>
  <c r="M25" i="5" s="1"/>
  <c r="J25" i="5"/>
  <c r="I26" i="5" s="1"/>
  <c r="E87" i="5"/>
  <c r="G87" i="5"/>
  <c r="H26" i="5" l="1"/>
  <c r="K26" i="5" s="1"/>
  <c r="L26" i="5" s="1"/>
  <c r="M26" i="5" s="1"/>
  <c r="J26" i="5"/>
  <c r="I27" i="5" s="1"/>
  <c r="C1" i="2"/>
  <c r="J27" i="5" l="1"/>
  <c r="H28" i="5" s="1"/>
  <c r="K28" i="5" s="1"/>
  <c r="L28" i="5" s="1"/>
  <c r="M28" i="5" s="1"/>
  <c r="H27" i="5"/>
  <c r="K27" i="5" s="1"/>
  <c r="L27" i="5" s="1"/>
  <c r="M27" i="5" s="1"/>
  <c r="A35" i="4"/>
  <c r="C1" i="4"/>
  <c r="I28" i="5" l="1"/>
  <c r="J28" i="5" l="1"/>
  <c r="H29" i="5" s="1"/>
  <c r="K29" i="5" s="1"/>
  <c r="L29" i="5" s="1"/>
  <c r="M29" i="5" s="1"/>
  <c r="I29" i="5" l="1"/>
  <c r="J29" i="5" l="1"/>
  <c r="I30" i="5" s="1"/>
  <c r="J30" i="5" l="1"/>
  <c r="I31" i="5" s="1"/>
  <c r="H30" i="5"/>
  <c r="K30" i="5" s="1"/>
  <c r="L30" i="5" s="1"/>
  <c r="M30" i="5" s="1"/>
  <c r="J31" i="5" l="1"/>
  <c r="I32" i="5" s="1"/>
  <c r="H31" i="5"/>
  <c r="K31" i="5" s="1"/>
  <c r="L31" i="5" s="1"/>
  <c r="M31" i="5" s="1"/>
  <c r="J32" i="5" l="1"/>
  <c r="I33" i="5" s="1"/>
  <c r="H32" i="5"/>
  <c r="K32" i="5" s="1"/>
  <c r="L32" i="5" s="1"/>
  <c r="M32" i="5" s="1"/>
  <c r="H33" i="5" l="1"/>
  <c r="K33" i="5" s="1"/>
  <c r="L33" i="5" s="1"/>
  <c r="M33" i="5" s="1"/>
  <c r="J33" i="5"/>
  <c r="I34" i="5" s="1"/>
  <c r="J34" i="5" l="1"/>
  <c r="I35" i="5" s="1"/>
  <c r="H34" i="5"/>
  <c r="K34" i="5" s="1"/>
  <c r="L34" i="5" s="1"/>
  <c r="M34" i="5" s="1"/>
  <c r="J35" i="5" l="1"/>
  <c r="I36" i="5" s="1"/>
  <c r="H35" i="5"/>
  <c r="K35" i="5" s="1"/>
  <c r="L35" i="5" s="1"/>
  <c r="M35" i="5" s="1"/>
  <c r="H36" i="5" l="1"/>
  <c r="K36" i="5" s="1"/>
  <c r="L36" i="5" s="1"/>
  <c r="M36" i="5" s="1"/>
  <c r="J36" i="5"/>
  <c r="I37" i="5" s="1"/>
  <c r="H37" i="5" l="1"/>
  <c r="K37" i="5" s="1"/>
  <c r="L37" i="5" s="1"/>
  <c r="M37" i="5" s="1"/>
  <c r="J37" i="5"/>
  <c r="I38" i="5" s="1"/>
  <c r="J38" i="5" l="1"/>
  <c r="I39" i="5" s="1"/>
  <c r="H38" i="5"/>
  <c r="K38" i="5" s="1"/>
  <c r="L38" i="5" s="1"/>
  <c r="M38" i="5" s="1"/>
  <c r="H39" i="5" l="1"/>
  <c r="K39" i="5" s="1"/>
  <c r="L39" i="5" s="1"/>
  <c r="M39" i="5" s="1"/>
  <c r="J39" i="5"/>
  <c r="I40" i="5" s="1"/>
  <c r="H40" i="5" l="1"/>
  <c r="K40" i="5" s="1"/>
  <c r="L40" i="5" s="1"/>
  <c r="M40" i="5" s="1"/>
  <c r="J40" i="5"/>
  <c r="I41" i="5" s="1"/>
  <c r="H41" i="5" l="1"/>
  <c r="K41" i="5" s="1"/>
  <c r="L41" i="5" s="1"/>
  <c r="M41" i="5" s="1"/>
  <c r="J41" i="5"/>
  <c r="I42" i="5" s="1"/>
  <c r="H42" i="5" l="1"/>
  <c r="K42" i="5" s="1"/>
  <c r="L42" i="5" s="1"/>
  <c r="M42" i="5" s="1"/>
  <c r="J42" i="5"/>
  <c r="I43" i="5" s="1"/>
  <c r="H43" i="5" l="1"/>
  <c r="K43" i="5" s="1"/>
  <c r="L43" i="5" s="1"/>
  <c r="M43" i="5" s="1"/>
  <c r="J43" i="5"/>
  <c r="H44" i="5" s="1"/>
  <c r="K44" i="5" s="1"/>
  <c r="L44" i="5" s="1"/>
  <c r="M44" i="5" s="1"/>
  <c r="I44" i="5" l="1"/>
  <c r="J44" i="5" l="1"/>
  <c r="I45" i="5" s="1"/>
  <c r="H45" i="5" l="1"/>
  <c r="K45" i="5" s="1"/>
  <c r="L45" i="5" s="1"/>
  <c r="M45" i="5" s="1"/>
  <c r="J45" i="5"/>
  <c r="I46" i="5" s="1"/>
  <c r="J46" i="5" l="1"/>
  <c r="I47" i="5" s="1"/>
  <c r="H46" i="5"/>
  <c r="K46" i="5" s="1"/>
  <c r="L46" i="5" s="1"/>
  <c r="M46" i="5" s="1"/>
  <c r="H47" i="5" l="1"/>
  <c r="K47" i="5" s="1"/>
  <c r="L47" i="5" s="1"/>
  <c r="M47" i="5" s="1"/>
  <c r="J47" i="5"/>
  <c r="I48" i="5" s="1"/>
  <c r="H48" i="5" l="1"/>
  <c r="K48" i="5" s="1"/>
  <c r="L48" i="5" s="1"/>
  <c r="M48" i="5" s="1"/>
  <c r="J48" i="5"/>
  <c r="I49" i="5" s="1"/>
  <c r="H49" i="5" l="1"/>
  <c r="K49" i="5" s="1"/>
  <c r="L49" i="5" s="1"/>
  <c r="M49" i="5" s="1"/>
  <c r="J49" i="5"/>
  <c r="I50" i="5" s="1"/>
  <c r="J50" i="5" l="1"/>
  <c r="I51" i="5" s="1"/>
  <c r="H50" i="5"/>
  <c r="K50" i="5" s="1"/>
  <c r="L50" i="5" s="1"/>
  <c r="M50" i="5" s="1"/>
  <c r="H51" i="5" l="1"/>
  <c r="K51" i="5" s="1"/>
  <c r="L51" i="5" s="1"/>
  <c r="M51" i="5" s="1"/>
  <c r="J51" i="5"/>
  <c r="I52" i="5" s="1"/>
  <c r="H52" i="5" l="1"/>
  <c r="K52" i="5" s="1"/>
  <c r="L52" i="5" s="1"/>
  <c r="M52" i="5" s="1"/>
  <c r="J52" i="5"/>
  <c r="I53" i="5" s="1"/>
  <c r="H53" i="5" l="1"/>
  <c r="K53" i="5" s="1"/>
  <c r="L53" i="5" s="1"/>
  <c r="M53" i="5" s="1"/>
  <c r="J53" i="5"/>
  <c r="I54" i="5" s="1"/>
  <c r="J54" i="5" l="1"/>
  <c r="I55" i="5" s="1"/>
  <c r="H54" i="5"/>
  <c r="K54" i="5" s="1"/>
  <c r="L54" i="5" s="1"/>
  <c r="M54" i="5" s="1"/>
  <c r="J55" i="5" l="1"/>
  <c r="I56" i="5" s="1"/>
  <c r="H55" i="5"/>
  <c r="K55" i="5" s="1"/>
  <c r="L55" i="5" s="1"/>
  <c r="M55" i="5" s="1"/>
  <c r="J56" i="5" l="1"/>
  <c r="I57" i="5" s="1"/>
  <c r="H56" i="5"/>
  <c r="K56" i="5" s="1"/>
  <c r="L56" i="5" s="1"/>
  <c r="M56" i="5" s="1"/>
  <c r="J57" i="5" l="1"/>
  <c r="I58" i="5" s="1"/>
  <c r="H57" i="5"/>
  <c r="K57" i="5" s="1"/>
  <c r="L57" i="5" s="1"/>
  <c r="M57" i="5" s="1"/>
  <c r="J58" i="5" l="1"/>
  <c r="I59" i="5" s="1"/>
  <c r="H58" i="5"/>
  <c r="K58" i="5" s="1"/>
  <c r="L58" i="5" s="1"/>
  <c r="M58" i="5" s="1"/>
  <c r="J59" i="5" l="1"/>
  <c r="I60" i="5" s="1"/>
  <c r="H59" i="5"/>
  <c r="K59" i="5" s="1"/>
  <c r="L59" i="5" s="1"/>
  <c r="M59" i="5" s="1"/>
  <c r="J60" i="5" l="1"/>
  <c r="I61" i="5" s="1"/>
  <c r="H60" i="5"/>
  <c r="K60" i="5" s="1"/>
  <c r="L60" i="5" s="1"/>
  <c r="M60" i="5" s="1"/>
  <c r="J61" i="5" l="1"/>
  <c r="I62" i="5" s="1"/>
  <c r="H61" i="5"/>
  <c r="K61" i="5" s="1"/>
  <c r="L61" i="5" s="1"/>
  <c r="M61" i="5" s="1"/>
  <c r="J62" i="5" l="1"/>
  <c r="I63" i="5" s="1"/>
  <c r="H62" i="5"/>
  <c r="K62" i="5" s="1"/>
  <c r="L62" i="5" s="1"/>
  <c r="M62" i="5" s="1"/>
  <c r="J63" i="5" l="1"/>
  <c r="I64" i="5" s="1"/>
  <c r="H63" i="5"/>
  <c r="K63" i="5" s="1"/>
  <c r="L63" i="5" s="1"/>
  <c r="M63" i="5" s="1"/>
  <c r="J64" i="5" l="1"/>
  <c r="I65" i="5" s="1"/>
  <c r="H64" i="5"/>
  <c r="K64" i="5" s="1"/>
  <c r="L64" i="5" s="1"/>
  <c r="M64" i="5" s="1"/>
  <c r="J65" i="5" l="1"/>
  <c r="I66" i="5" s="1"/>
  <c r="H65" i="5"/>
  <c r="K65" i="5" s="1"/>
  <c r="L65" i="5" s="1"/>
  <c r="M65" i="5" s="1"/>
  <c r="J66" i="5" l="1"/>
  <c r="I67" i="5" s="1"/>
  <c r="H66" i="5"/>
  <c r="K66" i="5" s="1"/>
  <c r="L66" i="5" s="1"/>
  <c r="M66" i="5" s="1"/>
  <c r="J67" i="5" l="1"/>
  <c r="I68" i="5" s="1"/>
  <c r="H67" i="5"/>
  <c r="K67" i="5" s="1"/>
  <c r="L67" i="5" s="1"/>
  <c r="M67" i="5" s="1"/>
  <c r="J68" i="5" l="1"/>
  <c r="I69" i="5" s="1"/>
  <c r="H68" i="5"/>
  <c r="K68" i="5" s="1"/>
  <c r="L68" i="5" s="1"/>
  <c r="M68" i="5" s="1"/>
  <c r="J69" i="5" l="1"/>
  <c r="I70" i="5" s="1"/>
  <c r="H69" i="5"/>
  <c r="K69" i="5" s="1"/>
  <c r="L69" i="5" s="1"/>
  <c r="M69" i="5" s="1"/>
  <c r="J70" i="5" l="1"/>
  <c r="I71" i="5" s="1"/>
  <c r="H70" i="5"/>
  <c r="K70" i="5" s="1"/>
  <c r="L70" i="5" s="1"/>
  <c r="M70" i="5" s="1"/>
  <c r="J71" i="5" l="1"/>
  <c r="I72" i="5" s="1"/>
  <c r="H71" i="5"/>
  <c r="K71" i="5" s="1"/>
  <c r="L71" i="5" s="1"/>
  <c r="M71" i="5" s="1"/>
  <c r="J72" i="5" l="1"/>
  <c r="I73" i="5" s="1"/>
  <c r="H72" i="5"/>
  <c r="K72" i="5" s="1"/>
  <c r="L72" i="5" s="1"/>
  <c r="M72" i="5" s="1"/>
  <c r="J73" i="5" l="1"/>
  <c r="I74" i="5" s="1"/>
  <c r="H73" i="5"/>
  <c r="K73" i="5" s="1"/>
  <c r="L73" i="5" s="1"/>
  <c r="M73" i="5" s="1"/>
  <c r="J74" i="5" l="1"/>
  <c r="I75" i="5" s="1"/>
  <c r="H74" i="5"/>
  <c r="K74" i="5" s="1"/>
  <c r="L74" i="5" s="1"/>
  <c r="M74" i="5" s="1"/>
  <c r="J75" i="5" l="1"/>
  <c r="I76" i="5" s="1"/>
  <c r="H75" i="5"/>
  <c r="K75" i="5" s="1"/>
  <c r="L75" i="5" s="1"/>
  <c r="M75" i="5" s="1"/>
  <c r="J76" i="5" l="1"/>
  <c r="I77" i="5" s="1"/>
  <c r="H76" i="5"/>
  <c r="K76" i="5" s="1"/>
  <c r="L76" i="5" s="1"/>
  <c r="M76" i="5" s="1"/>
  <c r="J77" i="5" l="1"/>
  <c r="I78" i="5" s="1"/>
  <c r="H77" i="5"/>
  <c r="K77" i="5" s="1"/>
  <c r="L77" i="5" s="1"/>
  <c r="M77" i="5" s="1"/>
  <c r="J78" i="5" l="1"/>
  <c r="I79" i="5" s="1"/>
  <c r="H78" i="5"/>
  <c r="K78" i="5" s="1"/>
  <c r="L78" i="5" s="1"/>
  <c r="M78" i="5" s="1"/>
  <c r="J79" i="5" l="1"/>
  <c r="I80" i="5" s="1"/>
  <c r="H79" i="5"/>
  <c r="K79" i="5" s="1"/>
  <c r="L79" i="5" s="1"/>
  <c r="M79" i="5" s="1"/>
  <c r="J80" i="5" l="1"/>
  <c r="I81" i="5" s="1"/>
  <c r="H80" i="5"/>
  <c r="K80" i="5" s="1"/>
  <c r="L80" i="5" s="1"/>
  <c r="M80" i="5" s="1"/>
  <c r="J81" i="5" l="1"/>
  <c r="I82" i="5" s="1"/>
  <c r="H81" i="5"/>
  <c r="K81" i="5" s="1"/>
  <c r="L81" i="5" s="1"/>
  <c r="M81" i="5" s="1"/>
  <c r="J82" i="5" l="1"/>
  <c r="I83" i="5" s="1"/>
  <c r="H82" i="5"/>
  <c r="K82" i="5" s="1"/>
  <c r="L82" i="5" s="1"/>
  <c r="M82" i="5" s="1"/>
  <c r="J83" i="5" l="1"/>
  <c r="I84" i="5" s="1"/>
  <c r="H83" i="5"/>
  <c r="K83" i="5" s="1"/>
  <c r="L83" i="5" s="1"/>
  <c r="M83" i="5" s="1"/>
  <c r="J84" i="5" l="1"/>
  <c r="H85" i="5"/>
  <c r="H84" i="5"/>
  <c r="K84" i="5" s="1"/>
  <c r="L84" i="5" l="1"/>
  <c r="M84" i="5" s="1"/>
  <c r="M85" i="5" s="1"/>
  <c r="O23" i="5"/>
  <c r="M86" i="5"/>
</calcChain>
</file>

<file path=xl/sharedStrings.xml><?xml version="1.0" encoding="utf-8"?>
<sst xmlns="http://schemas.openxmlformats.org/spreadsheetml/2006/main" count="224" uniqueCount="204">
  <si>
    <t>[Gallons of ethanol, based on population age 15 and older prior to 1970 and on population age 14 and older thereafter]</t>
  </si>
  <si>
    <t>https://pubs.niaaa.nih.gov/publications/surveillance102/tab1_13.htm</t>
  </si>
  <si>
    <t>Year</t>
  </si>
  <si>
    <t>Beer</t>
  </si>
  <si>
    <t>Wine</t>
  </si>
  <si>
    <t>Spirits</t>
  </si>
  <si>
    <t>All beverages</t>
  </si>
  <si>
    <r>
      <t>Table 1.</t>
    </r>
    <r>
      <rPr>
        <sz val="12"/>
        <color rgb="FF000000"/>
        <rFont val="Calibri"/>
        <family val="2"/>
        <scheme val="minor"/>
      </rPr>
      <t> Apparent per capita ethanol consumption, United States (post-prohibition)</t>
    </r>
  </si>
  <si>
    <t>USERNAME</t>
  </si>
  <si>
    <t>aanderson</t>
  </si>
  <si>
    <t>abbyvoigt</t>
  </si>
  <si>
    <t>abidahmed</t>
  </si>
  <si>
    <t>abigailsharp</t>
  </si>
  <si>
    <t>abokretzion2</t>
  </si>
  <si>
    <t>aeknoorheer001</t>
  </si>
  <si>
    <t>afrechette65</t>
  </si>
  <si>
    <t>aidanshea</t>
  </si>
  <si>
    <t>aijia_li</t>
  </si>
  <si>
    <t>alehrhoff</t>
  </si>
  <si>
    <t>allensu0929</t>
  </si>
  <si>
    <t>ambercho</t>
  </si>
  <si>
    <t>amunique_swan</t>
  </si>
  <si>
    <t>aragaini0</t>
  </si>
  <si>
    <t>ayasskatya</t>
  </si>
  <si>
    <t>bhughes21</t>
  </si>
  <si>
    <t>bmann21</t>
  </si>
  <si>
    <t>britgoh</t>
  </si>
  <si>
    <t>bryncaren</t>
  </si>
  <si>
    <t>cameronsaad</t>
  </si>
  <si>
    <t>carolinaortega9</t>
  </si>
  <si>
    <t>cdiazdv3</t>
  </si>
  <si>
    <t>cgoodrich</t>
  </si>
  <si>
    <t>charlierahbany</t>
  </si>
  <si>
    <t>chrisblack</t>
  </si>
  <si>
    <t>cknight99</t>
  </si>
  <si>
    <t>cmui35</t>
  </si>
  <si>
    <t>czy991002</t>
  </si>
  <si>
    <t>densor</t>
  </si>
  <si>
    <t>derekripp</t>
  </si>
  <si>
    <t>dhcha</t>
  </si>
  <si>
    <t>dkim098</t>
  </si>
  <si>
    <t>dpoulsen21</t>
  </si>
  <si>
    <t>dzaiets</t>
  </si>
  <si>
    <t>ecohen11</t>
  </si>
  <si>
    <t>emakhamreh</t>
  </si>
  <si>
    <t>emilygoldberg</t>
  </si>
  <si>
    <t>emorrisey</t>
  </si>
  <si>
    <t>eschmid</t>
  </si>
  <si>
    <t>evansaleh1</t>
  </si>
  <si>
    <t>faisalghr</t>
  </si>
  <si>
    <t>gesong</t>
  </si>
  <si>
    <t>gnorris98</t>
  </si>
  <si>
    <t>graceajayi</t>
  </si>
  <si>
    <t>harrybc</t>
  </si>
  <si>
    <t>hbrookins</t>
  </si>
  <si>
    <t>hcadeau_22</t>
  </si>
  <si>
    <t>hrx511124</t>
  </si>
  <si>
    <t>ifortner</t>
  </si>
  <si>
    <t>irmasaluja</t>
  </si>
  <si>
    <t>isabelmeizoso</t>
  </si>
  <si>
    <t>jameszhou1120</t>
  </si>
  <si>
    <t>jconaton</t>
  </si>
  <si>
    <t>jessehorowitz</t>
  </si>
  <si>
    <t>jialvarez</t>
  </si>
  <si>
    <t>jloiselle</t>
  </si>
  <si>
    <t>jmccluskey</t>
  </si>
  <si>
    <t>jnault</t>
  </si>
  <si>
    <t>jnichols56</t>
  </si>
  <si>
    <t>joon9766</t>
  </si>
  <si>
    <t>jordans1598</t>
  </si>
  <si>
    <t>katemclemore</t>
  </si>
  <si>
    <t>kbean3</t>
  </si>
  <si>
    <t>kelseymcevoy</t>
  </si>
  <si>
    <t>kgonzalez21</t>
  </si>
  <si>
    <t>khushisutaria</t>
  </si>
  <si>
    <t>kndunn9</t>
  </si>
  <si>
    <t>kools</t>
  </si>
  <si>
    <t>kumarn</t>
  </si>
  <si>
    <t>kylelyon</t>
  </si>
  <si>
    <t>laurelmiller22</t>
  </si>
  <si>
    <t>leonardobraz</t>
  </si>
  <si>
    <t>ljoyce12345</t>
  </si>
  <si>
    <t>loganleax7</t>
  </si>
  <si>
    <t>lpdupond</t>
  </si>
  <si>
    <t>ltnguyen</t>
  </si>
  <si>
    <t>luanakiwakana</t>
  </si>
  <si>
    <t>luanfei1022</t>
  </si>
  <si>
    <t>lucasbravos</t>
  </si>
  <si>
    <t>maceopatrick</t>
  </si>
  <si>
    <t>marcocarrero10</t>
  </si>
  <si>
    <t>masahab</t>
  </si>
  <si>
    <t>matthewavena</t>
  </si>
  <si>
    <t>mayakonings</t>
  </si>
  <si>
    <t>megankavanaugh</t>
  </si>
  <si>
    <t>michaelrudy</t>
  </si>
  <si>
    <t>mollykieft</t>
  </si>
  <si>
    <t>monicafrancisco</t>
  </si>
  <si>
    <t>mostacks23</t>
  </si>
  <si>
    <t>mylesfranklin2</t>
  </si>
  <si>
    <t>neilj9530</t>
  </si>
  <si>
    <t>nialldoherty757</t>
  </si>
  <si>
    <t>nickstepanov</t>
  </si>
  <si>
    <t>nmcateer</t>
  </si>
  <si>
    <t>noahlevin</t>
  </si>
  <si>
    <t>noahschwartz</t>
  </si>
  <si>
    <t>nsalangi</t>
  </si>
  <si>
    <t>oharris4</t>
  </si>
  <si>
    <t>osullivanl</t>
  </si>
  <si>
    <t>oweber</t>
  </si>
  <si>
    <t>pappasdylan</t>
  </si>
  <si>
    <t>renzolara</t>
  </si>
  <si>
    <t>rishabhroy</t>
  </si>
  <si>
    <t>rogerserin</t>
  </si>
  <si>
    <t>sarakhaleq</t>
  </si>
  <si>
    <t>sbalter</t>
  </si>
  <si>
    <t>scarmichael</t>
  </si>
  <si>
    <t>sebarosado</t>
  </si>
  <si>
    <t>shahbaz22</t>
  </si>
  <si>
    <t>sophierivard</t>
  </si>
  <si>
    <t>spencerfair7</t>
  </si>
  <si>
    <t>srosenberg</t>
  </si>
  <si>
    <t>sydneygraham</t>
  </si>
  <si>
    <t>theomagill</t>
  </si>
  <si>
    <t>thomasknipe</t>
  </si>
  <si>
    <t>treytorain</t>
  </si>
  <si>
    <t>vlan83</t>
  </si>
  <si>
    <t>yimeng99</t>
  </si>
  <si>
    <t>yrwu_paris</t>
  </si>
  <si>
    <t>ywu596</t>
  </si>
  <si>
    <t>yyang27</t>
  </si>
  <si>
    <t>zacharyross</t>
  </si>
  <si>
    <t>zhouxiaonan33</t>
  </si>
  <si>
    <t>zimmchristoph37</t>
  </si>
  <si>
    <t>zmjia00</t>
  </si>
  <si>
    <t>zzhang2</t>
  </si>
  <si>
    <t>no answer</t>
  </si>
  <si>
    <t>a</t>
  </si>
  <si>
    <t>b</t>
  </si>
  <si>
    <t>c</t>
  </si>
  <si>
    <t>d</t>
  </si>
  <si>
    <t>e</t>
  </si>
  <si>
    <t>How many gallons of alcohol per capita was consumed through beer  in the US in Year 1957?</t>
  </si>
  <si>
    <t>Did the alcohol consumption per capita through beer increase, or decrease, or stay the same as the US moved from 1961 to 1962?</t>
  </si>
  <si>
    <t>increase</t>
  </si>
  <si>
    <t>no change</t>
  </si>
  <si>
    <t>decrease</t>
  </si>
  <si>
    <t>What was the total alcohol per capita consumption through beer during Years 2000 through 2009 (inclusive)?</t>
  </si>
  <si>
    <t>Which sequence best describes what happened to the alcohol per capita consumption through beer from 1934 to 2013?</t>
  </si>
  <si>
    <t>up-down-up-down</t>
  </si>
  <si>
    <t>down-up</t>
  </si>
  <si>
    <t>down-up-down-up-down</t>
  </si>
  <si>
    <t>up-down-up</t>
  </si>
  <si>
    <t>no ups or downs, flat</t>
  </si>
  <si>
    <t>During which of the World War 2 years was the alcohol consumption per capita through beer the largest?</t>
  </si>
  <si>
    <t>Last Point</t>
  </si>
  <si>
    <t>Average</t>
  </si>
  <si>
    <t>Moving Average with 6 points</t>
  </si>
  <si>
    <t>Weighted Moving Average with weights of 0.2, 0.3, 0.5 (most recent)</t>
  </si>
  <si>
    <t>Forecast for the alcohol consumption per capita through beer in 2014 using the following four simple models</t>
  </si>
  <si>
    <t>When using the "Average" model, what is the forecast generated for Year 2000?</t>
  </si>
  <si>
    <t>Use the simple exponential smoothing model with LS = 0.3</t>
  </si>
  <si>
    <t>Forecast for 1935</t>
  </si>
  <si>
    <t>Forecast for 1936</t>
  </si>
  <si>
    <t>Error generated for 2010</t>
  </si>
  <si>
    <t>Use the double exponential smoothing model with LS = 0.3, TS = 0.4</t>
  </si>
  <si>
    <t>Forecast for 1937</t>
  </si>
  <si>
    <t>Forecast for 2014</t>
  </si>
  <si>
    <t>MAPE</t>
  </si>
  <si>
    <t>LS</t>
  </si>
  <si>
    <t>TS</t>
  </si>
  <si>
    <t>f</t>
  </si>
  <si>
    <t>When forecasting for 2000, the weight attached to the demand in…</t>
  </si>
  <si>
    <t>How many bottles of beer per capita were consumed in 2013? (Hint: There are 128 ounces in one gallon.  Assume 12 ounces of beer per bottle, and %4 of alcohol in beer.)</t>
  </si>
  <si>
    <t>Now you wish to fine-tune the smoothing parameters of the double exponential smoothing forecaster.  Which values of the smoothing parameters minimize RMSE? (The parameters must be between 0.1 and 0.9)</t>
  </si>
  <si>
    <t>Enter Username on Sheet HW2</t>
  </si>
  <si>
    <t>Note: We refer to ethanol as "alcohol" in the Questions sheet</t>
  </si>
  <si>
    <t>bchen11</t>
  </si>
  <si>
    <t>bliang</t>
  </si>
  <si>
    <t>brett_guterman</t>
  </si>
  <si>
    <t>jdlynn2022</t>
  </si>
  <si>
    <t>jimhan</t>
  </si>
  <si>
    <t>kimberlybleak</t>
  </si>
  <si>
    <t>niu0630</t>
  </si>
  <si>
    <t>shuran1014</t>
  </si>
  <si>
    <t>Left-click on the down arrow</t>
  </si>
  <si>
    <t>LP</t>
  </si>
  <si>
    <t>MA</t>
  </si>
  <si>
    <t>WMA</t>
  </si>
  <si>
    <t>Weights:</t>
  </si>
  <si>
    <t>ES</t>
  </si>
  <si>
    <t>LS:</t>
  </si>
  <si>
    <t>DES</t>
  </si>
  <si>
    <t>Level</t>
  </si>
  <si>
    <t>Trend</t>
  </si>
  <si>
    <t>TS:</t>
  </si>
  <si>
    <t>Error</t>
  </si>
  <si>
    <t>Abs. Error</t>
  </si>
  <si>
    <t>% Error</t>
  </si>
  <si>
    <t>MAPE:</t>
  </si>
  <si>
    <t>RMSE:</t>
  </si>
  <si>
    <t>Q. 3</t>
  </si>
  <si>
    <t>Q. 6</t>
  </si>
  <si>
    <t>Weight of demand</t>
  </si>
  <si>
    <t>Error for SES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</si>
</sst>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0.000"/>
  </numFmts>
  <fonts count="1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0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164" fontId="11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/>
    <xf numFmtId="0" fontId="1" fillId="0" borderId="0" xfId="0" applyFont="1" applyFill="1"/>
    <xf numFmtId="0" fontId="6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5" fillId="0" borderId="0" xfId="1"/>
    <xf numFmtId="0" fontId="9" fillId="0" borderId="0" xfId="1" applyFont="1" applyAlignment="1">
      <alignment horizontal="center" vertical="center"/>
    </xf>
    <xf numFmtId="0" fontId="8" fillId="5" borderId="3" xfId="1" applyFont="1" applyFill="1" applyBorder="1" applyAlignment="1">
      <alignment horizontal="right" vertical="center"/>
    </xf>
    <xf numFmtId="0" fontId="10" fillId="5" borderId="3" xfId="1" applyFont="1" applyFill="1" applyBorder="1" applyAlignment="1">
      <alignment horizontal="left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8" fillId="5" borderId="3" xfId="1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3" fillId="4" borderId="2" xfId="1" applyFont="1" applyFill="1" applyBorder="1" applyAlignment="1">
      <alignment horizontal="center" vertical="center"/>
    </xf>
    <xf numFmtId="0" fontId="8" fillId="6" borderId="3" xfId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>
      <alignment horizontal="center" wrapText="1"/>
    </xf>
    <xf numFmtId="2" fontId="8" fillId="6" borderId="3" xfId="1" applyNumberFormat="1" applyFont="1" applyFill="1" applyBorder="1" applyAlignment="1" applyProtection="1">
      <alignment horizontal="center" vertical="center"/>
      <protection locked="0"/>
    </xf>
    <xf numFmtId="165" fontId="8" fillId="6" borderId="3" xfId="1" applyNumberFormat="1" applyFont="1" applyFill="1" applyBorder="1" applyAlignment="1" applyProtection="1">
      <alignment horizontal="center" vertical="center"/>
      <protection locked="0"/>
    </xf>
    <xf numFmtId="0" fontId="10" fillId="5" borderId="4" xfId="1" applyFont="1" applyFill="1" applyBorder="1" applyAlignment="1">
      <alignment horizontal="left" vertical="center" wrapText="1"/>
    </xf>
    <xf numFmtId="0" fontId="15" fillId="0" borderId="0" xfId="0" applyFont="1" applyFill="1"/>
    <xf numFmtId="0" fontId="7" fillId="4" borderId="2" xfId="1" applyFont="1" applyFill="1" applyBorder="1" applyAlignment="1" applyProtection="1">
      <alignment horizontal="center" vertical="center"/>
      <protection locked="0"/>
    </xf>
    <xf numFmtId="0" fontId="10" fillId="0" borderId="0" xfId="1" applyFont="1" applyAlignment="1">
      <alignment vertical="center"/>
    </xf>
    <xf numFmtId="0" fontId="16" fillId="0" borderId="0" xfId="1" applyFont="1" applyAlignment="1">
      <alignment horizontal="center" vertical="center"/>
    </xf>
    <xf numFmtId="0" fontId="14" fillId="0" borderId="0" xfId="0" applyFont="1"/>
    <xf numFmtId="0" fontId="4" fillId="2" borderId="1" xfId="0" applyFont="1" applyFill="1" applyBorder="1" applyAlignment="1" applyProtection="1">
      <alignment horizontal="center" wrapText="1"/>
      <protection locked="0"/>
    </xf>
    <xf numFmtId="0" fontId="17" fillId="0" borderId="0" xfId="0" applyFont="1"/>
    <xf numFmtId="0" fontId="1" fillId="3" borderId="0" xfId="0" applyFont="1" applyFill="1" applyAlignment="1">
      <alignment horizontal="center"/>
    </xf>
    <xf numFmtId="0" fontId="2" fillId="7" borderId="0" xfId="0" applyFont="1" applyFill="1"/>
    <xf numFmtId="9" fontId="2" fillId="0" borderId="0" xfId="3" applyFont="1"/>
    <xf numFmtId="9" fontId="2" fillId="0" borderId="0" xfId="0" applyNumberFormat="1" applyFont="1"/>
  </cellXfs>
  <cellStyles count="4">
    <cellStyle name="Currency 2" xfId="2" xr:uid="{00000000-0005-0000-0000-000000000000}"/>
    <cellStyle name="Normal" xfId="0" builtinId="0"/>
    <cellStyle name="Normal 2" xfId="1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378827646544176E-2"/>
          <c:y val="0.17171296296296298"/>
          <c:w val="0.89655796150481193"/>
          <c:h val="0.68729986876640425"/>
        </c:manualLayout>
      </c:layout>
      <c:lineChart>
        <c:grouping val="standard"/>
        <c:varyColors val="0"/>
        <c:ser>
          <c:idx val="0"/>
          <c:order val="0"/>
          <c:tx>
            <c:strRef>
              <c:f>Work!$B$4</c:f>
              <c:strCache>
                <c:ptCount val="1"/>
                <c:pt idx="0">
                  <c:v>Beer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Work!$A$4:$A$84</c:f>
              <c:strCache>
                <c:ptCount val="81"/>
                <c:pt idx="0">
                  <c:v>Year</c:v>
                </c:pt>
                <c:pt idx="1">
                  <c:v>1934</c:v>
                </c:pt>
                <c:pt idx="2">
                  <c:v>1935</c:v>
                </c:pt>
                <c:pt idx="3">
                  <c:v>1936</c:v>
                </c:pt>
                <c:pt idx="4">
                  <c:v>1937</c:v>
                </c:pt>
                <c:pt idx="5">
                  <c:v>1938</c:v>
                </c:pt>
                <c:pt idx="6">
                  <c:v>1939</c:v>
                </c:pt>
                <c:pt idx="7">
                  <c:v>1940</c:v>
                </c:pt>
                <c:pt idx="8">
                  <c:v>1941</c:v>
                </c:pt>
                <c:pt idx="9">
                  <c:v>1942</c:v>
                </c:pt>
                <c:pt idx="10">
                  <c:v>1943</c:v>
                </c:pt>
                <c:pt idx="11">
                  <c:v>1944</c:v>
                </c:pt>
                <c:pt idx="12">
                  <c:v>1945</c:v>
                </c:pt>
                <c:pt idx="13">
                  <c:v>1946</c:v>
                </c:pt>
                <c:pt idx="14">
                  <c:v>1947</c:v>
                </c:pt>
                <c:pt idx="15">
                  <c:v>1948</c:v>
                </c:pt>
                <c:pt idx="16">
                  <c:v>1949</c:v>
                </c:pt>
                <c:pt idx="17">
                  <c:v>1950</c:v>
                </c:pt>
                <c:pt idx="18">
                  <c:v>1951</c:v>
                </c:pt>
                <c:pt idx="19">
                  <c:v>1952</c:v>
                </c:pt>
                <c:pt idx="20">
                  <c:v>1953</c:v>
                </c:pt>
                <c:pt idx="21">
                  <c:v>1954</c:v>
                </c:pt>
                <c:pt idx="22">
                  <c:v>1955</c:v>
                </c:pt>
                <c:pt idx="23">
                  <c:v>1956</c:v>
                </c:pt>
                <c:pt idx="24">
                  <c:v>1957</c:v>
                </c:pt>
                <c:pt idx="25">
                  <c:v>1958</c:v>
                </c:pt>
                <c:pt idx="26">
                  <c:v>1959</c:v>
                </c:pt>
                <c:pt idx="27">
                  <c:v>1960</c:v>
                </c:pt>
                <c:pt idx="28">
                  <c:v>1961</c:v>
                </c:pt>
                <c:pt idx="29">
                  <c:v>1962</c:v>
                </c:pt>
                <c:pt idx="30">
                  <c:v>1963</c:v>
                </c:pt>
                <c:pt idx="31">
                  <c:v>1964</c:v>
                </c:pt>
                <c:pt idx="32">
                  <c:v>1965</c:v>
                </c:pt>
                <c:pt idx="33">
                  <c:v>1966</c:v>
                </c:pt>
                <c:pt idx="34">
                  <c:v>1967</c:v>
                </c:pt>
                <c:pt idx="35">
                  <c:v>1968</c:v>
                </c:pt>
                <c:pt idx="36">
                  <c:v>1969</c:v>
                </c:pt>
                <c:pt idx="37">
                  <c:v>1970</c:v>
                </c:pt>
                <c:pt idx="38">
                  <c:v>1971</c:v>
                </c:pt>
                <c:pt idx="39">
                  <c:v>1972</c:v>
                </c:pt>
                <c:pt idx="40">
                  <c:v>1973</c:v>
                </c:pt>
                <c:pt idx="41">
                  <c:v>1974</c:v>
                </c:pt>
                <c:pt idx="42">
                  <c:v>1975</c:v>
                </c:pt>
                <c:pt idx="43">
                  <c:v>1976</c:v>
                </c:pt>
                <c:pt idx="44">
                  <c:v>1977</c:v>
                </c:pt>
                <c:pt idx="45">
                  <c:v>1978</c:v>
                </c:pt>
                <c:pt idx="46">
                  <c:v>1979</c:v>
                </c:pt>
                <c:pt idx="47">
                  <c:v>1980</c:v>
                </c:pt>
                <c:pt idx="48">
                  <c:v>1981</c:v>
                </c:pt>
                <c:pt idx="49">
                  <c:v>1982</c:v>
                </c:pt>
                <c:pt idx="50">
                  <c:v>1983</c:v>
                </c:pt>
                <c:pt idx="51">
                  <c:v>1984</c:v>
                </c:pt>
                <c:pt idx="52">
                  <c:v>1985</c:v>
                </c:pt>
                <c:pt idx="53">
                  <c:v>1986</c:v>
                </c:pt>
                <c:pt idx="54">
                  <c:v>1987</c:v>
                </c:pt>
                <c:pt idx="55">
                  <c:v>1988</c:v>
                </c:pt>
                <c:pt idx="56">
                  <c:v>1989</c:v>
                </c:pt>
                <c:pt idx="57">
                  <c:v>1990</c:v>
                </c:pt>
                <c:pt idx="58">
                  <c:v>1991</c:v>
                </c:pt>
                <c:pt idx="59">
                  <c:v>1992</c:v>
                </c:pt>
                <c:pt idx="60">
                  <c:v>1993</c:v>
                </c:pt>
                <c:pt idx="61">
                  <c:v>1994</c:v>
                </c:pt>
                <c:pt idx="62">
                  <c:v>1995</c:v>
                </c:pt>
                <c:pt idx="63">
                  <c:v>1996</c:v>
                </c:pt>
                <c:pt idx="64">
                  <c:v>1997</c:v>
                </c:pt>
                <c:pt idx="65">
                  <c:v>1998</c:v>
                </c:pt>
                <c:pt idx="66">
                  <c:v>1999</c:v>
                </c:pt>
                <c:pt idx="67">
                  <c:v>2000</c:v>
                </c:pt>
                <c:pt idx="68">
                  <c:v>2001</c:v>
                </c:pt>
                <c:pt idx="69">
                  <c:v>2002</c:v>
                </c:pt>
                <c:pt idx="70">
                  <c:v>2003</c:v>
                </c:pt>
                <c:pt idx="71">
                  <c:v>2004</c:v>
                </c:pt>
                <c:pt idx="72">
                  <c:v>2005</c:v>
                </c:pt>
                <c:pt idx="73">
                  <c:v>2006</c:v>
                </c:pt>
                <c:pt idx="74">
                  <c:v>2007</c:v>
                </c:pt>
                <c:pt idx="75">
                  <c:v>2008</c:v>
                </c:pt>
                <c:pt idx="76">
                  <c:v>2009</c:v>
                </c:pt>
                <c:pt idx="77">
                  <c:v>2010</c:v>
                </c:pt>
                <c:pt idx="78">
                  <c:v>2011</c:v>
                </c:pt>
                <c:pt idx="79">
                  <c:v>2012</c:v>
                </c:pt>
                <c:pt idx="80">
                  <c:v>2013</c:v>
                </c:pt>
              </c:strCache>
            </c:strRef>
          </c:cat>
          <c:val>
            <c:numRef>
              <c:f>Work!$B$5:$B$84</c:f>
              <c:numCache>
                <c:formatCode>General</c:formatCode>
                <c:ptCount val="80"/>
                <c:pt idx="0">
                  <c:v>0.61</c:v>
                </c:pt>
                <c:pt idx="1">
                  <c:v>0.68</c:v>
                </c:pt>
                <c:pt idx="2">
                  <c:v>0.79</c:v>
                </c:pt>
                <c:pt idx="3">
                  <c:v>0.82</c:v>
                </c:pt>
                <c:pt idx="4">
                  <c:v>0.75</c:v>
                </c:pt>
                <c:pt idx="5">
                  <c:v>0.75</c:v>
                </c:pt>
                <c:pt idx="6">
                  <c:v>0.73</c:v>
                </c:pt>
                <c:pt idx="7">
                  <c:v>0.81</c:v>
                </c:pt>
                <c:pt idx="8">
                  <c:v>0.9</c:v>
                </c:pt>
                <c:pt idx="9">
                  <c:v>1</c:v>
                </c:pt>
                <c:pt idx="10">
                  <c:v>1.1299999999999999</c:v>
                </c:pt>
                <c:pt idx="11">
                  <c:v>1.17</c:v>
                </c:pt>
                <c:pt idx="12">
                  <c:v>1.07</c:v>
                </c:pt>
                <c:pt idx="13">
                  <c:v>1.1100000000000001</c:v>
                </c:pt>
                <c:pt idx="14">
                  <c:v>1.07</c:v>
                </c:pt>
                <c:pt idx="15">
                  <c:v>1.06</c:v>
                </c:pt>
                <c:pt idx="16">
                  <c:v>1.04</c:v>
                </c:pt>
                <c:pt idx="17">
                  <c:v>1.03</c:v>
                </c:pt>
                <c:pt idx="18">
                  <c:v>1.04</c:v>
                </c:pt>
                <c:pt idx="19">
                  <c:v>1.04</c:v>
                </c:pt>
                <c:pt idx="20">
                  <c:v>1.01</c:v>
                </c:pt>
                <c:pt idx="21">
                  <c:v>1.01</c:v>
                </c:pt>
                <c:pt idx="22">
                  <c:v>1</c:v>
                </c:pt>
                <c:pt idx="23">
                  <c:v>0.97</c:v>
                </c:pt>
                <c:pt idx="24">
                  <c:v>0.96</c:v>
                </c:pt>
                <c:pt idx="25">
                  <c:v>1</c:v>
                </c:pt>
                <c:pt idx="26">
                  <c:v>0.99</c:v>
                </c:pt>
                <c:pt idx="27">
                  <c:v>0.97</c:v>
                </c:pt>
                <c:pt idx="28">
                  <c:v>0.99</c:v>
                </c:pt>
                <c:pt idx="29">
                  <c:v>1.01</c:v>
                </c:pt>
                <c:pt idx="30">
                  <c:v>1.04</c:v>
                </c:pt>
                <c:pt idx="31">
                  <c:v>1.04</c:v>
                </c:pt>
                <c:pt idx="32">
                  <c:v>1.06</c:v>
                </c:pt>
                <c:pt idx="33">
                  <c:v>1.07</c:v>
                </c:pt>
                <c:pt idx="34">
                  <c:v>1.0900000000000001</c:v>
                </c:pt>
                <c:pt idx="35">
                  <c:v>1.1200000000000001</c:v>
                </c:pt>
                <c:pt idx="36">
                  <c:v>1.1399999999999999</c:v>
                </c:pt>
                <c:pt idx="37">
                  <c:v>1.1499999999999999</c:v>
                </c:pt>
                <c:pt idx="38">
                  <c:v>1.17</c:v>
                </c:pt>
                <c:pt idx="39">
                  <c:v>1.2</c:v>
                </c:pt>
                <c:pt idx="40">
                  <c:v>1.25</c:v>
                </c:pt>
                <c:pt idx="41">
                  <c:v>1.26</c:v>
                </c:pt>
                <c:pt idx="42">
                  <c:v>1.27</c:v>
                </c:pt>
                <c:pt idx="43">
                  <c:v>1.29</c:v>
                </c:pt>
                <c:pt idx="44">
                  <c:v>1.33</c:v>
                </c:pt>
                <c:pt idx="45">
                  <c:v>1.37</c:v>
                </c:pt>
                <c:pt idx="46">
                  <c:v>1.38</c:v>
                </c:pt>
                <c:pt idx="47">
                  <c:v>1.39</c:v>
                </c:pt>
                <c:pt idx="48">
                  <c:v>1.38</c:v>
                </c:pt>
                <c:pt idx="49">
                  <c:v>1.37</c:v>
                </c:pt>
                <c:pt idx="50">
                  <c:v>1.35</c:v>
                </c:pt>
                <c:pt idx="51">
                  <c:v>1.33</c:v>
                </c:pt>
                <c:pt idx="52">
                  <c:v>1.34</c:v>
                </c:pt>
                <c:pt idx="53">
                  <c:v>1.34</c:v>
                </c:pt>
                <c:pt idx="54">
                  <c:v>1.33</c:v>
                </c:pt>
                <c:pt idx="55">
                  <c:v>1.31</c:v>
                </c:pt>
                <c:pt idx="56">
                  <c:v>1.34</c:v>
                </c:pt>
                <c:pt idx="57">
                  <c:v>1.29</c:v>
                </c:pt>
                <c:pt idx="58">
                  <c:v>1.29</c:v>
                </c:pt>
                <c:pt idx="59">
                  <c:v>1.26</c:v>
                </c:pt>
                <c:pt idx="60">
                  <c:v>1.25</c:v>
                </c:pt>
                <c:pt idx="61">
                  <c:v>1.23</c:v>
                </c:pt>
                <c:pt idx="62">
                  <c:v>1.23</c:v>
                </c:pt>
                <c:pt idx="63">
                  <c:v>1.22</c:v>
                </c:pt>
                <c:pt idx="64">
                  <c:v>1.22</c:v>
                </c:pt>
                <c:pt idx="65">
                  <c:v>1.23</c:v>
                </c:pt>
                <c:pt idx="66">
                  <c:v>1.22</c:v>
                </c:pt>
                <c:pt idx="67">
                  <c:v>1.23</c:v>
                </c:pt>
                <c:pt idx="68">
                  <c:v>1.23</c:v>
                </c:pt>
                <c:pt idx="69">
                  <c:v>1.21</c:v>
                </c:pt>
                <c:pt idx="70">
                  <c:v>1.21</c:v>
                </c:pt>
                <c:pt idx="71">
                  <c:v>1.19</c:v>
                </c:pt>
                <c:pt idx="72">
                  <c:v>1.2</c:v>
                </c:pt>
                <c:pt idx="73">
                  <c:v>1.21</c:v>
                </c:pt>
                <c:pt idx="74">
                  <c:v>1.2</c:v>
                </c:pt>
                <c:pt idx="75">
                  <c:v>1.17</c:v>
                </c:pt>
                <c:pt idx="76">
                  <c:v>1.1399999999999999</c:v>
                </c:pt>
                <c:pt idx="77">
                  <c:v>1.1200000000000001</c:v>
                </c:pt>
                <c:pt idx="78">
                  <c:v>1.1299999999999999</c:v>
                </c:pt>
                <c:pt idx="79">
                  <c:v>1.1200000000000001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2-406C-B53A-A92580F91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505480"/>
        <c:axId val="646505808"/>
      </c:lineChart>
      <c:catAx>
        <c:axId val="646505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505808"/>
        <c:crosses val="autoZero"/>
        <c:auto val="1"/>
        <c:lblAlgn val="ctr"/>
        <c:lblOffset val="100"/>
        <c:noMultiLvlLbl val="0"/>
      </c:catAx>
      <c:valAx>
        <c:axId val="64650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505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0" dropStyle="combo" dx="20" fmlaLink="$AC$1" fmlaRange="$AB$1:$AB$135" noThreeD="1" sel="98" val="74"/>
</file>

<file path=xl/ctrlProps/ctrlProp2.xml><?xml version="1.0" encoding="utf-8"?>
<formControlPr xmlns="http://schemas.microsoft.com/office/spreadsheetml/2009/9/main" objectType="Drop" dropLines="4" dropStyle="combo" dx="20" fmlaLink="$D$6" fmlaRange="$AA$2:$AA$5" noThreeD="1" sel="2" val="0"/>
</file>

<file path=xl/ctrlProps/ctrlProp3.xml><?xml version="1.0" encoding="utf-8"?>
<formControlPr xmlns="http://schemas.microsoft.com/office/spreadsheetml/2009/9/main" objectType="Drop" dropLines="6" dropStyle="combo" dx="20" fmlaLink="$D$8" fmlaRange="$AB$2:$AB$7" noThreeD="1" sel="2" val="0"/>
</file>

<file path=xl/ctrlProps/ctrlProp4.xml><?xml version="1.0" encoding="utf-8"?>
<formControlPr xmlns="http://schemas.microsoft.com/office/spreadsheetml/2009/9/main" objectType="Drop" dropStyle="combo" dx="20" fmlaLink="$D$9" fmlaRange="$AC$2:$AC$9" noThreeD="1" sel="8" val="0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</xdr:row>
      <xdr:rowOff>53340</xdr:rowOff>
    </xdr:from>
    <xdr:to>
      <xdr:col>4</xdr:col>
      <xdr:colOff>213360</xdr:colOff>
      <xdr:row>4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5720" y="449580"/>
          <a:ext cx="5935980" cy="59436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Select your USERNAME from the dropdown menu above. </a:t>
          </a:r>
          <a:br>
            <a:rPr lang="en-US" sz="1600" b="1">
              <a:solidFill>
                <a:srgbClr val="FF0000"/>
              </a:solidFill>
            </a:rPr>
          </a:br>
          <a:r>
            <a:rPr lang="en-US" sz="1600" b="1">
              <a:solidFill>
                <a:srgbClr val="FF0000"/>
              </a:solidFill>
            </a:rPr>
            <a:t>Use</a:t>
          </a:r>
          <a:r>
            <a:rPr lang="en-US" sz="1600" b="1" baseline="0">
              <a:solidFill>
                <a:srgbClr val="FF0000"/>
              </a:solidFill>
            </a:rPr>
            <a:t> the Arrow keys or Page Up/Page Down keys to find your name.</a:t>
          </a:r>
          <a:endParaRPr 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45720</xdr:colOff>
      <xdr:row>5</xdr:row>
      <xdr:rowOff>38100</xdr:rowOff>
    </xdr:from>
    <xdr:to>
      <xdr:col>4</xdr:col>
      <xdr:colOff>213360</xdr:colOff>
      <xdr:row>21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5720" y="1165860"/>
          <a:ext cx="5935980" cy="30403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 (IMPORTANT - Please Read!)</a:t>
          </a:r>
        </a:p>
        <a:p>
          <a:pPr rtl="0"/>
          <a:endParaRPr lang="en-US">
            <a:effectLst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Select your Username from the dropdown menu above.</a:t>
          </a: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Enter all answers to questions on the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'Questions'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sheet. Submit your own workbook that you downloaded yourself while logged into the Course Web. </a:t>
          </a:r>
          <a:endParaRPr lang="en-US">
            <a:effectLst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You can use the Questions sheet for your calculations.  However, make sure you enter your answers into the designated cells (yellow cells).  </a:t>
          </a:r>
          <a:endParaRPr lang="en-US">
            <a:effectLst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This homework must be submitted online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before midnight on Tuesday, September 15, 2020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Late submissions will not be accepted.  </a:t>
          </a:r>
          <a:endParaRPr lang="en-US">
            <a:effectLst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 Since you will be using Formulas in Excel, the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BEST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way to enter an answer into an Answer Cell is to Copy the cell containing the answer, then click inside the answer cell and choose 'Paste-Special' 'Values.' This will ensure that we receive your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exact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answer and not a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rounded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answer. (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credit will be given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improperly formatted answers or rounded answers.) Alternately you can use cell references in your answers.  However,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avoid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'typing' numerical answers into cell, as you may make mistakes. </a:t>
          </a: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The "Questions" sheet is locked.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only enter values into the yellow Answer cells in the "Questions" sheet.</a:t>
          </a:r>
          <a:endParaRPr lang="en-US">
            <a:effectLst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0</xdr:row>
          <xdr:rowOff>30480</xdr:rowOff>
        </xdr:from>
        <xdr:to>
          <xdr:col>2</xdr:col>
          <xdr:colOff>2979420</xdr:colOff>
          <xdr:row>0</xdr:row>
          <xdr:rowOff>358140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1</xdr:row>
      <xdr:rowOff>99060</xdr:rowOff>
    </xdr:from>
    <xdr:to>
      <xdr:col>3</xdr:col>
      <xdr:colOff>1569720</xdr:colOff>
      <xdr:row>3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08660" y="502920"/>
          <a:ext cx="6248400" cy="3429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Consider the per capita ethanol consumption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through BEER in the Data sheet.</a:t>
          </a:r>
          <a:endParaRPr lang="en-US" sz="11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5</xdr:row>
          <xdr:rowOff>91440</xdr:rowOff>
        </xdr:from>
        <xdr:to>
          <xdr:col>3</xdr:col>
          <xdr:colOff>1501140</xdr:colOff>
          <xdr:row>5</xdr:row>
          <xdr:rowOff>289560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</xdr:colOff>
          <xdr:row>7</xdr:row>
          <xdr:rowOff>99060</xdr:rowOff>
        </xdr:from>
        <xdr:to>
          <xdr:col>3</xdr:col>
          <xdr:colOff>1508760</xdr:colOff>
          <xdr:row>7</xdr:row>
          <xdr:rowOff>297180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</xdr:colOff>
          <xdr:row>8</xdr:row>
          <xdr:rowOff>99060</xdr:rowOff>
        </xdr:from>
        <xdr:to>
          <xdr:col>3</xdr:col>
          <xdr:colOff>1508760</xdr:colOff>
          <xdr:row>8</xdr:row>
          <xdr:rowOff>297180</xdr:rowOff>
        </xdr:to>
        <xdr:sp macro="" textlink="">
          <xdr:nvSpPr>
            <xdr:cNvPr id="2056" name="Drop Dow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320040</xdr:colOff>
      <xdr:row>5</xdr:row>
      <xdr:rowOff>152400</xdr:rowOff>
    </xdr:from>
    <xdr:to>
      <xdr:col>23</xdr:col>
      <xdr:colOff>15240</xdr:colOff>
      <xdr:row>19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6"/>
  <sheetViews>
    <sheetView workbookViewId="0">
      <selection activeCell="G3" sqref="G3"/>
    </sheetView>
  </sheetViews>
  <sheetFormatPr defaultRowHeight="13.8" x14ac:dyDescent="0.3"/>
  <cols>
    <col min="1" max="1" width="5.44140625" style="12" customWidth="1"/>
    <col min="2" max="2" width="17.77734375" style="10" customWidth="1"/>
    <col min="3" max="3" width="44.109375" style="9" customWidth="1"/>
    <col min="4" max="4" width="16.77734375" style="9" customWidth="1"/>
    <col min="5" max="26" width="8.88671875" style="9"/>
    <col min="27" max="27" width="8.88671875" style="9" hidden="1" customWidth="1"/>
    <col min="28" max="28" width="20" style="9" hidden="1" customWidth="1"/>
    <col min="29" max="29" width="8.88671875" style="9" hidden="1" customWidth="1"/>
    <col min="30" max="16384" width="8.88671875" style="9"/>
  </cols>
  <sheetData>
    <row r="1" spans="2:29" ht="31.2" customHeight="1" thickBot="1" x14ac:dyDescent="0.35">
      <c r="B1" s="8" t="s">
        <v>8</v>
      </c>
      <c r="C1" s="26" t="str">
        <f>VLOOKUP(AC1,AA1:AB135,2,FALSE)</f>
        <v>neilj9530</v>
      </c>
      <c r="AA1" s="27">
        <v>1</v>
      </c>
      <c r="AB1" s="27" t="s">
        <v>184</v>
      </c>
      <c r="AC1" s="28">
        <v>98</v>
      </c>
    </row>
    <row r="2" spans="2:29" ht="14.4" x14ac:dyDescent="0.3">
      <c r="AA2" s="27">
        <v>2</v>
      </c>
      <c r="AB2" s="29" t="s">
        <v>9</v>
      </c>
      <c r="AC2" s="27"/>
    </row>
    <row r="3" spans="2:29" ht="14.4" x14ac:dyDescent="0.3">
      <c r="AA3" s="27">
        <v>3</v>
      </c>
      <c r="AB3" s="29" t="s">
        <v>10</v>
      </c>
      <c r="AC3" s="27"/>
    </row>
    <row r="4" spans="2:29" ht="14.4" x14ac:dyDescent="0.3">
      <c r="AA4" s="27">
        <v>4</v>
      </c>
      <c r="AB4" s="29" t="s">
        <v>11</v>
      </c>
      <c r="AC4" s="27"/>
    </row>
    <row r="5" spans="2:29" ht="14.4" x14ac:dyDescent="0.3">
      <c r="AA5" s="27">
        <v>5</v>
      </c>
      <c r="AB5" s="29" t="s">
        <v>12</v>
      </c>
      <c r="AC5" s="27"/>
    </row>
    <row r="6" spans="2:29" ht="14.4" x14ac:dyDescent="0.3">
      <c r="AA6" s="27">
        <v>6</v>
      </c>
      <c r="AB6" s="29" t="s">
        <v>13</v>
      </c>
      <c r="AC6" s="27"/>
    </row>
    <row r="7" spans="2:29" ht="14.4" x14ac:dyDescent="0.3">
      <c r="AA7" s="27">
        <v>7</v>
      </c>
      <c r="AB7" s="29" t="s">
        <v>14</v>
      </c>
      <c r="AC7" s="27"/>
    </row>
    <row r="8" spans="2:29" ht="14.4" x14ac:dyDescent="0.3">
      <c r="AA8" s="27">
        <v>8</v>
      </c>
      <c r="AB8" s="29" t="s">
        <v>15</v>
      </c>
      <c r="AC8" s="27"/>
    </row>
    <row r="9" spans="2:29" ht="14.4" x14ac:dyDescent="0.3">
      <c r="AA9" s="27">
        <v>9</v>
      </c>
      <c r="AB9" s="29" t="s">
        <v>16</v>
      </c>
      <c r="AC9" s="27"/>
    </row>
    <row r="10" spans="2:29" ht="14.4" x14ac:dyDescent="0.3">
      <c r="AA10" s="27">
        <v>10</v>
      </c>
      <c r="AB10" s="29" t="s">
        <v>17</v>
      </c>
      <c r="AC10" s="27"/>
    </row>
    <row r="11" spans="2:29" ht="14.4" x14ac:dyDescent="0.3">
      <c r="AA11" s="27">
        <v>11</v>
      </c>
      <c r="AB11" s="29" t="s">
        <v>18</v>
      </c>
      <c r="AC11" s="27"/>
    </row>
    <row r="12" spans="2:29" ht="14.4" x14ac:dyDescent="0.3">
      <c r="AA12" s="27">
        <v>12</v>
      </c>
      <c r="AB12" s="29" t="s">
        <v>19</v>
      </c>
      <c r="AC12" s="27"/>
    </row>
    <row r="13" spans="2:29" ht="14.4" x14ac:dyDescent="0.3">
      <c r="AA13" s="27">
        <v>13</v>
      </c>
      <c r="AB13" s="29" t="s">
        <v>20</v>
      </c>
      <c r="AC13" s="27"/>
    </row>
    <row r="14" spans="2:29" ht="14.4" x14ac:dyDescent="0.3">
      <c r="AA14" s="27">
        <v>14</v>
      </c>
      <c r="AB14" s="29" t="s">
        <v>21</v>
      </c>
      <c r="AC14" s="27"/>
    </row>
    <row r="15" spans="2:29" ht="14.4" x14ac:dyDescent="0.3">
      <c r="AA15" s="27">
        <v>15</v>
      </c>
      <c r="AB15" s="29" t="s">
        <v>22</v>
      </c>
      <c r="AC15" s="27"/>
    </row>
    <row r="16" spans="2:29" ht="14.4" x14ac:dyDescent="0.3">
      <c r="AA16" s="27">
        <v>16</v>
      </c>
      <c r="AB16" s="29" t="s">
        <v>23</v>
      </c>
      <c r="AC16" s="27"/>
    </row>
    <row r="17" spans="27:29" ht="14.4" x14ac:dyDescent="0.3">
      <c r="AA17" s="27">
        <v>17</v>
      </c>
      <c r="AB17" s="29" t="s">
        <v>176</v>
      </c>
      <c r="AC17" s="27"/>
    </row>
    <row r="18" spans="27:29" ht="14.4" x14ac:dyDescent="0.3">
      <c r="AA18" s="27">
        <v>18</v>
      </c>
      <c r="AB18" s="29" t="s">
        <v>24</v>
      </c>
      <c r="AC18" s="27"/>
    </row>
    <row r="19" spans="27:29" ht="14.4" x14ac:dyDescent="0.3">
      <c r="AA19" s="27">
        <v>19</v>
      </c>
      <c r="AB19" s="29" t="s">
        <v>177</v>
      </c>
      <c r="AC19" s="27"/>
    </row>
    <row r="20" spans="27:29" ht="14.4" x14ac:dyDescent="0.3">
      <c r="AA20" s="27">
        <v>20</v>
      </c>
      <c r="AB20" s="29" t="s">
        <v>25</v>
      </c>
      <c r="AC20" s="27"/>
    </row>
    <row r="21" spans="27:29" ht="14.4" x14ac:dyDescent="0.3">
      <c r="AA21" s="27">
        <v>21</v>
      </c>
      <c r="AB21" s="29" t="s">
        <v>178</v>
      </c>
      <c r="AC21" s="27"/>
    </row>
    <row r="22" spans="27:29" ht="14.4" x14ac:dyDescent="0.3">
      <c r="AA22" s="27">
        <v>22</v>
      </c>
      <c r="AB22" s="29" t="s">
        <v>26</v>
      </c>
      <c r="AC22" s="27"/>
    </row>
    <row r="23" spans="27:29" ht="14.4" x14ac:dyDescent="0.3">
      <c r="AA23" s="27">
        <v>23</v>
      </c>
      <c r="AB23" s="29" t="s">
        <v>27</v>
      </c>
      <c r="AC23" s="27"/>
    </row>
    <row r="24" spans="27:29" ht="14.4" x14ac:dyDescent="0.3">
      <c r="AA24" s="27">
        <v>24</v>
      </c>
      <c r="AB24" s="29" t="s">
        <v>28</v>
      </c>
      <c r="AC24" s="27"/>
    </row>
    <row r="25" spans="27:29" ht="14.4" x14ac:dyDescent="0.3">
      <c r="AA25" s="27">
        <v>25</v>
      </c>
      <c r="AB25" s="29" t="s">
        <v>29</v>
      </c>
      <c r="AC25" s="27"/>
    </row>
    <row r="26" spans="27:29" ht="14.4" x14ac:dyDescent="0.3">
      <c r="AA26" s="27">
        <v>26</v>
      </c>
      <c r="AB26" s="29" t="s">
        <v>30</v>
      </c>
      <c r="AC26" s="27"/>
    </row>
    <row r="27" spans="27:29" ht="14.4" x14ac:dyDescent="0.3">
      <c r="AA27" s="27">
        <v>27</v>
      </c>
      <c r="AB27" s="29" t="s">
        <v>31</v>
      </c>
      <c r="AC27" s="27"/>
    </row>
    <row r="28" spans="27:29" ht="14.4" x14ac:dyDescent="0.3">
      <c r="AA28" s="27">
        <v>28</v>
      </c>
      <c r="AB28" s="29" t="s">
        <v>32</v>
      </c>
      <c r="AC28" s="27"/>
    </row>
    <row r="29" spans="27:29" ht="14.4" x14ac:dyDescent="0.3">
      <c r="AA29" s="27">
        <v>29</v>
      </c>
      <c r="AB29" s="29" t="s">
        <v>33</v>
      </c>
      <c r="AC29" s="27"/>
    </row>
    <row r="30" spans="27:29" ht="14.4" x14ac:dyDescent="0.3">
      <c r="AA30" s="27">
        <v>30</v>
      </c>
      <c r="AB30" s="29" t="s">
        <v>34</v>
      </c>
      <c r="AC30" s="27"/>
    </row>
    <row r="31" spans="27:29" ht="14.4" x14ac:dyDescent="0.3">
      <c r="AA31" s="27">
        <v>31</v>
      </c>
      <c r="AB31" s="29" t="s">
        <v>35</v>
      </c>
      <c r="AC31" s="27"/>
    </row>
    <row r="32" spans="27:29" ht="14.4" x14ac:dyDescent="0.3">
      <c r="AA32" s="27">
        <v>32</v>
      </c>
      <c r="AB32" s="29" t="s">
        <v>36</v>
      </c>
      <c r="AC32" s="27"/>
    </row>
    <row r="33" spans="27:29" ht="14.4" x14ac:dyDescent="0.3">
      <c r="AA33" s="27">
        <v>33</v>
      </c>
      <c r="AB33" s="29" t="s">
        <v>37</v>
      </c>
      <c r="AC33" s="27"/>
    </row>
    <row r="34" spans="27:29" ht="14.4" x14ac:dyDescent="0.3">
      <c r="AA34" s="27">
        <v>34</v>
      </c>
      <c r="AB34" s="29" t="s">
        <v>38</v>
      </c>
      <c r="AC34" s="27"/>
    </row>
    <row r="35" spans="27:29" ht="14.4" x14ac:dyDescent="0.3">
      <c r="AA35" s="27">
        <v>35</v>
      </c>
      <c r="AB35" s="29" t="s">
        <v>39</v>
      </c>
      <c r="AC35" s="27"/>
    </row>
    <row r="36" spans="27:29" ht="14.4" x14ac:dyDescent="0.3">
      <c r="AA36" s="27">
        <v>36</v>
      </c>
      <c r="AB36" s="29" t="s">
        <v>40</v>
      </c>
      <c r="AC36" s="27"/>
    </row>
    <row r="37" spans="27:29" ht="14.4" x14ac:dyDescent="0.3">
      <c r="AA37" s="27">
        <v>37</v>
      </c>
      <c r="AB37" s="29" t="s">
        <v>41</v>
      </c>
      <c r="AC37" s="27"/>
    </row>
    <row r="38" spans="27:29" ht="14.4" x14ac:dyDescent="0.3">
      <c r="AA38" s="27">
        <v>38</v>
      </c>
      <c r="AB38" s="29" t="s">
        <v>42</v>
      </c>
      <c r="AC38" s="27"/>
    </row>
    <row r="39" spans="27:29" ht="14.4" x14ac:dyDescent="0.3">
      <c r="AA39" s="27">
        <v>39</v>
      </c>
      <c r="AB39" s="29" t="s">
        <v>43</v>
      </c>
      <c r="AC39" s="27"/>
    </row>
    <row r="40" spans="27:29" ht="14.4" x14ac:dyDescent="0.3">
      <c r="AA40" s="27">
        <v>40</v>
      </c>
      <c r="AB40" s="29" t="s">
        <v>44</v>
      </c>
      <c r="AC40" s="27"/>
    </row>
    <row r="41" spans="27:29" ht="14.4" x14ac:dyDescent="0.3">
      <c r="AA41" s="27">
        <v>41</v>
      </c>
      <c r="AB41" s="29" t="s">
        <v>45</v>
      </c>
      <c r="AC41" s="27"/>
    </row>
    <row r="42" spans="27:29" ht="14.4" x14ac:dyDescent="0.3">
      <c r="AA42" s="27">
        <v>42</v>
      </c>
      <c r="AB42" s="29" t="s">
        <v>46</v>
      </c>
      <c r="AC42" s="27"/>
    </row>
    <row r="43" spans="27:29" ht="14.4" x14ac:dyDescent="0.3">
      <c r="AA43" s="27">
        <v>43</v>
      </c>
      <c r="AB43" s="29" t="s">
        <v>47</v>
      </c>
      <c r="AC43" s="27"/>
    </row>
    <row r="44" spans="27:29" ht="14.4" x14ac:dyDescent="0.3">
      <c r="AA44" s="27">
        <v>44</v>
      </c>
      <c r="AB44" s="29" t="s">
        <v>48</v>
      </c>
      <c r="AC44" s="27"/>
    </row>
    <row r="45" spans="27:29" ht="14.4" x14ac:dyDescent="0.3">
      <c r="AA45" s="27">
        <v>45</v>
      </c>
      <c r="AB45" s="29" t="s">
        <v>49</v>
      </c>
      <c r="AC45" s="27"/>
    </row>
    <row r="46" spans="27:29" ht="14.4" x14ac:dyDescent="0.3">
      <c r="AA46" s="27">
        <v>46</v>
      </c>
      <c r="AB46" s="29" t="s">
        <v>50</v>
      </c>
      <c r="AC46" s="27"/>
    </row>
    <row r="47" spans="27:29" ht="14.4" x14ac:dyDescent="0.3">
      <c r="AA47" s="27">
        <v>47</v>
      </c>
      <c r="AB47" s="29" t="s">
        <v>51</v>
      </c>
      <c r="AC47" s="27"/>
    </row>
    <row r="48" spans="27:29" ht="14.4" x14ac:dyDescent="0.3">
      <c r="AA48" s="27">
        <v>48</v>
      </c>
      <c r="AB48" s="29" t="s">
        <v>52</v>
      </c>
      <c r="AC48" s="27"/>
    </row>
    <row r="49" spans="27:29" ht="14.4" x14ac:dyDescent="0.3">
      <c r="AA49" s="27">
        <v>49</v>
      </c>
      <c r="AB49" s="29" t="s">
        <v>53</v>
      </c>
      <c r="AC49" s="27"/>
    </row>
    <row r="50" spans="27:29" ht="14.4" x14ac:dyDescent="0.3">
      <c r="AA50" s="27">
        <v>50</v>
      </c>
      <c r="AB50" s="29" t="s">
        <v>54</v>
      </c>
      <c r="AC50" s="27"/>
    </row>
    <row r="51" spans="27:29" ht="14.4" x14ac:dyDescent="0.3">
      <c r="AA51" s="27">
        <v>51</v>
      </c>
      <c r="AB51" s="29" t="s">
        <v>55</v>
      </c>
      <c r="AC51" s="27"/>
    </row>
    <row r="52" spans="27:29" ht="14.4" x14ac:dyDescent="0.3">
      <c r="AA52" s="27">
        <v>52</v>
      </c>
      <c r="AB52" s="29" t="s">
        <v>56</v>
      </c>
      <c r="AC52" s="27"/>
    </row>
    <row r="53" spans="27:29" ht="14.4" x14ac:dyDescent="0.3">
      <c r="AA53" s="27">
        <v>53</v>
      </c>
      <c r="AB53" s="29" t="s">
        <v>57</v>
      </c>
      <c r="AC53" s="27"/>
    </row>
    <row r="54" spans="27:29" ht="14.4" x14ac:dyDescent="0.3">
      <c r="AA54" s="27">
        <v>54</v>
      </c>
      <c r="AB54" s="29" t="s">
        <v>58</v>
      </c>
      <c r="AC54" s="27"/>
    </row>
    <row r="55" spans="27:29" ht="14.4" x14ac:dyDescent="0.3">
      <c r="AA55" s="27">
        <v>55</v>
      </c>
      <c r="AB55" s="29" t="s">
        <v>59</v>
      </c>
      <c r="AC55" s="27"/>
    </row>
    <row r="56" spans="27:29" ht="14.4" x14ac:dyDescent="0.3">
      <c r="AA56" s="27">
        <v>56</v>
      </c>
      <c r="AB56" s="29" t="s">
        <v>60</v>
      </c>
      <c r="AC56" s="27"/>
    </row>
    <row r="57" spans="27:29" ht="14.4" x14ac:dyDescent="0.3">
      <c r="AA57" s="27">
        <v>57</v>
      </c>
      <c r="AB57" s="29" t="s">
        <v>61</v>
      </c>
      <c r="AC57" s="27"/>
    </row>
    <row r="58" spans="27:29" ht="14.4" x14ac:dyDescent="0.3">
      <c r="AA58" s="27">
        <v>58</v>
      </c>
      <c r="AB58" s="29" t="s">
        <v>179</v>
      </c>
      <c r="AC58" s="27"/>
    </row>
    <row r="59" spans="27:29" ht="14.4" x14ac:dyDescent="0.3">
      <c r="AA59" s="27">
        <v>59</v>
      </c>
      <c r="AB59" s="29" t="s">
        <v>62</v>
      </c>
      <c r="AC59" s="27"/>
    </row>
    <row r="60" spans="27:29" ht="14.4" x14ac:dyDescent="0.3">
      <c r="AA60" s="27">
        <v>60</v>
      </c>
      <c r="AB60" s="29" t="s">
        <v>63</v>
      </c>
      <c r="AC60" s="27"/>
    </row>
    <row r="61" spans="27:29" ht="14.4" x14ac:dyDescent="0.3">
      <c r="AA61" s="27">
        <v>61</v>
      </c>
      <c r="AB61" s="29" t="s">
        <v>180</v>
      </c>
      <c r="AC61" s="27"/>
    </row>
    <row r="62" spans="27:29" ht="14.4" x14ac:dyDescent="0.3">
      <c r="AA62" s="27">
        <v>62</v>
      </c>
      <c r="AB62" s="29" t="s">
        <v>64</v>
      </c>
      <c r="AC62" s="27"/>
    </row>
    <row r="63" spans="27:29" ht="14.4" x14ac:dyDescent="0.3">
      <c r="AA63" s="27">
        <v>63</v>
      </c>
      <c r="AB63" s="29" t="s">
        <v>65</v>
      </c>
      <c r="AC63" s="27"/>
    </row>
    <row r="64" spans="27:29" ht="14.4" x14ac:dyDescent="0.3">
      <c r="AA64" s="27">
        <v>64</v>
      </c>
      <c r="AB64" s="29" t="s">
        <v>66</v>
      </c>
      <c r="AC64" s="27"/>
    </row>
    <row r="65" spans="27:29" ht="14.4" x14ac:dyDescent="0.3">
      <c r="AA65" s="27">
        <v>65</v>
      </c>
      <c r="AB65" s="29" t="s">
        <v>67</v>
      </c>
      <c r="AC65" s="27"/>
    </row>
    <row r="66" spans="27:29" ht="14.4" x14ac:dyDescent="0.3">
      <c r="AA66" s="27">
        <v>66</v>
      </c>
      <c r="AB66" s="29" t="s">
        <v>68</v>
      </c>
      <c r="AC66" s="27"/>
    </row>
    <row r="67" spans="27:29" ht="14.4" x14ac:dyDescent="0.3">
      <c r="AA67" s="27">
        <v>67</v>
      </c>
      <c r="AB67" s="29" t="s">
        <v>69</v>
      </c>
      <c r="AC67" s="27"/>
    </row>
    <row r="68" spans="27:29" ht="14.4" x14ac:dyDescent="0.3">
      <c r="AA68" s="27">
        <v>68</v>
      </c>
      <c r="AB68" s="29" t="s">
        <v>70</v>
      </c>
      <c r="AC68" s="27"/>
    </row>
    <row r="69" spans="27:29" ht="14.4" x14ac:dyDescent="0.3">
      <c r="AA69" s="27">
        <v>69</v>
      </c>
      <c r="AB69" s="29" t="s">
        <v>71</v>
      </c>
      <c r="AC69" s="27"/>
    </row>
    <row r="70" spans="27:29" ht="14.4" x14ac:dyDescent="0.3">
      <c r="AA70" s="27">
        <v>70</v>
      </c>
      <c r="AB70" s="29" t="s">
        <v>72</v>
      </c>
      <c r="AC70" s="27"/>
    </row>
    <row r="71" spans="27:29" ht="14.4" x14ac:dyDescent="0.3">
      <c r="AA71" s="27">
        <v>71</v>
      </c>
      <c r="AB71" s="29" t="s">
        <v>73</v>
      </c>
      <c r="AC71" s="27"/>
    </row>
    <row r="72" spans="27:29" ht="14.4" x14ac:dyDescent="0.3">
      <c r="AA72" s="27">
        <v>72</v>
      </c>
      <c r="AB72" s="29" t="s">
        <v>74</v>
      </c>
      <c r="AC72" s="27"/>
    </row>
    <row r="73" spans="27:29" ht="14.4" x14ac:dyDescent="0.3">
      <c r="AA73" s="27">
        <v>73</v>
      </c>
      <c r="AB73" s="29" t="s">
        <v>181</v>
      </c>
      <c r="AC73" s="27"/>
    </row>
    <row r="74" spans="27:29" ht="14.4" x14ac:dyDescent="0.3">
      <c r="AA74" s="27">
        <v>74</v>
      </c>
      <c r="AB74" s="29" t="s">
        <v>75</v>
      </c>
      <c r="AC74" s="27"/>
    </row>
    <row r="75" spans="27:29" ht="14.4" x14ac:dyDescent="0.3">
      <c r="AA75" s="27">
        <v>75</v>
      </c>
      <c r="AB75" s="29" t="s">
        <v>76</v>
      </c>
      <c r="AC75" s="27"/>
    </row>
    <row r="76" spans="27:29" ht="14.4" x14ac:dyDescent="0.3">
      <c r="AA76" s="27">
        <v>76</v>
      </c>
      <c r="AB76" s="29" t="s">
        <v>77</v>
      </c>
      <c r="AC76" s="27"/>
    </row>
    <row r="77" spans="27:29" ht="14.4" x14ac:dyDescent="0.3">
      <c r="AA77" s="27">
        <v>77</v>
      </c>
      <c r="AB77" s="29" t="s">
        <v>78</v>
      </c>
      <c r="AC77" s="27"/>
    </row>
    <row r="78" spans="27:29" ht="14.4" x14ac:dyDescent="0.3">
      <c r="AA78" s="27">
        <v>78</v>
      </c>
      <c r="AB78" s="29" t="s">
        <v>79</v>
      </c>
      <c r="AC78" s="27"/>
    </row>
    <row r="79" spans="27:29" ht="14.4" x14ac:dyDescent="0.3">
      <c r="AA79" s="27">
        <v>79</v>
      </c>
      <c r="AB79" s="29" t="s">
        <v>80</v>
      </c>
      <c r="AC79" s="27"/>
    </row>
    <row r="80" spans="27:29" ht="14.4" x14ac:dyDescent="0.3">
      <c r="AA80" s="27">
        <v>80</v>
      </c>
      <c r="AB80" s="29" t="s">
        <v>81</v>
      </c>
      <c r="AC80" s="27"/>
    </row>
    <row r="81" spans="27:29" ht="14.4" x14ac:dyDescent="0.3">
      <c r="AA81" s="27">
        <v>81</v>
      </c>
      <c r="AB81" s="29" t="s">
        <v>82</v>
      </c>
      <c r="AC81" s="27"/>
    </row>
    <row r="82" spans="27:29" ht="14.4" x14ac:dyDescent="0.3">
      <c r="AA82" s="27">
        <v>82</v>
      </c>
      <c r="AB82" s="29" t="s">
        <v>83</v>
      </c>
      <c r="AC82" s="27"/>
    </row>
    <row r="83" spans="27:29" ht="14.4" x14ac:dyDescent="0.3">
      <c r="AA83" s="27">
        <v>83</v>
      </c>
      <c r="AB83" s="29" t="s">
        <v>84</v>
      </c>
      <c r="AC83" s="27"/>
    </row>
    <row r="84" spans="27:29" ht="14.4" x14ac:dyDescent="0.3">
      <c r="AA84" s="27">
        <v>84</v>
      </c>
      <c r="AB84" s="29" t="s">
        <v>85</v>
      </c>
      <c r="AC84" s="27"/>
    </row>
    <row r="85" spans="27:29" ht="14.4" x14ac:dyDescent="0.3">
      <c r="AA85" s="27">
        <v>85</v>
      </c>
      <c r="AB85" s="29" t="s">
        <v>86</v>
      </c>
      <c r="AC85" s="27"/>
    </row>
    <row r="86" spans="27:29" ht="14.4" x14ac:dyDescent="0.3">
      <c r="AA86" s="27">
        <v>86</v>
      </c>
      <c r="AB86" s="29" t="s">
        <v>87</v>
      </c>
      <c r="AC86" s="27"/>
    </row>
    <row r="87" spans="27:29" ht="14.4" x14ac:dyDescent="0.3">
      <c r="AA87" s="27">
        <v>87</v>
      </c>
      <c r="AB87" s="29" t="s">
        <v>88</v>
      </c>
      <c r="AC87" s="27"/>
    </row>
    <row r="88" spans="27:29" ht="14.4" x14ac:dyDescent="0.3">
      <c r="AA88" s="27">
        <v>88</v>
      </c>
      <c r="AB88" s="29" t="s">
        <v>89</v>
      </c>
      <c r="AC88" s="27"/>
    </row>
    <row r="89" spans="27:29" ht="14.4" x14ac:dyDescent="0.3">
      <c r="AA89" s="27">
        <v>89</v>
      </c>
      <c r="AB89" s="29" t="s">
        <v>90</v>
      </c>
      <c r="AC89" s="27"/>
    </row>
    <row r="90" spans="27:29" ht="14.4" x14ac:dyDescent="0.3">
      <c r="AA90" s="27">
        <v>90</v>
      </c>
      <c r="AB90" s="29" t="s">
        <v>91</v>
      </c>
      <c r="AC90" s="27"/>
    </row>
    <row r="91" spans="27:29" ht="14.4" x14ac:dyDescent="0.3">
      <c r="AA91" s="27">
        <v>91</v>
      </c>
      <c r="AB91" s="29" t="s">
        <v>92</v>
      </c>
      <c r="AC91" s="27"/>
    </row>
    <row r="92" spans="27:29" ht="14.4" x14ac:dyDescent="0.3">
      <c r="AA92" s="27">
        <v>92</v>
      </c>
      <c r="AB92" s="29" t="s">
        <v>93</v>
      </c>
      <c r="AC92" s="27"/>
    </row>
    <row r="93" spans="27:29" ht="14.4" x14ac:dyDescent="0.3">
      <c r="AA93" s="27">
        <v>93</v>
      </c>
      <c r="AB93" s="29" t="s">
        <v>94</v>
      </c>
      <c r="AC93" s="27"/>
    </row>
    <row r="94" spans="27:29" ht="14.4" x14ac:dyDescent="0.3">
      <c r="AA94" s="27">
        <v>94</v>
      </c>
      <c r="AB94" s="29" t="s">
        <v>95</v>
      </c>
      <c r="AC94" s="27"/>
    </row>
    <row r="95" spans="27:29" ht="14.4" x14ac:dyDescent="0.3">
      <c r="AA95" s="27">
        <v>95</v>
      </c>
      <c r="AB95" s="29" t="s">
        <v>96</v>
      </c>
      <c r="AC95" s="27"/>
    </row>
    <row r="96" spans="27:29" ht="14.4" x14ac:dyDescent="0.3">
      <c r="AA96" s="27">
        <v>96</v>
      </c>
      <c r="AB96" s="29" t="s">
        <v>97</v>
      </c>
      <c r="AC96" s="27"/>
    </row>
    <row r="97" spans="27:29" ht="14.4" x14ac:dyDescent="0.3">
      <c r="AA97" s="27">
        <v>97</v>
      </c>
      <c r="AB97" s="29" t="s">
        <v>98</v>
      </c>
      <c r="AC97" s="27"/>
    </row>
    <row r="98" spans="27:29" ht="14.4" x14ac:dyDescent="0.3">
      <c r="AA98" s="27">
        <v>98</v>
      </c>
      <c r="AB98" s="29" t="s">
        <v>99</v>
      </c>
      <c r="AC98" s="27"/>
    </row>
    <row r="99" spans="27:29" ht="14.4" x14ac:dyDescent="0.3">
      <c r="AA99" s="27">
        <v>99</v>
      </c>
      <c r="AB99" s="29" t="s">
        <v>100</v>
      </c>
      <c r="AC99" s="27"/>
    </row>
    <row r="100" spans="27:29" ht="14.4" x14ac:dyDescent="0.3">
      <c r="AA100" s="27">
        <v>100</v>
      </c>
      <c r="AB100" s="29" t="s">
        <v>101</v>
      </c>
      <c r="AC100" s="27"/>
    </row>
    <row r="101" spans="27:29" ht="14.4" x14ac:dyDescent="0.3">
      <c r="AA101" s="27">
        <v>101</v>
      </c>
      <c r="AB101" s="29" t="s">
        <v>182</v>
      </c>
      <c r="AC101" s="27"/>
    </row>
    <row r="102" spans="27:29" ht="14.4" x14ac:dyDescent="0.3">
      <c r="AA102" s="27">
        <v>102</v>
      </c>
      <c r="AB102" s="29" t="s">
        <v>102</v>
      </c>
      <c r="AC102" s="27"/>
    </row>
    <row r="103" spans="27:29" ht="14.4" x14ac:dyDescent="0.3">
      <c r="AA103" s="27">
        <v>103</v>
      </c>
      <c r="AB103" s="29" t="s">
        <v>103</v>
      </c>
      <c r="AC103" s="27"/>
    </row>
    <row r="104" spans="27:29" ht="14.4" x14ac:dyDescent="0.3">
      <c r="AA104" s="27">
        <v>104</v>
      </c>
      <c r="AB104" s="29" t="s">
        <v>104</v>
      </c>
      <c r="AC104" s="27"/>
    </row>
    <row r="105" spans="27:29" ht="14.4" x14ac:dyDescent="0.3">
      <c r="AA105" s="27">
        <v>105</v>
      </c>
      <c r="AB105" s="29" t="s">
        <v>105</v>
      </c>
      <c r="AC105" s="27"/>
    </row>
    <row r="106" spans="27:29" ht="14.4" x14ac:dyDescent="0.3">
      <c r="AA106" s="27">
        <v>106</v>
      </c>
      <c r="AB106" s="29" t="s">
        <v>106</v>
      </c>
      <c r="AC106" s="27"/>
    </row>
    <row r="107" spans="27:29" ht="14.4" x14ac:dyDescent="0.3">
      <c r="AA107" s="27">
        <v>107</v>
      </c>
      <c r="AB107" s="29" t="s">
        <v>107</v>
      </c>
      <c r="AC107" s="27"/>
    </row>
    <row r="108" spans="27:29" ht="14.4" x14ac:dyDescent="0.3">
      <c r="AA108" s="27">
        <v>108</v>
      </c>
      <c r="AB108" s="29" t="s">
        <v>108</v>
      </c>
      <c r="AC108" s="27"/>
    </row>
    <row r="109" spans="27:29" ht="14.4" x14ac:dyDescent="0.3">
      <c r="AA109" s="27">
        <v>109</v>
      </c>
      <c r="AB109" s="29" t="s">
        <v>109</v>
      </c>
      <c r="AC109" s="27"/>
    </row>
    <row r="110" spans="27:29" ht="14.4" x14ac:dyDescent="0.3">
      <c r="AA110" s="27">
        <v>110</v>
      </c>
      <c r="AB110" s="29" t="s">
        <v>110</v>
      </c>
      <c r="AC110" s="27"/>
    </row>
    <row r="111" spans="27:29" ht="14.4" x14ac:dyDescent="0.3">
      <c r="AA111" s="27">
        <v>111</v>
      </c>
      <c r="AB111" s="29" t="s">
        <v>111</v>
      </c>
      <c r="AC111" s="27"/>
    </row>
    <row r="112" spans="27:29" ht="14.4" x14ac:dyDescent="0.3">
      <c r="AA112" s="27">
        <v>112</v>
      </c>
      <c r="AB112" s="29" t="s">
        <v>112</v>
      </c>
      <c r="AC112" s="27"/>
    </row>
    <row r="113" spans="27:29" ht="14.4" x14ac:dyDescent="0.3">
      <c r="AA113" s="27">
        <v>113</v>
      </c>
      <c r="AB113" s="29" t="s">
        <v>113</v>
      </c>
      <c r="AC113" s="27"/>
    </row>
    <row r="114" spans="27:29" ht="14.4" x14ac:dyDescent="0.3">
      <c r="AA114" s="27">
        <v>114</v>
      </c>
      <c r="AB114" s="29" t="s">
        <v>114</v>
      </c>
      <c r="AC114" s="27"/>
    </row>
    <row r="115" spans="27:29" ht="14.4" x14ac:dyDescent="0.3">
      <c r="AA115" s="27">
        <v>115</v>
      </c>
      <c r="AB115" s="29" t="s">
        <v>115</v>
      </c>
      <c r="AC115" s="27"/>
    </row>
    <row r="116" spans="27:29" ht="14.4" x14ac:dyDescent="0.3">
      <c r="AA116" s="27">
        <v>116</v>
      </c>
      <c r="AB116" s="29" t="s">
        <v>116</v>
      </c>
      <c r="AC116" s="27"/>
    </row>
    <row r="117" spans="27:29" ht="14.4" x14ac:dyDescent="0.3">
      <c r="AA117" s="27">
        <v>117</v>
      </c>
      <c r="AB117" s="29" t="s">
        <v>117</v>
      </c>
      <c r="AC117" s="27"/>
    </row>
    <row r="118" spans="27:29" ht="14.4" x14ac:dyDescent="0.3">
      <c r="AA118" s="27">
        <v>118</v>
      </c>
      <c r="AB118" s="29" t="s">
        <v>183</v>
      </c>
      <c r="AC118" s="27"/>
    </row>
    <row r="119" spans="27:29" ht="14.4" x14ac:dyDescent="0.3">
      <c r="AA119" s="27">
        <v>119</v>
      </c>
      <c r="AB119" s="29" t="s">
        <v>118</v>
      </c>
      <c r="AC119" s="27"/>
    </row>
    <row r="120" spans="27:29" ht="14.4" x14ac:dyDescent="0.3">
      <c r="AA120" s="27">
        <v>120</v>
      </c>
      <c r="AB120" s="29" t="s">
        <v>119</v>
      </c>
      <c r="AC120" s="27"/>
    </row>
    <row r="121" spans="27:29" ht="14.4" x14ac:dyDescent="0.3">
      <c r="AA121" s="27">
        <v>121</v>
      </c>
      <c r="AB121" s="29" t="s">
        <v>120</v>
      </c>
      <c r="AC121" s="27"/>
    </row>
    <row r="122" spans="27:29" ht="14.4" x14ac:dyDescent="0.3">
      <c r="AA122" s="27">
        <v>122</v>
      </c>
      <c r="AB122" s="29" t="s">
        <v>121</v>
      </c>
      <c r="AC122" s="27"/>
    </row>
    <row r="123" spans="27:29" ht="14.4" x14ac:dyDescent="0.3">
      <c r="AA123" s="27">
        <v>123</v>
      </c>
      <c r="AB123" s="29" t="s">
        <v>122</v>
      </c>
      <c r="AC123" s="27"/>
    </row>
    <row r="124" spans="27:29" ht="14.4" x14ac:dyDescent="0.3">
      <c r="AA124" s="27">
        <v>124</v>
      </c>
      <c r="AB124" s="29" t="s">
        <v>123</v>
      </c>
      <c r="AC124" s="27"/>
    </row>
    <row r="125" spans="27:29" ht="14.4" x14ac:dyDescent="0.3">
      <c r="AA125" s="27">
        <v>125</v>
      </c>
      <c r="AB125" s="29" t="s">
        <v>124</v>
      </c>
      <c r="AC125" s="27"/>
    </row>
    <row r="126" spans="27:29" ht="14.4" x14ac:dyDescent="0.3">
      <c r="AA126" s="27">
        <v>126</v>
      </c>
      <c r="AB126" s="29" t="s">
        <v>125</v>
      </c>
      <c r="AC126" s="27"/>
    </row>
    <row r="127" spans="27:29" ht="14.4" x14ac:dyDescent="0.3">
      <c r="AA127" s="27">
        <v>127</v>
      </c>
      <c r="AB127" s="29" t="s">
        <v>126</v>
      </c>
      <c r="AC127" s="27"/>
    </row>
    <row r="128" spans="27:29" ht="14.4" x14ac:dyDescent="0.3">
      <c r="AA128" s="27">
        <v>128</v>
      </c>
      <c r="AB128" s="29" t="s">
        <v>127</v>
      </c>
      <c r="AC128" s="27"/>
    </row>
    <row r="129" spans="27:29" ht="14.4" x14ac:dyDescent="0.3">
      <c r="AA129" s="27">
        <v>129</v>
      </c>
      <c r="AB129" s="29" t="s">
        <v>128</v>
      </c>
      <c r="AC129" s="27"/>
    </row>
    <row r="130" spans="27:29" ht="14.4" x14ac:dyDescent="0.3">
      <c r="AA130" s="27">
        <v>130</v>
      </c>
      <c r="AB130" s="29" t="s">
        <v>129</v>
      </c>
      <c r="AC130" s="27"/>
    </row>
    <row r="131" spans="27:29" ht="14.4" x14ac:dyDescent="0.3">
      <c r="AA131" s="27">
        <v>131</v>
      </c>
      <c r="AB131" s="29" t="s">
        <v>130</v>
      </c>
      <c r="AC131" s="27"/>
    </row>
    <row r="132" spans="27:29" ht="14.4" x14ac:dyDescent="0.3">
      <c r="AA132" s="27">
        <v>132</v>
      </c>
      <c r="AB132" s="29" t="s">
        <v>131</v>
      </c>
      <c r="AC132" s="27"/>
    </row>
    <row r="133" spans="27:29" ht="14.4" x14ac:dyDescent="0.3">
      <c r="AA133" s="27">
        <v>133</v>
      </c>
      <c r="AB133" s="29" t="s">
        <v>132</v>
      </c>
      <c r="AC133" s="27"/>
    </row>
    <row r="134" spans="27:29" ht="14.4" x14ac:dyDescent="0.3">
      <c r="AA134" s="27">
        <v>134</v>
      </c>
      <c r="AB134" s="29" t="s">
        <v>133</v>
      </c>
      <c r="AC134" s="27"/>
    </row>
    <row r="135" spans="27:29" ht="14.4" x14ac:dyDescent="0.3">
      <c r="AA135" s="27">
        <v>135</v>
      </c>
      <c r="AB135" s="29" t="s">
        <v>134</v>
      </c>
      <c r="AC135" s="27"/>
    </row>
    <row r="136" spans="27:29" x14ac:dyDescent="0.25">
      <c r="AB136" s="1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Drop Down 3">
              <controlPr defaultSize="0" autoLine="0" autoPict="0">
                <anchor moveWithCells="1">
                  <from>
                    <xdr:col>2</xdr:col>
                    <xdr:colOff>53340</xdr:colOff>
                    <xdr:row>0</xdr:row>
                    <xdr:rowOff>30480</xdr:rowOff>
                  </from>
                  <to>
                    <xdr:col>2</xdr:col>
                    <xdr:colOff>2979420</xdr:colOff>
                    <xdr:row>0</xdr:row>
                    <xdr:rowOff>358140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topLeftCell="A70" workbookViewId="0">
      <selection activeCell="B28" sqref="B28"/>
    </sheetView>
  </sheetViews>
  <sheetFormatPr defaultRowHeight="15.6" x14ac:dyDescent="0.3"/>
  <cols>
    <col min="1" max="1" width="6.88671875" style="7" customWidth="1"/>
    <col min="2" max="4" width="8.88671875" style="2"/>
    <col min="5" max="5" width="14" style="2" customWidth="1"/>
    <col min="6" max="16384" width="8.88671875" style="2"/>
  </cols>
  <sheetData>
    <row r="1" spans="1:11" x14ac:dyDescent="0.3">
      <c r="A1" s="3" t="s">
        <v>7</v>
      </c>
      <c r="K1" s="2" t="s">
        <v>1</v>
      </c>
    </row>
    <row r="2" spans="1:11" x14ac:dyDescent="0.3">
      <c r="A2" s="6" t="s">
        <v>0</v>
      </c>
    </row>
    <row r="3" spans="1:11" x14ac:dyDescent="0.3">
      <c r="A3" s="25" t="s">
        <v>175</v>
      </c>
    </row>
    <row r="4" spans="1:1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11" x14ac:dyDescent="0.3">
      <c r="A5" s="1">
        <v>1934</v>
      </c>
      <c r="B5" s="4">
        <v>0.61</v>
      </c>
      <c r="C5" s="5">
        <v>7.0000000000000007E-2</v>
      </c>
      <c r="D5" s="21">
        <v>0.28999999999999998</v>
      </c>
      <c r="E5" s="5">
        <v>0.97</v>
      </c>
    </row>
    <row r="6" spans="1:11" x14ac:dyDescent="0.3">
      <c r="A6" s="1">
        <v>1935</v>
      </c>
      <c r="B6" s="4">
        <v>0.68</v>
      </c>
      <c r="C6" s="5">
        <v>0.09</v>
      </c>
      <c r="D6" s="21">
        <v>0.43</v>
      </c>
      <c r="E6" s="5">
        <v>1.2</v>
      </c>
    </row>
    <row r="7" spans="1:11" x14ac:dyDescent="0.3">
      <c r="A7" s="1">
        <v>1936</v>
      </c>
      <c r="B7" s="4">
        <v>0.79</v>
      </c>
      <c r="C7" s="5">
        <v>0.12</v>
      </c>
      <c r="D7" s="21">
        <v>0.59</v>
      </c>
      <c r="E7" s="5">
        <v>1.5</v>
      </c>
    </row>
    <row r="8" spans="1:11" x14ac:dyDescent="0.3">
      <c r="A8" s="1">
        <v>1937</v>
      </c>
      <c r="B8" s="4">
        <v>0.82</v>
      </c>
      <c r="C8" s="5">
        <v>0.13</v>
      </c>
      <c r="D8" s="21">
        <v>0.64</v>
      </c>
      <c r="E8" s="5">
        <v>1.59</v>
      </c>
    </row>
    <row r="9" spans="1:11" x14ac:dyDescent="0.3">
      <c r="A9" s="1">
        <v>1938</v>
      </c>
      <c r="B9" s="4">
        <v>0.75</v>
      </c>
      <c r="C9" s="5">
        <v>0.13</v>
      </c>
      <c r="D9" s="21">
        <v>0.59</v>
      </c>
      <c r="E9" s="5">
        <v>1.47</v>
      </c>
    </row>
    <row r="10" spans="1:11" x14ac:dyDescent="0.3">
      <c r="A10" s="1">
        <v>1939</v>
      </c>
      <c r="B10" s="4">
        <v>0.75</v>
      </c>
      <c r="C10" s="5">
        <v>0.14000000000000001</v>
      </c>
      <c r="D10" s="21">
        <v>0.62</v>
      </c>
      <c r="E10" s="5">
        <v>1.51</v>
      </c>
    </row>
    <row r="11" spans="1:11" x14ac:dyDescent="0.3">
      <c r="A11" s="1">
        <v>1940</v>
      </c>
      <c r="B11" s="4">
        <v>0.73</v>
      </c>
      <c r="C11" s="5">
        <v>0.16</v>
      </c>
      <c r="D11" s="21">
        <v>0.67</v>
      </c>
      <c r="E11" s="5">
        <v>1.56</v>
      </c>
    </row>
    <row r="12" spans="1:11" x14ac:dyDescent="0.3">
      <c r="A12" s="1">
        <v>1941</v>
      </c>
      <c r="B12" s="4">
        <v>0.81</v>
      </c>
      <c r="C12" s="5">
        <v>0.18</v>
      </c>
      <c r="D12" s="21">
        <v>0.71</v>
      </c>
      <c r="E12" s="5">
        <v>1.7</v>
      </c>
    </row>
    <row r="13" spans="1:11" x14ac:dyDescent="0.3">
      <c r="A13" s="1">
        <v>1942</v>
      </c>
      <c r="B13" s="4">
        <v>0.9</v>
      </c>
      <c r="C13" s="5">
        <v>0.22</v>
      </c>
      <c r="D13" s="21">
        <v>0.85</v>
      </c>
      <c r="E13" s="5">
        <v>1.97</v>
      </c>
    </row>
    <row r="14" spans="1:11" x14ac:dyDescent="0.3">
      <c r="A14" s="1">
        <v>1943</v>
      </c>
      <c r="B14" s="4">
        <v>1</v>
      </c>
      <c r="C14" s="5">
        <v>0.17</v>
      </c>
      <c r="D14" s="21">
        <v>0.66</v>
      </c>
      <c r="E14" s="5">
        <v>1.83</v>
      </c>
    </row>
    <row r="15" spans="1:11" x14ac:dyDescent="0.3">
      <c r="A15" s="1">
        <v>1944</v>
      </c>
      <c r="B15" s="4">
        <v>1.1299999999999999</v>
      </c>
      <c r="C15" s="5">
        <v>0.18</v>
      </c>
      <c r="D15" s="21">
        <v>0.76</v>
      </c>
      <c r="E15" s="5">
        <v>2.0699999999999998</v>
      </c>
    </row>
    <row r="16" spans="1:11" x14ac:dyDescent="0.3">
      <c r="A16" s="1">
        <v>1945</v>
      </c>
      <c r="B16" s="4">
        <v>1.17</v>
      </c>
      <c r="C16" s="5">
        <v>0.2</v>
      </c>
      <c r="D16" s="21">
        <v>0.88</v>
      </c>
      <c r="E16" s="5">
        <v>2.25</v>
      </c>
    </row>
    <row r="17" spans="1:5" x14ac:dyDescent="0.3">
      <c r="A17" s="1">
        <v>1946</v>
      </c>
      <c r="B17" s="4">
        <v>1.07</v>
      </c>
      <c r="C17" s="5">
        <v>0.24</v>
      </c>
      <c r="D17" s="21">
        <v>0.99</v>
      </c>
      <c r="E17" s="5">
        <v>2.2999999999999998</v>
      </c>
    </row>
    <row r="18" spans="1:5" x14ac:dyDescent="0.3">
      <c r="A18" s="1">
        <v>1947</v>
      </c>
      <c r="B18" s="4">
        <v>1.1100000000000001</v>
      </c>
      <c r="C18" s="5">
        <v>0.16</v>
      </c>
      <c r="D18" s="21">
        <v>0.76</v>
      </c>
      <c r="E18" s="5">
        <v>2.0299999999999998</v>
      </c>
    </row>
    <row r="19" spans="1:5" x14ac:dyDescent="0.3">
      <c r="A19" s="1">
        <v>1948</v>
      </c>
      <c r="B19" s="4">
        <v>1.07</v>
      </c>
      <c r="C19" s="5">
        <v>0.2</v>
      </c>
      <c r="D19" s="21">
        <v>0.7</v>
      </c>
      <c r="E19" s="5">
        <v>1.97</v>
      </c>
    </row>
    <row r="20" spans="1:5" x14ac:dyDescent="0.3">
      <c r="A20" s="1">
        <v>1949</v>
      </c>
      <c r="B20" s="4">
        <v>1.06</v>
      </c>
      <c r="C20" s="5">
        <v>0.22</v>
      </c>
      <c r="D20" s="21">
        <v>0.7</v>
      </c>
      <c r="E20" s="5">
        <v>1.98</v>
      </c>
    </row>
    <row r="21" spans="1:5" x14ac:dyDescent="0.3">
      <c r="A21" s="1">
        <v>1950</v>
      </c>
      <c r="B21" s="4">
        <v>1.04</v>
      </c>
      <c r="C21" s="5">
        <v>0.23</v>
      </c>
      <c r="D21" s="21">
        <v>0.77</v>
      </c>
      <c r="E21" s="5">
        <v>2.04</v>
      </c>
    </row>
    <row r="22" spans="1:5" x14ac:dyDescent="0.3">
      <c r="A22" s="1">
        <v>1951</v>
      </c>
      <c r="B22" s="4">
        <v>1.03</v>
      </c>
      <c r="C22" s="5">
        <v>0.2</v>
      </c>
      <c r="D22" s="21">
        <v>0.78</v>
      </c>
      <c r="E22" s="5">
        <v>2.0099999999999998</v>
      </c>
    </row>
    <row r="23" spans="1:5" x14ac:dyDescent="0.3">
      <c r="A23" s="1">
        <v>1952</v>
      </c>
      <c r="B23" s="4">
        <v>1.04</v>
      </c>
      <c r="C23" s="5">
        <v>0.21</v>
      </c>
      <c r="D23" s="21">
        <v>0.73</v>
      </c>
      <c r="E23" s="5">
        <v>1.98</v>
      </c>
    </row>
    <row r="24" spans="1:5" x14ac:dyDescent="0.3">
      <c r="A24" s="1">
        <v>1953</v>
      </c>
      <c r="B24" s="4">
        <v>1.04</v>
      </c>
      <c r="C24" s="5">
        <v>0.2</v>
      </c>
      <c r="D24" s="21">
        <v>0.77</v>
      </c>
      <c r="E24" s="5">
        <v>2.0099999999999998</v>
      </c>
    </row>
    <row r="25" spans="1:5" x14ac:dyDescent="0.3">
      <c r="A25" s="1">
        <v>1954</v>
      </c>
      <c r="B25" s="4">
        <v>1.01</v>
      </c>
      <c r="C25" s="5">
        <v>0.21</v>
      </c>
      <c r="D25" s="21">
        <v>0.74</v>
      </c>
      <c r="E25" s="5">
        <v>1.96</v>
      </c>
    </row>
    <row r="26" spans="1:5" x14ac:dyDescent="0.3">
      <c r="A26" s="1">
        <v>1955</v>
      </c>
      <c r="B26" s="4">
        <v>1.01</v>
      </c>
      <c r="C26" s="5">
        <v>0.22</v>
      </c>
      <c r="D26" s="21">
        <v>0.77</v>
      </c>
      <c r="E26" s="5">
        <v>2</v>
      </c>
    </row>
    <row r="27" spans="1:5" x14ac:dyDescent="0.3">
      <c r="A27" s="1">
        <v>1956</v>
      </c>
      <c r="B27" s="4">
        <v>1</v>
      </c>
      <c r="C27" s="5">
        <v>0.22</v>
      </c>
      <c r="D27" s="21">
        <v>0.81</v>
      </c>
      <c r="E27" s="5">
        <v>2.0299999999999998</v>
      </c>
    </row>
    <row r="28" spans="1:5" x14ac:dyDescent="0.3">
      <c r="A28" s="1">
        <v>1957</v>
      </c>
      <c r="B28" s="4">
        <v>0.97</v>
      </c>
      <c r="C28" s="5">
        <v>0.22</v>
      </c>
      <c r="D28" s="21">
        <v>0.8</v>
      </c>
      <c r="E28" s="5">
        <v>1.99</v>
      </c>
    </row>
    <row r="29" spans="1:5" x14ac:dyDescent="0.3">
      <c r="A29" s="1">
        <v>1958</v>
      </c>
      <c r="B29" s="4">
        <v>0.96</v>
      </c>
      <c r="C29" s="5">
        <v>0.22</v>
      </c>
      <c r="D29" s="21">
        <v>0.8</v>
      </c>
      <c r="E29" s="5">
        <v>1.98</v>
      </c>
    </row>
    <row r="30" spans="1:5" x14ac:dyDescent="0.3">
      <c r="A30" s="1">
        <v>1959</v>
      </c>
      <c r="B30" s="4">
        <v>1</v>
      </c>
      <c r="C30" s="5">
        <v>0.22</v>
      </c>
      <c r="D30" s="21">
        <v>0.84</v>
      </c>
      <c r="E30" s="5">
        <v>2.06</v>
      </c>
    </row>
    <row r="31" spans="1:5" x14ac:dyDescent="0.3">
      <c r="A31" s="1">
        <v>1960</v>
      </c>
      <c r="B31" s="4">
        <v>0.99</v>
      </c>
      <c r="C31" s="5">
        <v>0.22</v>
      </c>
      <c r="D31" s="21">
        <v>0.86</v>
      </c>
      <c r="E31" s="5">
        <v>2.0699999999999998</v>
      </c>
    </row>
    <row r="32" spans="1:5" x14ac:dyDescent="0.3">
      <c r="A32" s="1">
        <v>1961</v>
      </c>
      <c r="B32" s="4">
        <v>0.97</v>
      </c>
      <c r="C32" s="5">
        <v>0.23</v>
      </c>
      <c r="D32" s="21">
        <v>0.86</v>
      </c>
      <c r="E32" s="5">
        <v>2.06</v>
      </c>
    </row>
    <row r="33" spans="1:5" x14ac:dyDescent="0.3">
      <c r="A33" s="1">
        <v>1962</v>
      </c>
      <c r="B33" s="4">
        <v>0.99</v>
      </c>
      <c r="C33" s="5">
        <v>0.22</v>
      </c>
      <c r="D33" s="21">
        <v>0.9</v>
      </c>
      <c r="E33" s="5">
        <v>2.11</v>
      </c>
    </row>
    <row r="34" spans="1:5" x14ac:dyDescent="0.3">
      <c r="A34" s="1">
        <v>1963</v>
      </c>
      <c r="B34" s="4">
        <v>1.01</v>
      </c>
      <c r="C34" s="5">
        <v>0.23</v>
      </c>
      <c r="D34" s="21">
        <v>0.91</v>
      </c>
      <c r="E34" s="5">
        <v>2.15</v>
      </c>
    </row>
    <row r="35" spans="1:5" x14ac:dyDescent="0.3">
      <c r="A35" s="1">
        <v>1964</v>
      </c>
      <c r="B35" s="4">
        <v>1.04</v>
      </c>
      <c r="C35" s="5">
        <v>0.24</v>
      </c>
      <c r="D35" s="21">
        <v>0.95</v>
      </c>
      <c r="E35" s="5">
        <v>2.23</v>
      </c>
    </row>
    <row r="36" spans="1:5" x14ac:dyDescent="0.3">
      <c r="A36" s="1">
        <v>1965</v>
      </c>
      <c r="B36" s="4">
        <v>1.04</v>
      </c>
      <c r="C36" s="5">
        <v>0.24</v>
      </c>
      <c r="D36" s="21">
        <v>0.99</v>
      </c>
      <c r="E36" s="5">
        <v>2.27</v>
      </c>
    </row>
    <row r="37" spans="1:5" x14ac:dyDescent="0.3">
      <c r="A37" s="1">
        <v>1966</v>
      </c>
      <c r="B37" s="4">
        <v>1.06</v>
      </c>
      <c r="C37" s="5">
        <v>0.24</v>
      </c>
      <c r="D37" s="21">
        <v>1.02</v>
      </c>
      <c r="E37" s="5">
        <v>2.3199999999999998</v>
      </c>
    </row>
    <row r="38" spans="1:5" x14ac:dyDescent="0.3">
      <c r="A38" s="1">
        <v>1967</v>
      </c>
      <c r="B38" s="4">
        <v>1.07</v>
      </c>
      <c r="C38" s="5">
        <v>0.25</v>
      </c>
      <c r="D38" s="21">
        <v>1.05</v>
      </c>
      <c r="E38" s="5">
        <v>2.37</v>
      </c>
    </row>
    <row r="39" spans="1:5" x14ac:dyDescent="0.3">
      <c r="A39" s="1">
        <v>1968</v>
      </c>
      <c r="B39" s="4">
        <v>1.0900000000000001</v>
      </c>
      <c r="C39" s="5">
        <v>0.26</v>
      </c>
      <c r="D39" s="21">
        <v>1.1000000000000001</v>
      </c>
      <c r="E39" s="5">
        <v>2.4500000000000002</v>
      </c>
    </row>
    <row r="40" spans="1:5" x14ac:dyDescent="0.3">
      <c r="A40" s="1">
        <v>1969</v>
      </c>
      <c r="B40" s="4">
        <v>1.1200000000000001</v>
      </c>
      <c r="C40" s="5">
        <v>0.26</v>
      </c>
      <c r="D40" s="21">
        <v>1.1299999999999999</v>
      </c>
      <c r="E40" s="5">
        <v>2.5099999999999998</v>
      </c>
    </row>
    <row r="41" spans="1:5" x14ac:dyDescent="0.3">
      <c r="A41" s="1">
        <v>1970</v>
      </c>
      <c r="B41" s="4">
        <v>1.1399999999999999</v>
      </c>
      <c r="C41" s="5">
        <v>0.27</v>
      </c>
      <c r="D41" s="21">
        <v>1.1100000000000001</v>
      </c>
      <c r="E41" s="5">
        <v>2.52</v>
      </c>
    </row>
    <row r="42" spans="1:5" x14ac:dyDescent="0.3">
      <c r="A42" s="1">
        <v>1971</v>
      </c>
      <c r="B42" s="4">
        <v>1.1499999999999999</v>
      </c>
      <c r="C42" s="5">
        <v>0.31</v>
      </c>
      <c r="D42" s="21">
        <v>1.1200000000000001</v>
      </c>
      <c r="E42" s="5">
        <v>2.59</v>
      </c>
    </row>
    <row r="43" spans="1:5" x14ac:dyDescent="0.3">
      <c r="A43" s="1">
        <v>1972</v>
      </c>
      <c r="B43" s="4">
        <v>1.17</v>
      </c>
      <c r="C43" s="5">
        <v>0.3</v>
      </c>
      <c r="D43" s="21">
        <v>1.0900000000000001</v>
      </c>
      <c r="E43" s="5">
        <v>2.56</v>
      </c>
    </row>
    <row r="44" spans="1:5" x14ac:dyDescent="0.3">
      <c r="A44" s="1">
        <v>1973</v>
      </c>
      <c r="B44" s="4">
        <v>1.2</v>
      </c>
      <c r="C44" s="5">
        <v>0.31</v>
      </c>
      <c r="D44" s="21">
        <v>1.1000000000000001</v>
      </c>
      <c r="E44" s="5">
        <v>2.62</v>
      </c>
    </row>
    <row r="45" spans="1:5" x14ac:dyDescent="0.3">
      <c r="A45" s="1">
        <v>1974</v>
      </c>
      <c r="B45" s="4">
        <v>1.25</v>
      </c>
      <c r="C45" s="5">
        <v>0.31</v>
      </c>
      <c r="D45" s="21">
        <v>1.1100000000000001</v>
      </c>
      <c r="E45" s="5">
        <v>2.67</v>
      </c>
    </row>
    <row r="46" spans="1:5" x14ac:dyDescent="0.3">
      <c r="A46" s="1">
        <v>1975</v>
      </c>
      <c r="B46" s="4">
        <v>1.26</v>
      </c>
      <c r="C46" s="5">
        <v>0.32</v>
      </c>
      <c r="D46" s="21">
        <v>1.1100000000000001</v>
      </c>
      <c r="E46" s="5">
        <v>2.69</v>
      </c>
    </row>
    <row r="47" spans="1:5" x14ac:dyDescent="0.3">
      <c r="A47" s="1">
        <v>1976</v>
      </c>
      <c r="B47" s="4">
        <v>1.27</v>
      </c>
      <c r="C47" s="5">
        <v>0.32</v>
      </c>
      <c r="D47" s="21">
        <v>1.1000000000000001</v>
      </c>
      <c r="E47" s="5">
        <v>2.69</v>
      </c>
    </row>
    <row r="48" spans="1:5" x14ac:dyDescent="0.3">
      <c r="A48" s="1">
        <v>1977</v>
      </c>
      <c r="B48" s="4">
        <v>1.29</v>
      </c>
      <c r="C48" s="5">
        <v>0.28999999999999998</v>
      </c>
      <c r="D48" s="21">
        <v>1.06</v>
      </c>
      <c r="E48" s="5">
        <v>2.64</v>
      </c>
    </row>
    <row r="49" spans="1:5" x14ac:dyDescent="0.3">
      <c r="A49" s="1">
        <v>1978</v>
      </c>
      <c r="B49" s="4">
        <v>1.33</v>
      </c>
      <c r="C49" s="5">
        <v>0.31</v>
      </c>
      <c r="D49" s="21">
        <v>1.07</v>
      </c>
      <c r="E49" s="5">
        <v>2.71</v>
      </c>
    </row>
    <row r="50" spans="1:5" x14ac:dyDescent="0.3">
      <c r="A50" s="1">
        <v>1979</v>
      </c>
      <c r="B50" s="4">
        <v>1.37</v>
      </c>
      <c r="C50" s="5">
        <v>0.32</v>
      </c>
      <c r="D50" s="21">
        <v>1.06</v>
      </c>
      <c r="E50" s="5">
        <v>2.75</v>
      </c>
    </row>
    <row r="51" spans="1:5" x14ac:dyDescent="0.3">
      <c r="A51" s="1">
        <v>1980</v>
      </c>
      <c r="B51" s="4">
        <v>1.38</v>
      </c>
      <c r="C51" s="5">
        <v>0.34</v>
      </c>
      <c r="D51" s="21">
        <v>1.04</v>
      </c>
      <c r="E51" s="5">
        <v>2.76</v>
      </c>
    </row>
    <row r="52" spans="1:5" x14ac:dyDescent="0.3">
      <c r="A52" s="1">
        <v>1981</v>
      </c>
      <c r="B52" s="4">
        <v>1.39</v>
      </c>
      <c r="C52" s="5">
        <v>0.35</v>
      </c>
      <c r="D52" s="21">
        <v>1.02</v>
      </c>
      <c r="E52" s="5">
        <v>2.76</v>
      </c>
    </row>
    <row r="53" spans="1:5" x14ac:dyDescent="0.3">
      <c r="A53" s="1">
        <v>1982</v>
      </c>
      <c r="B53" s="4">
        <v>1.38</v>
      </c>
      <c r="C53" s="5">
        <v>0.36</v>
      </c>
      <c r="D53" s="21">
        <v>0.98</v>
      </c>
      <c r="E53" s="5">
        <v>2.72</v>
      </c>
    </row>
    <row r="54" spans="1:5" x14ac:dyDescent="0.3">
      <c r="A54" s="1">
        <v>1983</v>
      </c>
      <c r="B54" s="4">
        <v>1.37</v>
      </c>
      <c r="C54" s="5">
        <v>0.36</v>
      </c>
      <c r="D54" s="21">
        <v>0.96</v>
      </c>
      <c r="E54" s="5">
        <v>2.69</v>
      </c>
    </row>
    <row r="55" spans="1:5" x14ac:dyDescent="0.3">
      <c r="A55" s="1">
        <v>1984</v>
      </c>
      <c r="B55" s="4">
        <v>1.35</v>
      </c>
      <c r="C55" s="5">
        <v>0.37</v>
      </c>
      <c r="D55" s="21">
        <v>0.94</v>
      </c>
      <c r="E55" s="5">
        <v>2.65</v>
      </c>
    </row>
    <row r="56" spans="1:5" x14ac:dyDescent="0.3">
      <c r="A56" s="1">
        <v>1985</v>
      </c>
      <c r="B56" s="4">
        <v>1.33</v>
      </c>
      <c r="C56" s="5">
        <v>0.38</v>
      </c>
      <c r="D56" s="21">
        <v>0.9</v>
      </c>
      <c r="E56" s="5">
        <v>2.62</v>
      </c>
    </row>
    <row r="57" spans="1:5" x14ac:dyDescent="0.3">
      <c r="A57" s="1">
        <v>1986</v>
      </c>
      <c r="B57" s="4">
        <v>1.34</v>
      </c>
      <c r="C57" s="5">
        <v>0.39</v>
      </c>
      <c r="D57" s="21">
        <v>0.84</v>
      </c>
      <c r="E57" s="5">
        <v>2.58</v>
      </c>
    </row>
    <row r="58" spans="1:5" x14ac:dyDescent="0.3">
      <c r="A58" s="1">
        <v>1987</v>
      </c>
      <c r="B58" s="4">
        <v>1.34</v>
      </c>
      <c r="C58" s="5">
        <v>0.38</v>
      </c>
      <c r="D58" s="21">
        <v>0.82</v>
      </c>
      <c r="E58" s="5">
        <v>2.54</v>
      </c>
    </row>
    <row r="59" spans="1:5" x14ac:dyDescent="0.3">
      <c r="A59" s="1">
        <v>1988</v>
      </c>
      <c r="B59" s="4">
        <v>1.33</v>
      </c>
      <c r="C59" s="5">
        <v>0.36</v>
      </c>
      <c r="D59" s="21">
        <v>0.79</v>
      </c>
      <c r="E59" s="5">
        <v>2.48</v>
      </c>
    </row>
    <row r="60" spans="1:5" x14ac:dyDescent="0.3">
      <c r="A60" s="1">
        <v>1989</v>
      </c>
      <c r="B60" s="4">
        <v>1.31</v>
      </c>
      <c r="C60" s="5">
        <v>0.34</v>
      </c>
      <c r="D60" s="21">
        <v>0.77</v>
      </c>
      <c r="E60" s="5">
        <v>2.42</v>
      </c>
    </row>
    <row r="61" spans="1:5" x14ac:dyDescent="0.3">
      <c r="A61" s="1">
        <v>1990</v>
      </c>
      <c r="B61" s="4">
        <v>1.34</v>
      </c>
      <c r="C61" s="5">
        <v>0.33</v>
      </c>
      <c r="D61" s="21">
        <v>0.77</v>
      </c>
      <c r="E61" s="5">
        <v>2.4500000000000002</v>
      </c>
    </row>
    <row r="62" spans="1:5" x14ac:dyDescent="0.3">
      <c r="A62" s="1">
        <v>1991</v>
      </c>
      <c r="B62" s="4">
        <v>1.29</v>
      </c>
      <c r="C62" s="5">
        <v>0.3</v>
      </c>
      <c r="D62" s="21">
        <v>0.71</v>
      </c>
      <c r="E62" s="5">
        <v>2.2999999999999998</v>
      </c>
    </row>
    <row r="63" spans="1:5" x14ac:dyDescent="0.3">
      <c r="A63" s="1">
        <v>1992</v>
      </c>
      <c r="B63" s="4">
        <v>1.29</v>
      </c>
      <c r="C63" s="5">
        <v>0.3</v>
      </c>
      <c r="D63" s="21">
        <v>0.71</v>
      </c>
      <c r="E63" s="5">
        <v>2.2999999999999998</v>
      </c>
    </row>
    <row r="64" spans="1:5" x14ac:dyDescent="0.3">
      <c r="A64" s="1">
        <v>1993</v>
      </c>
      <c r="B64" s="4">
        <v>1.26</v>
      </c>
      <c r="C64" s="5">
        <v>0.28000000000000003</v>
      </c>
      <c r="D64" s="21">
        <v>0.68</v>
      </c>
      <c r="E64" s="5">
        <v>2.23</v>
      </c>
    </row>
    <row r="65" spans="1:5" x14ac:dyDescent="0.3">
      <c r="A65" s="1">
        <v>1994</v>
      </c>
      <c r="B65" s="4">
        <v>1.25</v>
      </c>
      <c r="C65" s="5">
        <v>0.28000000000000003</v>
      </c>
      <c r="D65" s="21">
        <v>0.65</v>
      </c>
      <c r="E65" s="5">
        <v>2.1800000000000002</v>
      </c>
    </row>
    <row r="66" spans="1:5" x14ac:dyDescent="0.3">
      <c r="A66" s="1">
        <v>1995</v>
      </c>
      <c r="B66" s="4">
        <v>1.23</v>
      </c>
      <c r="C66" s="5">
        <v>0.28999999999999998</v>
      </c>
      <c r="D66" s="21">
        <v>0.63</v>
      </c>
      <c r="E66" s="5">
        <v>2.15</v>
      </c>
    </row>
    <row r="67" spans="1:5" x14ac:dyDescent="0.3">
      <c r="A67" s="1">
        <v>1996</v>
      </c>
      <c r="B67" s="4">
        <v>1.23</v>
      </c>
      <c r="C67" s="5">
        <v>0.3</v>
      </c>
      <c r="D67" s="21">
        <v>0.63</v>
      </c>
      <c r="E67" s="5">
        <v>2.16</v>
      </c>
    </row>
    <row r="68" spans="1:5" x14ac:dyDescent="0.3">
      <c r="A68" s="1">
        <v>1997</v>
      </c>
      <c r="B68" s="4">
        <v>1.22</v>
      </c>
      <c r="C68" s="5">
        <v>0.3</v>
      </c>
      <c r="D68" s="21">
        <v>0.62</v>
      </c>
      <c r="E68" s="5">
        <v>2.14</v>
      </c>
    </row>
    <row r="69" spans="1:5" x14ac:dyDescent="0.3">
      <c r="A69" s="1">
        <v>1998</v>
      </c>
      <c r="B69" s="4">
        <v>1.22</v>
      </c>
      <c r="C69" s="5">
        <v>0.3</v>
      </c>
      <c r="D69" s="21">
        <v>0.62</v>
      </c>
      <c r="E69" s="5">
        <v>2.14</v>
      </c>
    </row>
    <row r="70" spans="1:5" x14ac:dyDescent="0.3">
      <c r="A70" s="1">
        <v>1999</v>
      </c>
      <c r="B70" s="4">
        <v>1.23</v>
      </c>
      <c r="C70" s="5">
        <v>0.31</v>
      </c>
      <c r="D70" s="21">
        <v>0.62</v>
      </c>
      <c r="E70" s="5">
        <v>2.16</v>
      </c>
    </row>
    <row r="71" spans="1:5" x14ac:dyDescent="0.3">
      <c r="A71" s="1">
        <v>2000</v>
      </c>
      <c r="B71" s="4">
        <v>1.22</v>
      </c>
      <c r="C71" s="5">
        <v>0.31</v>
      </c>
      <c r="D71" s="21">
        <v>0.64</v>
      </c>
      <c r="E71" s="5">
        <v>2.17</v>
      </c>
    </row>
    <row r="72" spans="1:5" x14ac:dyDescent="0.3">
      <c r="A72" s="1">
        <v>2001</v>
      </c>
      <c r="B72" s="4">
        <v>1.23</v>
      </c>
      <c r="C72" s="5">
        <v>0.31</v>
      </c>
      <c r="D72" s="21">
        <v>0.64</v>
      </c>
      <c r="E72" s="5">
        <v>2.1800000000000002</v>
      </c>
    </row>
    <row r="73" spans="1:5" x14ac:dyDescent="0.3">
      <c r="A73" s="1">
        <v>2002</v>
      </c>
      <c r="B73" s="4">
        <v>1.23</v>
      </c>
      <c r="C73" s="5">
        <v>0.33</v>
      </c>
      <c r="D73" s="21">
        <v>0.64</v>
      </c>
      <c r="E73" s="5">
        <v>2.2000000000000002</v>
      </c>
    </row>
    <row r="74" spans="1:5" x14ac:dyDescent="0.3">
      <c r="A74" s="1">
        <v>2003</v>
      </c>
      <c r="B74" s="4">
        <v>1.21</v>
      </c>
      <c r="C74" s="5">
        <v>0.34</v>
      </c>
      <c r="D74" s="21">
        <v>0.67</v>
      </c>
      <c r="E74" s="5">
        <v>2.2200000000000002</v>
      </c>
    </row>
    <row r="75" spans="1:5" x14ac:dyDescent="0.3">
      <c r="A75" s="1">
        <v>2004</v>
      </c>
      <c r="B75" s="4">
        <v>1.21</v>
      </c>
      <c r="C75" s="5">
        <v>0.35</v>
      </c>
      <c r="D75" s="21">
        <v>0.68</v>
      </c>
      <c r="E75" s="5">
        <v>2.2400000000000002</v>
      </c>
    </row>
    <row r="76" spans="1:5" x14ac:dyDescent="0.3">
      <c r="A76" s="1">
        <v>2005</v>
      </c>
      <c r="B76" s="4">
        <v>1.19</v>
      </c>
      <c r="C76" s="5">
        <v>0.36</v>
      </c>
      <c r="D76" s="21">
        <v>0.7</v>
      </c>
      <c r="E76" s="5">
        <v>2.25</v>
      </c>
    </row>
    <row r="77" spans="1:5" x14ac:dyDescent="0.3">
      <c r="A77" s="1">
        <v>2006</v>
      </c>
      <c r="B77" s="4">
        <v>1.2</v>
      </c>
      <c r="C77" s="5">
        <v>0.37</v>
      </c>
      <c r="D77" s="21">
        <v>0.71</v>
      </c>
      <c r="E77" s="5">
        <v>2.2799999999999998</v>
      </c>
    </row>
    <row r="78" spans="1:5" x14ac:dyDescent="0.3">
      <c r="A78" s="1">
        <v>2007</v>
      </c>
      <c r="B78" s="4">
        <v>1.21</v>
      </c>
      <c r="C78" s="5">
        <v>0.38</v>
      </c>
      <c r="D78" s="21">
        <v>0.72</v>
      </c>
      <c r="E78" s="5">
        <v>2.31</v>
      </c>
    </row>
    <row r="79" spans="1:5" x14ac:dyDescent="0.3">
      <c r="A79" s="1">
        <v>2008</v>
      </c>
      <c r="B79" s="4">
        <v>1.2</v>
      </c>
      <c r="C79" s="5">
        <v>0.38</v>
      </c>
      <c r="D79" s="21">
        <v>0.73</v>
      </c>
      <c r="E79" s="5">
        <v>2.31</v>
      </c>
    </row>
    <row r="80" spans="1:5" x14ac:dyDescent="0.3">
      <c r="A80" s="1">
        <v>2009</v>
      </c>
      <c r="B80" s="4">
        <v>1.17</v>
      </c>
      <c r="C80" s="5">
        <v>0.39</v>
      </c>
      <c r="D80" s="21">
        <v>0.74</v>
      </c>
      <c r="E80" s="5">
        <v>2.29</v>
      </c>
    </row>
    <row r="81" spans="1:5" x14ac:dyDescent="0.3">
      <c r="A81" s="1">
        <v>2010</v>
      </c>
      <c r="B81" s="4">
        <v>1.1399999999999999</v>
      </c>
      <c r="C81" s="5">
        <v>0.38</v>
      </c>
      <c r="D81" s="21">
        <v>0.74</v>
      </c>
      <c r="E81" s="5">
        <v>2.2599999999999998</v>
      </c>
    </row>
    <row r="82" spans="1:5" x14ac:dyDescent="0.3">
      <c r="A82" s="1">
        <v>2011</v>
      </c>
      <c r="B82" s="4">
        <v>1.1200000000000001</v>
      </c>
      <c r="C82" s="5">
        <v>0.41</v>
      </c>
      <c r="D82" s="21">
        <v>0.76</v>
      </c>
      <c r="E82" s="5">
        <v>2.29</v>
      </c>
    </row>
    <row r="83" spans="1:5" x14ac:dyDescent="0.3">
      <c r="A83" s="1">
        <v>2012</v>
      </c>
      <c r="B83" s="4">
        <v>1.1299999999999999</v>
      </c>
      <c r="C83" s="5">
        <v>0.42</v>
      </c>
      <c r="D83" s="21">
        <v>0.78</v>
      </c>
      <c r="E83" s="5">
        <v>2.34</v>
      </c>
    </row>
    <row r="84" spans="1:5" x14ac:dyDescent="0.3">
      <c r="A84" s="1">
        <v>2013</v>
      </c>
      <c r="B84" s="4">
        <v>1.1200000000000001</v>
      </c>
      <c r="C84" s="5">
        <v>0.42</v>
      </c>
      <c r="D84" s="21">
        <v>0.8</v>
      </c>
      <c r="E84" s="5">
        <v>2.34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5"/>
  <sheetViews>
    <sheetView tabSelected="1" topLeftCell="A4" workbookViewId="0">
      <selection activeCell="E7" sqref="E7"/>
    </sheetView>
  </sheetViews>
  <sheetFormatPr defaultRowHeight="13.8" x14ac:dyDescent="0.3"/>
  <cols>
    <col min="1" max="1" width="5.44140625" style="12" customWidth="1"/>
    <col min="2" max="2" width="5.109375" style="10" customWidth="1"/>
    <col min="3" max="3" width="68" style="9" customWidth="1"/>
    <col min="4" max="4" width="23.44140625" style="10" customWidth="1"/>
    <col min="5" max="26" width="8.88671875" style="9"/>
    <col min="27" max="29" width="0" style="9" hidden="1" customWidth="1"/>
    <col min="30" max="16384" width="8.88671875" style="9"/>
  </cols>
  <sheetData>
    <row r="1" spans="1:29" ht="31.8" customHeight="1" thickBot="1" x14ac:dyDescent="0.35">
      <c r="C1" s="19" t="str">
        <f>'HW2'!C1</f>
        <v>neilj9530</v>
      </c>
      <c r="D1" s="18" t="s">
        <v>174</v>
      </c>
    </row>
    <row r="2" spans="1:29" x14ac:dyDescent="0.3">
      <c r="AA2" s="9" t="s">
        <v>135</v>
      </c>
      <c r="AB2" s="9" t="s">
        <v>135</v>
      </c>
      <c r="AC2" s="9" t="s">
        <v>135</v>
      </c>
    </row>
    <row r="3" spans="1:29" x14ac:dyDescent="0.3">
      <c r="AA3" s="9" t="s">
        <v>143</v>
      </c>
      <c r="AB3" s="9" t="s">
        <v>148</v>
      </c>
      <c r="AC3" s="9">
        <v>1939</v>
      </c>
    </row>
    <row r="4" spans="1:29" x14ac:dyDescent="0.3">
      <c r="AA4" s="9" t="s">
        <v>144</v>
      </c>
      <c r="AB4" s="9" t="s">
        <v>149</v>
      </c>
      <c r="AC4" s="9">
        <v>1940</v>
      </c>
    </row>
    <row r="5" spans="1:29" ht="28.8" x14ac:dyDescent="0.3">
      <c r="A5" s="12">
        <v>1</v>
      </c>
      <c r="B5" s="10">
        <v>1</v>
      </c>
      <c r="C5" s="14" t="s">
        <v>141</v>
      </c>
      <c r="D5" s="30">
        <v>0.97</v>
      </c>
      <c r="AA5" s="9" t="s">
        <v>145</v>
      </c>
      <c r="AB5" s="9" t="s">
        <v>151</v>
      </c>
      <c r="AC5" s="9">
        <v>1941</v>
      </c>
    </row>
    <row r="6" spans="1:29" ht="28.8" x14ac:dyDescent="0.3">
      <c r="A6" s="12">
        <v>1</v>
      </c>
      <c r="B6" s="10">
        <v>2</v>
      </c>
      <c r="C6" s="14" t="s">
        <v>142</v>
      </c>
      <c r="D6" s="20">
        <v>2</v>
      </c>
      <c r="AB6" s="9" t="s">
        <v>150</v>
      </c>
      <c r="AC6" s="9">
        <v>1942</v>
      </c>
    </row>
    <row r="7" spans="1:29" ht="28.8" x14ac:dyDescent="0.3">
      <c r="A7" s="12">
        <v>1</v>
      </c>
      <c r="B7" s="10">
        <v>3</v>
      </c>
      <c r="C7" s="14" t="s">
        <v>146</v>
      </c>
      <c r="D7" s="22">
        <v>12.069999999999999</v>
      </c>
      <c r="AB7" s="9" t="s">
        <v>152</v>
      </c>
      <c r="AC7" s="9">
        <v>1943</v>
      </c>
    </row>
    <row r="8" spans="1:29" ht="28.8" x14ac:dyDescent="0.3">
      <c r="A8" s="12">
        <v>1</v>
      </c>
      <c r="B8" s="10">
        <v>4</v>
      </c>
      <c r="C8" s="14" t="s">
        <v>147</v>
      </c>
      <c r="D8" s="20">
        <v>2</v>
      </c>
      <c r="AC8" s="9">
        <v>1944</v>
      </c>
    </row>
    <row r="9" spans="1:29" ht="28.8" x14ac:dyDescent="0.3">
      <c r="A9" s="12">
        <v>1</v>
      </c>
      <c r="B9" s="10">
        <v>5</v>
      </c>
      <c r="C9" s="14" t="s">
        <v>153</v>
      </c>
      <c r="D9" s="20">
        <v>8</v>
      </c>
      <c r="AC9" s="9">
        <v>1945</v>
      </c>
    </row>
    <row r="10" spans="1:29" ht="43.2" x14ac:dyDescent="0.3">
      <c r="A10" s="12">
        <v>1</v>
      </c>
      <c r="B10" s="10">
        <v>6</v>
      </c>
      <c r="C10" s="14" t="s">
        <v>172</v>
      </c>
      <c r="D10" s="22">
        <v>11.946666666666699</v>
      </c>
    </row>
    <row r="11" spans="1:29" ht="28.8" x14ac:dyDescent="0.3">
      <c r="B11" s="10">
        <v>7</v>
      </c>
      <c r="C11" s="14" t="s">
        <v>158</v>
      </c>
      <c r="D11" s="15"/>
    </row>
    <row r="12" spans="1:29" x14ac:dyDescent="0.3">
      <c r="A12" s="12">
        <v>0.5</v>
      </c>
      <c r="B12" s="16" t="s">
        <v>136</v>
      </c>
      <c r="C12" s="13" t="s">
        <v>154</v>
      </c>
      <c r="D12" s="22">
        <v>1.1200000000000001</v>
      </c>
    </row>
    <row r="13" spans="1:29" x14ac:dyDescent="0.3">
      <c r="A13" s="12">
        <v>0.5</v>
      </c>
      <c r="B13" s="16" t="s">
        <v>137</v>
      </c>
      <c r="C13" s="13" t="s">
        <v>155</v>
      </c>
      <c r="D13" s="22">
        <v>1.1252500000000003</v>
      </c>
    </row>
    <row r="14" spans="1:29" x14ac:dyDescent="0.3">
      <c r="A14" s="12">
        <v>0.5</v>
      </c>
      <c r="B14" s="16" t="s">
        <v>138</v>
      </c>
      <c r="C14" s="13" t="s">
        <v>156</v>
      </c>
      <c r="D14" s="22">
        <v>1.1466666666666667</v>
      </c>
    </row>
    <row r="15" spans="1:29" x14ac:dyDescent="0.3">
      <c r="A15" s="12">
        <v>0.5</v>
      </c>
      <c r="B15" s="16" t="s">
        <v>139</v>
      </c>
      <c r="C15" s="13" t="s">
        <v>157</v>
      </c>
      <c r="D15" s="22">
        <v>1.123</v>
      </c>
    </row>
    <row r="16" spans="1:29" x14ac:dyDescent="0.3">
      <c r="D16" s="15"/>
    </row>
    <row r="17" spans="1:4" ht="14.4" x14ac:dyDescent="0.3">
      <c r="A17" s="12">
        <v>1</v>
      </c>
      <c r="B17" s="10">
        <v>8</v>
      </c>
      <c r="C17" s="24" t="s">
        <v>159</v>
      </c>
      <c r="D17" s="22">
        <v>1.1127272727272732</v>
      </c>
    </row>
    <row r="18" spans="1:4" x14ac:dyDescent="0.3">
      <c r="D18" s="15"/>
    </row>
    <row r="19" spans="1:4" ht="14.4" x14ac:dyDescent="0.3">
      <c r="B19" s="10">
        <v>9</v>
      </c>
      <c r="C19" s="14" t="s">
        <v>160</v>
      </c>
      <c r="D19" s="15"/>
    </row>
    <row r="20" spans="1:4" x14ac:dyDescent="0.3">
      <c r="A20" s="12">
        <v>1</v>
      </c>
      <c r="B20" s="16" t="s">
        <v>136</v>
      </c>
      <c r="C20" s="13" t="s">
        <v>161</v>
      </c>
      <c r="D20" s="22">
        <v>0.61</v>
      </c>
    </row>
    <row r="21" spans="1:4" x14ac:dyDescent="0.3">
      <c r="A21" s="12">
        <v>1</v>
      </c>
      <c r="B21" s="16" t="s">
        <v>137</v>
      </c>
      <c r="C21" s="13" t="s">
        <v>162</v>
      </c>
      <c r="D21" s="22">
        <v>0.63100000000000001</v>
      </c>
    </row>
    <row r="22" spans="1:4" x14ac:dyDescent="0.3">
      <c r="B22" s="16"/>
      <c r="C22" s="17" t="s">
        <v>171</v>
      </c>
      <c r="D22" s="15"/>
    </row>
    <row r="23" spans="1:4" x14ac:dyDescent="0.3">
      <c r="A23" s="12">
        <v>1</v>
      </c>
      <c r="B23" s="16" t="s">
        <v>138</v>
      </c>
      <c r="C23" s="13">
        <v>1999</v>
      </c>
      <c r="D23" s="22">
        <v>0.3</v>
      </c>
    </row>
    <row r="24" spans="1:4" x14ac:dyDescent="0.3">
      <c r="A24" s="12">
        <v>1</v>
      </c>
      <c r="B24" s="16" t="s">
        <v>139</v>
      </c>
      <c r="C24" s="13">
        <v>1998</v>
      </c>
      <c r="D24" s="22">
        <f>0.7*0.3</f>
        <v>0.21</v>
      </c>
    </row>
    <row r="25" spans="1:4" x14ac:dyDescent="0.3">
      <c r="A25" s="12">
        <v>1</v>
      </c>
      <c r="B25" s="16" t="s">
        <v>140</v>
      </c>
      <c r="C25" s="13" t="s">
        <v>163</v>
      </c>
      <c r="D25" s="23">
        <v>-5.5103322026817336E-2</v>
      </c>
    </row>
    <row r="26" spans="1:4" x14ac:dyDescent="0.3">
      <c r="D26" s="15"/>
    </row>
    <row r="27" spans="1:4" ht="14.4" x14ac:dyDescent="0.3">
      <c r="B27" s="10">
        <v>10</v>
      </c>
      <c r="C27" s="14" t="s">
        <v>164</v>
      </c>
      <c r="D27" s="15"/>
    </row>
    <row r="28" spans="1:4" x14ac:dyDescent="0.3">
      <c r="A28" s="12">
        <v>1</v>
      </c>
      <c r="B28" s="16" t="s">
        <v>136</v>
      </c>
      <c r="C28" s="13" t="s">
        <v>162</v>
      </c>
      <c r="D28" s="22">
        <v>0.71500000000000008</v>
      </c>
    </row>
    <row r="29" spans="1:4" x14ac:dyDescent="0.3">
      <c r="A29" s="12">
        <v>1</v>
      </c>
      <c r="B29" s="16" t="s">
        <v>137</v>
      </c>
      <c r="C29" s="13" t="s">
        <v>165</v>
      </c>
      <c r="D29" s="22">
        <v>0.81650000000000011</v>
      </c>
    </row>
    <row r="30" spans="1:4" x14ac:dyDescent="0.3">
      <c r="A30" s="12">
        <v>1</v>
      </c>
      <c r="B30" s="16" t="s">
        <v>138</v>
      </c>
      <c r="C30" s="13" t="s">
        <v>166</v>
      </c>
      <c r="D30" s="22">
        <v>1.1015081929356187</v>
      </c>
    </row>
    <row r="31" spans="1:4" x14ac:dyDescent="0.3">
      <c r="A31" s="12">
        <v>1</v>
      </c>
      <c r="B31" s="16" t="s">
        <v>139</v>
      </c>
      <c r="C31" s="13" t="s">
        <v>167</v>
      </c>
      <c r="D31" s="23">
        <v>3.79439697299115E-2</v>
      </c>
    </row>
    <row r="32" spans="1:4" ht="43.2" x14ac:dyDescent="0.3">
      <c r="B32" s="16"/>
      <c r="C32" s="14" t="s">
        <v>173</v>
      </c>
      <c r="D32" s="15"/>
    </row>
    <row r="33" spans="1:4" x14ac:dyDescent="0.3">
      <c r="A33" s="12">
        <v>1</v>
      </c>
      <c r="B33" s="16" t="s">
        <v>140</v>
      </c>
      <c r="C33" s="13" t="s">
        <v>168</v>
      </c>
      <c r="D33" s="23">
        <v>0.9</v>
      </c>
    </row>
    <row r="34" spans="1:4" x14ac:dyDescent="0.3">
      <c r="A34" s="12">
        <v>1</v>
      </c>
      <c r="B34" s="16" t="s">
        <v>170</v>
      </c>
      <c r="C34" s="13" t="s">
        <v>169</v>
      </c>
      <c r="D34" s="23">
        <v>0.3</v>
      </c>
    </row>
    <row r="35" spans="1:4" x14ac:dyDescent="0.3">
      <c r="A35" s="12">
        <f>SUM(A5:A34)</f>
        <v>20</v>
      </c>
    </row>
  </sheetData>
  <sheetProtection algorithmName="SHA-512" hashValue="wM8jiXaPjbFUWcqzvOLiqJxTQ1SCqtNM2TuE/HXRffGmU6i+3ouKM8bXkM6KrYwrw3yk3U1QilyBX7SnmpDijg==" saltValue="9+B7TyaePdIhV1k14NPmkA==" spinCount="100000" sheet="1" objects="1" scenarios="1"/>
  <pageMargins left="0.7" right="0.7" top="0.75" bottom="0.7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3</xdr:col>
                    <xdr:colOff>91440</xdr:colOff>
                    <xdr:row>5</xdr:row>
                    <xdr:rowOff>91440</xdr:rowOff>
                  </from>
                  <to>
                    <xdr:col>3</xdr:col>
                    <xdr:colOff>1501140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Drop Down 4">
              <controlPr defaultSize="0" autoLine="0" autoPict="0">
                <anchor moveWithCells="1">
                  <from>
                    <xdr:col>3</xdr:col>
                    <xdr:colOff>99060</xdr:colOff>
                    <xdr:row>7</xdr:row>
                    <xdr:rowOff>99060</xdr:rowOff>
                  </from>
                  <to>
                    <xdr:col>3</xdr:col>
                    <xdr:colOff>1508760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6" name="Drop Down 8">
              <controlPr defaultSize="0" autoLine="0" autoPict="0">
                <anchor moveWithCells="1">
                  <from>
                    <xdr:col>3</xdr:col>
                    <xdr:colOff>99060</xdr:colOff>
                    <xdr:row>8</xdr:row>
                    <xdr:rowOff>99060</xdr:rowOff>
                  </from>
                  <to>
                    <xdr:col>3</xdr:col>
                    <xdr:colOff>1508760</xdr:colOff>
                    <xdr:row>8</xdr:row>
                    <xdr:rowOff>297180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7"/>
  <sheetViews>
    <sheetView topLeftCell="A73" workbookViewId="0">
      <selection activeCell="P87" sqref="P87"/>
    </sheetView>
  </sheetViews>
  <sheetFormatPr defaultRowHeight="15.6" x14ac:dyDescent="0.3"/>
  <cols>
    <col min="1" max="1" width="6.88671875" style="7" customWidth="1"/>
    <col min="2" max="16384" width="8.88671875" style="2"/>
  </cols>
  <sheetData>
    <row r="1" spans="1:20" x14ac:dyDescent="0.3">
      <c r="A1" s="3" t="s">
        <v>7</v>
      </c>
      <c r="H1" s="2" t="s">
        <v>1</v>
      </c>
      <c r="P1" s="31" t="s">
        <v>188</v>
      </c>
      <c r="Q1" s="2">
        <v>0.2</v>
      </c>
      <c r="S1" s="31" t="s">
        <v>190</v>
      </c>
      <c r="T1" s="2">
        <v>0.3</v>
      </c>
    </row>
    <row r="2" spans="1:20" x14ac:dyDescent="0.3">
      <c r="A2" s="6" t="s">
        <v>0</v>
      </c>
      <c r="Q2" s="2">
        <v>0.3</v>
      </c>
      <c r="S2" s="31" t="s">
        <v>194</v>
      </c>
      <c r="T2" s="2">
        <v>0.4</v>
      </c>
    </row>
    <row r="3" spans="1:20" x14ac:dyDescent="0.3">
      <c r="Q3" s="2">
        <v>0.5</v>
      </c>
    </row>
    <row r="4" spans="1:20" x14ac:dyDescent="0.3">
      <c r="A4" s="1" t="s">
        <v>2</v>
      </c>
      <c r="B4" s="1" t="s">
        <v>3</v>
      </c>
      <c r="C4" s="2" t="s">
        <v>185</v>
      </c>
      <c r="D4" s="2" t="s">
        <v>155</v>
      </c>
      <c r="E4" s="2" t="s">
        <v>186</v>
      </c>
      <c r="F4" s="2" t="s">
        <v>187</v>
      </c>
      <c r="G4" s="2" t="s">
        <v>189</v>
      </c>
      <c r="H4" s="2" t="s">
        <v>191</v>
      </c>
      <c r="I4" s="2" t="s">
        <v>192</v>
      </c>
      <c r="J4" s="2" t="s">
        <v>193</v>
      </c>
      <c r="K4" s="2" t="s">
        <v>195</v>
      </c>
      <c r="L4" s="2" t="s">
        <v>196</v>
      </c>
      <c r="M4" s="2" t="s">
        <v>197</v>
      </c>
      <c r="N4" s="2" t="s">
        <v>202</v>
      </c>
    </row>
    <row r="5" spans="1:20" x14ac:dyDescent="0.3">
      <c r="A5" s="1">
        <v>1934</v>
      </c>
      <c r="B5" s="4">
        <v>0.61</v>
      </c>
    </row>
    <row r="6" spans="1:20" x14ac:dyDescent="0.3">
      <c r="A6" s="1">
        <v>1935</v>
      </c>
      <c r="B6" s="4">
        <v>0.68</v>
      </c>
      <c r="C6" s="4">
        <v>0.61</v>
      </c>
      <c r="D6" s="2">
        <f>AVERAGE($B$5:B5)</f>
        <v>0.61</v>
      </c>
      <c r="G6" s="2">
        <f>B5</f>
        <v>0.61</v>
      </c>
      <c r="I6" s="2">
        <f>AVERAGE(B5:B6)</f>
        <v>0.64500000000000002</v>
      </c>
      <c r="J6" s="2">
        <f>B6-B5</f>
        <v>7.0000000000000062E-2</v>
      </c>
    </row>
    <row r="7" spans="1:20" x14ac:dyDescent="0.3">
      <c r="A7" s="1">
        <v>1936</v>
      </c>
      <c r="B7" s="4">
        <v>0.79</v>
      </c>
      <c r="C7" s="4">
        <v>0.68</v>
      </c>
      <c r="D7" s="2">
        <f>AVERAGE($B$5:B6)</f>
        <v>0.64500000000000002</v>
      </c>
      <c r="G7" s="2">
        <f>$T$1*B6+(1-$T$1)*G6</f>
        <v>0.63100000000000001</v>
      </c>
      <c r="H7" s="2">
        <f>I6+J6</f>
        <v>0.71500000000000008</v>
      </c>
      <c r="I7" s="2">
        <f>$T$1*B7+(1-$T$1)*(I6+J6)</f>
        <v>0.73750000000000004</v>
      </c>
      <c r="J7" s="2">
        <f>$T$2*(I7-I6)+(1-$T$2)*J6</f>
        <v>7.9000000000000042E-2</v>
      </c>
      <c r="K7" s="2">
        <f>B7-H7</f>
        <v>7.4999999999999956E-2</v>
      </c>
      <c r="L7" s="2">
        <f>ABS(K7)</f>
        <v>7.4999999999999956E-2</v>
      </c>
      <c r="M7" s="34">
        <f>L7/B7</f>
        <v>9.4936708860759431E-2</v>
      </c>
    </row>
    <row r="8" spans="1:20" x14ac:dyDescent="0.3">
      <c r="A8" s="1">
        <v>1937</v>
      </c>
      <c r="B8" s="4">
        <v>0.82</v>
      </c>
      <c r="C8" s="4">
        <v>0.79</v>
      </c>
      <c r="D8" s="2">
        <f>AVERAGE($B$5:B7)</f>
        <v>0.69333333333333336</v>
      </c>
      <c r="F8" s="2">
        <f>SUMPRODUCT(B5:B7,$Q$1:$Q$3)</f>
        <v>0.72100000000000009</v>
      </c>
      <c r="G8" s="2">
        <f t="shared" ref="G8:G71" si="0">$T$1*B7+(1-$T$1)*G7</f>
        <v>0.67869999999999997</v>
      </c>
      <c r="H8" s="2">
        <f t="shared" ref="H8:H71" si="1">I7+J7</f>
        <v>0.81650000000000011</v>
      </c>
      <c r="I8" s="2">
        <f t="shared" ref="I8:I71" si="2">$T$1*B8+(1-$T$1)*(I7+J7)</f>
        <v>0.81755</v>
      </c>
      <c r="J8" s="2">
        <f t="shared" ref="J8:J71" si="3">$T$2*(I8-I7)+(1-$T$2)*J7</f>
        <v>7.9420000000000018E-2</v>
      </c>
      <c r="K8" s="2">
        <f t="shared" ref="K8:K71" si="4">B8-H8</f>
        <v>3.4999999999998366E-3</v>
      </c>
      <c r="L8" s="2">
        <f t="shared" ref="L8:L71" si="5">ABS(K8)</f>
        <v>3.4999999999998366E-3</v>
      </c>
      <c r="M8" s="34">
        <f t="shared" ref="M8:M71" si="6">L8/B8</f>
        <v>4.2682926829266301E-3</v>
      </c>
    </row>
    <row r="9" spans="1:20" x14ac:dyDescent="0.3">
      <c r="A9" s="1">
        <v>1938</v>
      </c>
      <c r="B9" s="4">
        <v>0.75</v>
      </c>
      <c r="C9" s="4">
        <v>0.82</v>
      </c>
      <c r="D9" s="2">
        <f>AVERAGE($B$5:B8)</f>
        <v>0.72499999999999998</v>
      </c>
      <c r="F9" s="2">
        <f t="shared" ref="F9:F72" si="7">SUMPRODUCT(B6:B8,$Q$1:$Q$3)</f>
        <v>0.78299999999999992</v>
      </c>
      <c r="G9" s="2">
        <f t="shared" si="0"/>
        <v>0.7210899999999999</v>
      </c>
      <c r="H9" s="2">
        <f t="shared" si="1"/>
        <v>0.89697000000000005</v>
      </c>
      <c r="I9" s="2">
        <f t="shared" si="2"/>
        <v>0.85287899999999994</v>
      </c>
      <c r="J9" s="2">
        <f t="shared" si="3"/>
        <v>6.1783599999999987E-2</v>
      </c>
      <c r="K9" s="2">
        <f t="shared" si="4"/>
        <v>-0.14697000000000005</v>
      </c>
      <c r="L9" s="2">
        <f t="shared" si="5"/>
        <v>0.14697000000000005</v>
      </c>
      <c r="M9" s="34">
        <f t="shared" si="6"/>
        <v>0.19596000000000005</v>
      </c>
    </row>
    <row r="10" spans="1:20" x14ac:dyDescent="0.3">
      <c r="A10" s="1">
        <v>1939</v>
      </c>
      <c r="B10" s="4">
        <v>0.75</v>
      </c>
      <c r="C10" s="4">
        <v>0.75</v>
      </c>
      <c r="D10" s="2">
        <f>AVERAGE($B$5:B9)</f>
        <v>0.73</v>
      </c>
      <c r="F10" s="2">
        <f t="shared" si="7"/>
        <v>0.77900000000000003</v>
      </c>
      <c r="G10" s="2">
        <f t="shared" si="0"/>
        <v>0.72976299999999983</v>
      </c>
      <c r="H10" s="2">
        <f t="shared" si="1"/>
        <v>0.91466259999999988</v>
      </c>
      <c r="I10" s="2">
        <f t="shared" si="2"/>
        <v>0.86526381999999991</v>
      </c>
      <c r="J10" s="2">
        <f t="shared" si="3"/>
        <v>4.2024087999999973E-2</v>
      </c>
      <c r="K10" s="2">
        <f t="shared" si="4"/>
        <v>-0.16466259999999988</v>
      </c>
      <c r="L10" s="2">
        <f t="shared" si="5"/>
        <v>0.16466259999999988</v>
      </c>
      <c r="M10" s="34">
        <f t="shared" si="6"/>
        <v>0.21955013333333318</v>
      </c>
    </row>
    <row r="11" spans="1:20" x14ac:dyDescent="0.3">
      <c r="A11" s="1">
        <v>1940</v>
      </c>
      <c r="B11" s="4">
        <v>0.73</v>
      </c>
      <c r="C11" s="4">
        <v>0.75</v>
      </c>
      <c r="D11" s="2">
        <f>AVERAGE($B$5:B10)</f>
        <v>0.73333333333333339</v>
      </c>
      <c r="E11" s="2">
        <f>AVERAGE(B5:B10)</f>
        <v>0.73333333333333339</v>
      </c>
      <c r="F11" s="2">
        <f t="shared" si="7"/>
        <v>0.76400000000000001</v>
      </c>
      <c r="G11" s="2">
        <f t="shared" si="0"/>
        <v>0.73583409999999982</v>
      </c>
      <c r="H11" s="2">
        <f t="shared" si="1"/>
        <v>0.90728790799999992</v>
      </c>
      <c r="I11" s="2">
        <f t="shared" si="2"/>
        <v>0.85410153559999991</v>
      </c>
      <c r="J11" s="2">
        <f t="shared" si="3"/>
        <v>2.0749539039999983E-2</v>
      </c>
      <c r="K11" s="2">
        <f t="shared" si="4"/>
        <v>-0.17728790799999994</v>
      </c>
      <c r="L11" s="2">
        <f t="shared" si="5"/>
        <v>0.17728790799999994</v>
      </c>
      <c r="M11" s="34">
        <f t="shared" si="6"/>
        <v>0.24286014794520541</v>
      </c>
    </row>
    <row r="12" spans="1:20" x14ac:dyDescent="0.3">
      <c r="A12" s="1">
        <v>1941</v>
      </c>
      <c r="B12" s="4">
        <v>0.81</v>
      </c>
      <c r="C12" s="4">
        <v>0.73</v>
      </c>
      <c r="D12" s="2">
        <f>AVERAGE($B$5:B11)</f>
        <v>0.73285714285714298</v>
      </c>
      <c r="E12" s="2">
        <f t="shared" ref="E12:E75" si="8">AVERAGE(B6:B11)</f>
        <v>0.7533333333333333</v>
      </c>
      <c r="F12" s="2">
        <f t="shared" si="7"/>
        <v>0.74</v>
      </c>
      <c r="G12" s="2">
        <f t="shared" si="0"/>
        <v>0.73408386999999986</v>
      </c>
      <c r="H12" s="2">
        <f t="shared" si="1"/>
        <v>0.87485107463999989</v>
      </c>
      <c r="I12" s="2">
        <f t="shared" si="2"/>
        <v>0.85539575224799991</v>
      </c>
      <c r="J12" s="2">
        <f t="shared" si="3"/>
        <v>1.2967410083199989E-2</v>
      </c>
      <c r="K12" s="2">
        <f t="shared" si="4"/>
        <v>-6.4851074639999839E-2</v>
      </c>
      <c r="L12" s="2">
        <f t="shared" si="5"/>
        <v>6.4851074639999839E-2</v>
      </c>
      <c r="M12" s="34">
        <f t="shared" si="6"/>
        <v>8.0063055111110906E-2</v>
      </c>
    </row>
    <row r="13" spans="1:20" x14ac:dyDescent="0.3">
      <c r="A13" s="1">
        <v>1942</v>
      </c>
      <c r="B13" s="4">
        <v>0.9</v>
      </c>
      <c r="C13" s="4">
        <v>0.81</v>
      </c>
      <c r="D13" s="2">
        <f>AVERAGE($B$5:B12)</f>
        <v>0.74250000000000016</v>
      </c>
      <c r="E13" s="2">
        <f t="shared" si="8"/>
        <v>0.77500000000000002</v>
      </c>
      <c r="F13" s="2">
        <f t="shared" si="7"/>
        <v>0.77400000000000002</v>
      </c>
      <c r="G13" s="2">
        <f t="shared" si="0"/>
        <v>0.75685870899999985</v>
      </c>
      <c r="H13" s="2">
        <f t="shared" si="1"/>
        <v>0.86836316233119992</v>
      </c>
      <c r="I13" s="2">
        <f t="shared" si="2"/>
        <v>0.87785421363183991</v>
      </c>
      <c r="J13" s="2">
        <f t="shared" si="3"/>
        <v>1.6763830603455994E-2</v>
      </c>
      <c r="K13" s="2">
        <f t="shared" si="4"/>
        <v>3.16368376688001E-2</v>
      </c>
      <c r="L13" s="2">
        <f t="shared" si="5"/>
        <v>3.16368376688001E-2</v>
      </c>
      <c r="M13" s="34">
        <f t="shared" si="6"/>
        <v>3.5152041854222334E-2</v>
      </c>
    </row>
    <row r="14" spans="1:20" x14ac:dyDescent="0.3">
      <c r="A14" s="1">
        <v>1943</v>
      </c>
      <c r="B14" s="4">
        <v>1</v>
      </c>
      <c r="C14" s="4">
        <v>0.9</v>
      </c>
      <c r="D14" s="2">
        <f>AVERAGE($B$5:B13)</f>
        <v>0.76000000000000023</v>
      </c>
      <c r="E14" s="2">
        <f t="shared" si="8"/>
        <v>0.79333333333333333</v>
      </c>
      <c r="F14" s="2">
        <f t="shared" si="7"/>
        <v>0.83899999999999997</v>
      </c>
      <c r="G14" s="2">
        <f t="shared" si="0"/>
        <v>0.79980109629999985</v>
      </c>
      <c r="H14" s="2">
        <f t="shared" si="1"/>
        <v>0.8946180442352959</v>
      </c>
      <c r="I14" s="2">
        <f t="shared" si="2"/>
        <v>0.92623263096470709</v>
      </c>
      <c r="J14" s="2">
        <f t="shared" si="3"/>
        <v>2.9409665295220468E-2</v>
      </c>
      <c r="K14" s="2">
        <f t="shared" si="4"/>
        <v>0.1053819557647041</v>
      </c>
      <c r="L14" s="2">
        <f t="shared" si="5"/>
        <v>0.1053819557647041</v>
      </c>
      <c r="M14" s="34">
        <f t="shared" si="6"/>
        <v>0.1053819557647041</v>
      </c>
    </row>
    <row r="15" spans="1:20" x14ac:dyDescent="0.3">
      <c r="A15" s="1">
        <v>1944</v>
      </c>
      <c r="B15" s="4">
        <v>1.1299999999999999</v>
      </c>
      <c r="C15" s="4">
        <v>1</v>
      </c>
      <c r="D15" s="2">
        <f>AVERAGE($B$5:B14)</f>
        <v>0.78400000000000014</v>
      </c>
      <c r="E15" s="2">
        <f t="shared" si="8"/>
        <v>0.82333333333333325</v>
      </c>
      <c r="F15" s="2">
        <f t="shared" si="7"/>
        <v>0.93200000000000005</v>
      </c>
      <c r="G15" s="2">
        <f t="shared" si="0"/>
        <v>0.85986076740999984</v>
      </c>
      <c r="H15" s="2">
        <f t="shared" si="1"/>
        <v>0.95564229625992758</v>
      </c>
      <c r="I15" s="2">
        <f t="shared" si="2"/>
        <v>1.0079496073819492</v>
      </c>
      <c r="J15" s="2">
        <f t="shared" si="3"/>
        <v>5.0332589744029113E-2</v>
      </c>
      <c r="K15" s="2">
        <f t="shared" si="4"/>
        <v>0.17435770374007231</v>
      </c>
      <c r="L15" s="2">
        <f t="shared" si="5"/>
        <v>0.17435770374007231</v>
      </c>
      <c r="M15" s="34">
        <f t="shared" si="6"/>
        <v>0.15429885286732065</v>
      </c>
    </row>
    <row r="16" spans="1:20" x14ac:dyDescent="0.3">
      <c r="A16" s="1">
        <v>1945</v>
      </c>
      <c r="B16" s="4">
        <v>1.17</v>
      </c>
      <c r="C16" s="4">
        <v>1.1299999999999999</v>
      </c>
      <c r="D16" s="2">
        <f>AVERAGE($B$5:B15)</f>
        <v>0.81545454545454565</v>
      </c>
      <c r="E16" s="2">
        <f t="shared" si="8"/>
        <v>0.8866666666666666</v>
      </c>
      <c r="F16" s="2">
        <f t="shared" si="7"/>
        <v>1.0449999999999999</v>
      </c>
      <c r="G16" s="2">
        <f t="shared" si="0"/>
        <v>0.94090253718699979</v>
      </c>
      <c r="H16" s="2">
        <f t="shared" si="1"/>
        <v>1.0582821971259784</v>
      </c>
      <c r="I16" s="2">
        <f t="shared" si="2"/>
        <v>1.0917975379881848</v>
      </c>
      <c r="J16" s="2">
        <f t="shared" si="3"/>
        <v>6.3738726088911721E-2</v>
      </c>
      <c r="K16" s="2">
        <f t="shared" si="4"/>
        <v>0.11171780287402155</v>
      </c>
      <c r="L16" s="2">
        <f t="shared" si="5"/>
        <v>0.11171780287402155</v>
      </c>
      <c r="M16" s="34">
        <f t="shared" si="6"/>
        <v>9.5485301601727829E-2</v>
      </c>
    </row>
    <row r="17" spans="1:25" x14ac:dyDescent="0.3">
      <c r="A17" s="1">
        <v>1946</v>
      </c>
      <c r="B17" s="4">
        <v>1.07</v>
      </c>
      <c r="C17" s="4">
        <v>1.17</v>
      </c>
      <c r="D17" s="2">
        <f>AVERAGE($B$5:B16)</f>
        <v>0.8450000000000002</v>
      </c>
      <c r="E17" s="2">
        <f t="shared" si="8"/>
        <v>0.95666666666666667</v>
      </c>
      <c r="F17" s="2">
        <f t="shared" si="7"/>
        <v>1.1239999999999999</v>
      </c>
      <c r="G17" s="2">
        <f t="shared" si="0"/>
        <v>1.0096317760308997</v>
      </c>
      <c r="H17" s="2">
        <f t="shared" si="1"/>
        <v>1.1555362640770965</v>
      </c>
      <c r="I17" s="2">
        <f t="shared" si="2"/>
        <v>1.1298753848539675</v>
      </c>
      <c r="J17" s="2">
        <f t="shared" si="3"/>
        <v>5.347437439966013E-2</v>
      </c>
      <c r="K17" s="2">
        <f t="shared" si="4"/>
        <v>-8.5536264077096469E-2</v>
      </c>
      <c r="L17" s="2">
        <f t="shared" si="5"/>
        <v>8.5536264077096469E-2</v>
      </c>
      <c r="M17" s="34">
        <f t="shared" si="6"/>
        <v>7.9940433716912576E-2</v>
      </c>
    </row>
    <row r="18" spans="1:25" x14ac:dyDescent="0.3">
      <c r="A18" s="1">
        <v>1947</v>
      </c>
      <c r="B18" s="4">
        <v>1.1100000000000001</v>
      </c>
      <c r="C18" s="4">
        <v>1.07</v>
      </c>
      <c r="D18" s="2">
        <f>AVERAGE($B$5:B17)</f>
        <v>0.86230769230769255</v>
      </c>
      <c r="E18" s="2">
        <f t="shared" si="8"/>
        <v>1.0133333333333334</v>
      </c>
      <c r="F18" s="2">
        <f t="shared" si="7"/>
        <v>1.1120000000000001</v>
      </c>
      <c r="G18" s="2">
        <f t="shared" si="0"/>
        <v>1.0277422432216297</v>
      </c>
      <c r="H18" s="2">
        <f t="shared" si="1"/>
        <v>1.1833497592536277</v>
      </c>
      <c r="I18" s="2">
        <f t="shared" si="2"/>
        <v>1.1613448314775394</v>
      </c>
      <c r="J18" s="2">
        <f t="shared" si="3"/>
        <v>4.4672403289224824E-2</v>
      </c>
      <c r="K18" s="2">
        <f t="shared" si="4"/>
        <v>-7.3349759253627633E-2</v>
      </c>
      <c r="L18" s="2">
        <f t="shared" si="5"/>
        <v>7.3349759253627633E-2</v>
      </c>
      <c r="M18" s="34">
        <f t="shared" si="6"/>
        <v>6.6080864192457317E-2</v>
      </c>
    </row>
    <row r="19" spans="1:25" x14ac:dyDescent="0.3">
      <c r="A19" s="1">
        <v>1948</v>
      </c>
      <c r="B19" s="4">
        <v>1.07</v>
      </c>
      <c r="C19" s="4">
        <v>1.1100000000000001</v>
      </c>
      <c r="D19" s="2">
        <f>AVERAGE($B$5:B18)</f>
        <v>0.88000000000000012</v>
      </c>
      <c r="E19" s="2">
        <f t="shared" si="8"/>
        <v>1.0633333333333332</v>
      </c>
      <c r="F19" s="2">
        <f t="shared" si="7"/>
        <v>1.1099999999999999</v>
      </c>
      <c r="G19" s="2">
        <f t="shared" si="0"/>
        <v>1.0524195702551407</v>
      </c>
      <c r="H19" s="2">
        <f t="shared" si="1"/>
        <v>1.2060172347667641</v>
      </c>
      <c r="I19" s="2">
        <f t="shared" si="2"/>
        <v>1.165212064336735</v>
      </c>
      <c r="J19" s="2">
        <f t="shared" si="3"/>
        <v>2.8350335117213112E-2</v>
      </c>
      <c r="K19" s="2">
        <f t="shared" si="4"/>
        <v>-0.13601723476676408</v>
      </c>
      <c r="L19" s="2">
        <f t="shared" si="5"/>
        <v>0.13601723476676408</v>
      </c>
      <c r="M19" s="34">
        <f t="shared" si="6"/>
        <v>0.12711891099697578</v>
      </c>
    </row>
    <row r="20" spans="1:25" x14ac:dyDescent="0.3">
      <c r="A20" s="1">
        <v>1949</v>
      </c>
      <c r="B20" s="4">
        <v>1.06</v>
      </c>
      <c r="C20" s="4">
        <v>1.07</v>
      </c>
      <c r="D20" s="2">
        <f>AVERAGE($B$5:B19)</f>
        <v>0.89266666666666683</v>
      </c>
      <c r="E20" s="2">
        <f t="shared" si="8"/>
        <v>1.0916666666666668</v>
      </c>
      <c r="F20" s="2">
        <f t="shared" si="7"/>
        <v>1.0820000000000001</v>
      </c>
      <c r="G20" s="2">
        <f t="shared" si="0"/>
        <v>1.0576936991785983</v>
      </c>
      <c r="H20" s="2">
        <f t="shared" si="1"/>
        <v>1.1935623994539482</v>
      </c>
      <c r="I20" s="2">
        <f t="shared" si="2"/>
        <v>1.1534936796177637</v>
      </c>
      <c r="J20" s="2">
        <f t="shared" si="3"/>
        <v>1.232284718273937E-2</v>
      </c>
      <c r="K20" s="2">
        <f t="shared" si="4"/>
        <v>-0.1335623994539481</v>
      </c>
      <c r="L20" s="2">
        <f t="shared" si="5"/>
        <v>0.1335623994539481</v>
      </c>
      <c r="M20" s="34">
        <f t="shared" si="6"/>
        <v>0.12600226363580008</v>
      </c>
    </row>
    <row r="21" spans="1:25" x14ac:dyDescent="0.3">
      <c r="A21" s="1">
        <v>1950</v>
      </c>
      <c r="B21" s="4">
        <v>1.04</v>
      </c>
      <c r="C21" s="4">
        <v>1.06</v>
      </c>
      <c r="D21" s="2">
        <f>AVERAGE($B$5:B20)</f>
        <v>0.90312500000000018</v>
      </c>
      <c r="E21" s="2">
        <f t="shared" si="8"/>
        <v>1.1016666666666668</v>
      </c>
      <c r="F21" s="2">
        <f t="shared" si="7"/>
        <v>1.073</v>
      </c>
      <c r="G21" s="2">
        <f t="shared" si="0"/>
        <v>1.0583855894250187</v>
      </c>
      <c r="H21" s="2">
        <f t="shared" si="1"/>
        <v>1.1658165268005032</v>
      </c>
      <c r="I21" s="2">
        <f t="shared" si="2"/>
        <v>1.1280715687603522</v>
      </c>
      <c r="J21" s="2">
        <f t="shared" si="3"/>
        <v>-2.7751360333209893E-3</v>
      </c>
      <c r="K21" s="2">
        <f t="shared" si="4"/>
        <v>-0.12581652680050315</v>
      </c>
      <c r="L21" s="2">
        <f t="shared" si="5"/>
        <v>0.12581652680050315</v>
      </c>
      <c r="M21" s="34">
        <f t="shared" si="6"/>
        <v>0.12097742961586841</v>
      </c>
    </row>
    <row r="22" spans="1:25" x14ac:dyDescent="0.3">
      <c r="A22" s="1">
        <v>1951</v>
      </c>
      <c r="B22" s="4">
        <v>1.03</v>
      </c>
      <c r="C22" s="4">
        <v>1.04</v>
      </c>
      <c r="D22" s="2">
        <f>AVERAGE($B$5:B21)</f>
        <v>0.91117647058823537</v>
      </c>
      <c r="E22" s="2">
        <f t="shared" si="8"/>
        <v>1.0866666666666667</v>
      </c>
      <c r="F22" s="2">
        <f t="shared" si="7"/>
        <v>1.052</v>
      </c>
      <c r="G22" s="2">
        <f t="shared" si="0"/>
        <v>1.0528699125975129</v>
      </c>
      <c r="H22" s="2">
        <f t="shared" si="1"/>
        <v>1.1252964327270312</v>
      </c>
      <c r="I22" s="2">
        <f t="shared" si="2"/>
        <v>1.0967075029089217</v>
      </c>
      <c r="J22" s="2">
        <f t="shared" si="3"/>
        <v>-1.4210707960564787E-2</v>
      </c>
      <c r="K22" s="2">
        <f t="shared" si="4"/>
        <v>-9.5296432727031144E-2</v>
      </c>
      <c r="L22" s="2">
        <f t="shared" si="5"/>
        <v>9.5296432727031144E-2</v>
      </c>
      <c r="M22" s="34">
        <f t="shared" si="6"/>
        <v>9.2520808472845772E-2</v>
      </c>
    </row>
    <row r="23" spans="1:25" x14ac:dyDescent="0.3">
      <c r="A23" s="1">
        <v>1952</v>
      </c>
      <c r="B23" s="4">
        <v>1.04</v>
      </c>
      <c r="C23" s="4">
        <v>1.03</v>
      </c>
      <c r="D23" s="2">
        <f>AVERAGE($B$5:B22)</f>
        <v>0.91777777777777791</v>
      </c>
      <c r="E23" s="2">
        <f t="shared" si="8"/>
        <v>1.0633333333333335</v>
      </c>
      <c r="F23" s="2">
        <f t="shared" si="7"/>
        <v>1.0390000000000001</v>
      </c>
      <c r="G23" s="2">
        <f t="shared" si="0"/>
        <v>1.046008938818259</v>
      </c>
      <c r="H23" s="2">
        <f t="shared" si="1"/>
        <v>1.0824967949483568</v>
      </c>
      <c r="I23" s="2">
        <f t="shared" si="2"/>
        <v>1.0697477564638498</v>
      </c>
      <c r="J23" s="2">
        <f t="shared" si="3"/>
        <v>-1.9310323354367644E-2</v>
      </c>
      <c r="K23" s="2">
        <f t="shared" si="4"/>
        <v>-4.2496794948356786E-2</v>
      </c>
      <c r="L23" s="2">
        <f t="shared" si="5"/>
        <v>4.2496794948356786E-2</v>
      </c>
      <c r="M23" s="34">
        <f t="shared" si="6"/>
        <v>4.0862302834958446E-2</v>
      </c>
      <c r="O23" s="2">
        <f>SQRT(SUMSQ(K7:K84)/(COUNT(K7:K84)-1))</f>
        <v>5.8916896358387177E-2</v>
      </c>
      <c r="P23" s="2">
        <v>0.1</v>
      </c>
      <c r="Q23" s="2">
        <v>0.2</v>
      </c>
      <c r="R23" s="2">
        <v>0.3</v>
      </c>
      <c r="S23" s="2">
        <v>0.4</v>
      </c>
      <c r="T23" s="2">
        <v>0.5</v>
      </c>
      <c r="U23" s="2">
        <v>0.6</v>
      </c>
      <c r="V23" s="2">
        <v>0.7</v>
      </c>
      <c r="W23" s="2">
        <v>0.8</v>
      </c>
      <c r="X23" s="2">
        <v>0.9</v>
      </c>
      <c r="Y23" s="2" t="s">
        <v>168</v>
      </c>
    </row>
    <row r="24" spans="1:25" x14ac:dyDescent="0.3">
      <c r="A24" s="1">
        <v>1953</v>
      </c>
      <c r="B24" s="4">
        <v>1.04</v>
      </c>
      <c r="C24" s="4">
        <v>1.04</v>
      </c>
      <c r="D24" s="2">
        <f>AVERAGE($B$5:B23)</f>
        <v>0.92421052631578959</v>
      </c>
      <c r="E24" s="2">
        <f t="shared" si="8"/>
        <v>1.0583333333333333</v>
      </c>
      <c r="F24" s="2">
        <f t="shared" si="7"/>
        <v>1.0369999999999999</v>
      </c>
      <c r="G24" s="2">
        <f t="shared" si="0"/>
        <v>1.0442062571727813</v>
      </c>
      <c r="H24" s="2">
        <f t="shared" si="1"/>
        <v>1.0504374331094821</v>
      </c>
      <c r="I24" s="2">
        <f t="shared" si="2"/>
        <v>1.0473062031766374</v>
      </c>
      <c r="J24" s="2">
        <f t="shared" si="3"/>
        <v>-2.0562815327505556E-2</v>
      </c>
      <c r="K24" s="2">
        <f t="shared" si="4"/>
        <v>-1.0437433109482086E-2</v>
      </c>
      <c r="L24" s="2">
        <f t="shared" si="5"/>
        <v>1.0437433109482086E-2</v>
      </c>
      <c r="M24" s="34">
        <f t="shared" si="6"/>
        <v>1.0035993374502006E-2</v>
      </c>
      <c r="O24" s="2">
        <v>0.1</v>
      </c>
      <c r="P24" s="2">
        <f t="dataTable" ref="P24:X32" dt2D="1" dtr="1" r1="T1" r2="T2"/>
        <v>0.18546550716543059</v>
      </c>
      <c r="Q24" s="2">
        <v>0.10497699428604285</v>
      </c>
      <c r="R24" s="2">
        <v>7.6248828228257959E-2</v>
      </c>
      <c r="S24" s="2">
        <v>6.2721381869917048E-2</v>
      </c>
      <c r="T24" s="2">
        <v>5.4818010651659123E-2</v>
      </c>
      <c r="U24" s="2">
        <v>4.9452274621152224E-2</v>
      </c>
      <c r="V24" s="2">
        <v>4.549000103817457E-2</v>
      </c>
      <c r="W24" s="2">
        <v>4.246318141493146E-2</v>
      </c>
      <c r="X24" s="2">
        <v>4.0153242064887594E-2</v>
      </c>
    </row>
    <row r="25" spans="1:25" x14ac:dyDescent="0.3">
      <c r="A25" s="1">
        <v>1954</v>
      </c>
      <c r="B25" s="4">
        <v>1.01</v>
      </c>
      <c r="C25" s="4">
        <v>1.04</v>
      </c>
      <c r="D25" s="2">
        <f>AVERAGE($B$5:B24)</f>
        <v>0.93</v>
      </c>
      <c r="E25" s="2">
        <f t="shared" si="8"/>
        <v>1.0466666666666666</v>
      </c>
      <c r="F25" s="2">
        <f t="shared" si="7"/>
        <v>1.038</v>
      </c>
      <c r="G25" s="2">
        <f t="shared" si="0"/>
        <v>1.0429443800209468</v>
      </c>
      <c r="H25" s="2">
        <f t="shared" si="1"/>
        <v>1.0267433878491319</v>
      </c>
      <c r="I25" s="2">
        <f t="shared" si="2"/>
        <v>1.0217203714943923</v>
      </c>
      <c r="J25" s="2">
        <f t="shared" si="3"/>
        <v>-2.2572021869401351E-2</v>
      </c>
      <c r="K25" s="2">
        <f t="shared" si="4"/>
        <v>-1.6743387849131874E-2</v>
      </c>
      <c r="L25" s="2">
        <f t="shared" si="5"/>
        <v>1.6743387849131874E-2</v>
      </c>
      <c r="M25" s="34">
        <f t="shared" si="6"/>
        <v>1.6577611731813737E-2</v>
      </c>
      <c r="O25" s="2">
        <v>0.2</v>
      </c>
      <c r="P25" s="2">
        <v>0.15821257305820066</v>
      </c>
      <c r="Q25" s="2">
        <v>8.4513291422943296E-2</v>
      </c>
      <c r="R25" s="2">
        <v>6.4013155281216358E-2</v>
      </c>
      <c r="S25" s="2">
        <v>5.5402663139115745E-2</v>
      </c>
      <c r="T25" s="2">
        <v>5.0128234818895237E-2</v>
      </c>
      <c r="U25" s="2">
        <v>4.6178476557322851E-2</v>
      </c>
      <c r="V25" s="2">
        <v>4.3025941637580473E-2</v>
      </c>
      <c r="W25" s="2">
        <v>4.0522431860358948E-2</v>
      </c>
      <c r="X25" s="2">
        <v>3.8614392382905302E-2</v>
      </c>
    </row>
    <row r="26" spans="1:25" x14ac:dyDescent="0.3">
      <c r="A26" s="1">
        <v>1955</v>
      </c>
      <c r="B26" s="4">
        <v>1.01</v>
      </c>
      <c r="C26" s="4">
        <v>1.01</v>
      </c>
      <c r="D26" s="2">
        <f>AVERAGE($B$5:B25)</f>
        <v>0.93380952380952398</v>
      </c>
      <c r="E26" s="2">
        <f t="shared" si="8"/>
        <v>1.0366666666666666</v>
      </c>
      <c r="F26" s="2">
        <f t="shared" si="7"/>
        <v>1.0249999999999999</v>
      </c>
      <c r="G26" s="2">
        <f t="shared" si="0"/>
        <v>1.0330610660146626</v>
      </c>
      <c r="H26" s="2">
        <f t="shared" si="1"/>
        <v>0.99914834962499099</v>
      </c>
      <c r="I26" s="2">
        <f t="shared" si="2"/>
        <v>1.0024038447374937</v>
      </c>
      <c r="J26" s="2">
        <f t="shared" si="3"/>
        <v>-2.1269823824400274E-2</v>
      </c>
      <c r="K26" s="2">
        <f t="shared" si="4"/>
        <v>1.0851650375009014E-2</v>
      </c>
      <c r="L26" s="2">
        <f t="shared" si="5"/>
        <v>1.0851650375009014E-2</v>
      </c>
      <c r="M26" s="34">
        <f t="shared" si="6"/>
        <v>1.0744208292088133E-2</v>
      </c>
      <c r="O26" s="2">
        <v>0.3</v>
      </c>
      <c r="P26" s="2">
        <v>0.1376557720461466</v>
      </c>
      <c r="Q26" s="2">
        <v>7.2677803105293232E-2</v>
      </c>
      <c r="R26" s="2">
        <v>5.9604762677118069E-2</v>
      </c>
      <c r="S26" s="2">
        <v>5.3821261757313499E-2</v>
      </c>
      <c r="T26" s="2">
        <v>4.9553098996606905E-2</v>
      </c>
      <c r="U26" s="2">
        <v>4.5899436478573405E-2</v>
      </c>
      <c r="V26" s="2">
        <v>4.280557002710824E-2</v>
      </c>
      <c r="W26" s="2">
        <v>4.0327593540999018E-2</v>
      </c>
      <c r="X26" s="33">
        <v>3.8492958672793648E-2</v>
      </c>
    </row>
    <row r="27" spans="1:25" x14ac:dyDescent="0.3">
      <c r="A27" s="1">
        <v>1956</v>
      </c>
      <c r="B27" s="4">
        <v>1</v>
      </c>
      <c r="C27" s="4">
        <v>1.01</v>
      </c>
      <c r="D27" s="2">
        <f>AVERAGE($B$5:B26)</f>
        <v>0.93727272727272748</v>
      </c>
      <c r="E27" s="2">
        <f t="shared" si="8"/>
        <v>1.0283333333333333</v>
      </c>
      <c r="F27" s="2">
        <f t="shared" si="7"/>
        <v>1.016</v>
      </c>
      <c r="G27" s="2">
        <f t="shared" si="0"/>
        <v>1.0261427462102637</v>
      </c>
      <c r="H27" s="2">
        <f t="shared" si="1"/>
        <v>0.98113402091309343</v>
      </c>
      <c r="I27" s="2">
        <f t="shared" si="2"/>
        <v>0.98679381463916527</v>
      </c>
      <c r="J27" s="2">
        <f t="shared" si="3"/>
        <v>-1.9005906333971524E-2</v>
      </c>
      <c r="K27" s="2">
        <f t="shared" si="4"/>
        <v>1.886597908690657E-2</v>
      </c>
      <c r="L27" s="2">
        <f t="shared" si="5"/>
        <v>1.886597908690657E-2</v>
      </c>
      <c r="M27" s="34">
        <f t="shared" si="6"/>
        <v>1.886597908690657E-2</v>
      </c>
      <c r="O27" s="2">
        <v>0.4</v>
      </c>
      <c r="P27" s="2">
        <v>0.11643082944495073</v>
      </c>
      <c r="Q27" s="2">
        <v>6.6991700622133082E-2</v>
      </c>
      <c r="R27" s="2">
        <v>5.8916896358387177E-2</v>
      </c>
      <c r="S27" s="2">
        <v>5.4365805264003968E-2</v>
      </c>
      <c r="T27" s="2">
        <v>5.019469740783096E-2</v>
      </c>
      <c r="U27" s="2">
        <v>4.6314133689519817E-2</v>
      </c>
      <c r="V27" s="2">
        <v>4.2997845743811901E-2</v>
      </c>
      <c r="W27" s="2">
        <v>4.0412890242689757E-2</v>
      </c>
      <c r="X27" s="2">
        <v>3.8605719596632046E-2</v>
      </c>
    </row>
    <row r="28" spans="1:25" x14ac:dyDescent="0.3">
      <c r="A28" s="1">
        <v>1957</v>
      </c>
      <c r="B28" s="4">
        <v>0.97</v>
      </c>
      <c r="C28" s="4">
        <v>1</v>
      </c>
      <c r="D28" s="2">
        <f>AVERAGE($B$5:B27)</f>
        <v>0.94000000000000017</v>
      </c>
      <c r="E28" s="2">
        <f t="shared" si="8"/>
        <v>1.0216666666666667</v>
      </c>
      <c r="F28" s="2">
        <f t="shared" si="7"/>
        <v>1.0049999999999999</v>
      </c>
      <c r="G28" s="2">
        <f t="shared" si="0"/>
        <v>1.0182999223471845</v>
      </c>
      <c r="H28" s="2">
        <f t="shared" si="1"/>
        <v>0.96778790830519379</v>
      </c>
      <c r="I28" s="2">
        <f t="shared" si="2"/>
        <v>0.96845153581363563</v>
      </c>
      <c r="J28" s="2">
        <f t="shared" si="3"/>
        <v>-1.8740455330594766E-2</v>
      </c>
      <c r="K28" s="2">
        <f t="shared" si="4"/>
        <v>2.2120916948061842E-3</v>
      </c>
      <c r="L28" s="2">
        <f t="shared" si="5"/>
        <v>2.2120916948061842E-3</v>
      </c>
      <c r="M28" s="34">
        <f t="shared" si="6"/>
        <v>2.2805069018620454E-3</v>
      </c>
      <c r="O28" s="2">
        <v>0.5</v>
      </c>
      <c r="P28" s="2">
        <v>9.9084761861607612E-2</v>
      </c>
      <c r="Q28" s="2">
        <v>6.5311942815494975E-2</v>
      </c>
      <c r="R28" s="2">
        <v>5.9910057792773856E-2</v>
      </c>
      <c r="S28" s="2">
        <v>5.5650616770365827E-2</v>
      </c>
      <c r="T28" s="2">
        <v>5.1071161399148239E-2</v>
      </c>
      <c r="U28" s="2">
        <v>4.672601347236606E-2</v>
      </c>
      <c r="V28" s="2">
        <v>4.3115650491009253E-2</v>
      </c>
      <c r="W28" s="2">
        <v>4.0441250836068428E-2</v>
      </c>
      <c r="X28" s="2">
        <v>3.8719342953282235E-2</v>
      </c>
    </row>
    <row r="29" spans="1:25" x14ac:dyDescent="0.3">
      <c r="A29" s="1">
        <v>1958</v>
      </c>
      <c r="B29" s="4">
        <v>0.96</v>
      </c>
      <c r="C29" s="4">
        <v>0.97</v>
      </c>
      <c r="D29" s="2">
        <f>AVERAGE($B$5:B28)</f>
        <v>0.94125000000000014</v>
      </c>
      <c r="E29" s="2">
        <f t="shared" si="8"/>
        <v>1.0116666666666665</v>
      </c>
      <c r="F29" s="2">
        <f t="shared" si="7"/>
        <v>0.98699999999999999</v>
      </c>
      <c r="G29" s="2">
        <f t="shared" si="0"/>
        <v>1.0038099456430292</v>
      </c>
      <c r="H29" s="2">
        <f t="shared" si="1"/>
        <v>0.94971108048304087</v>
      </c>
      <c r="I29" s="2">
        <f t="shared" si="2"/>
        <v>0.95279775633812847</v>
      </c>
      <c r="J29" s="2">
        <f t="shared" si="3"/>
        <v>-1.7505784988559727E-2</v>
      </c>
      <c r="K29" s="2">
        <f t="shared" si="4"/>
        <v>1.0288919516959094E-2</v>
      </c>
      <c r="L29" s="2">
        <f t="shared" si="5"/>
        <v>1.0288919516959094E-2</v>
      </c>
      <c r="M29" s="34">
        <f t="shared" si="6"/>
        <v>1.071762449683239E-2</v>
      </c>
      <c r="O29" s="2">
        <v>0.6</v>
      </c>
      <c r="P29" s="2">
        <v>8.6756859854490678E-2</v>
      </c>
      <c r="Q29" s="2">
        <v>6.5704392941419637E-2</v>
      </c>
      <c r="R29" s="2">
        <v>6.1624017922344884E-2</v>
      </c>
      <c r="S29" s="2">
        <v>5.707400022684609E-2</v>
      </c>
      <c r="T29" s="2">
        <v>5.1792373496542789E-2</v>
      </c>
      <c r="U29" s="2">
        <v>4.690622696116066E-2</v>
      </c>
      <c r="V29" s="2">
        <v>4.3043264325248534E-2</v>
      </c>
      <c r="W29" s="2">
        <v>4.0367607145018969E-2</v>
      </c>
      <c r="X29" s="2">
        <v>3.8827495778815876E-2</v>
      </c>
    </row>
    <row r="30" spans="1:25" x14ac:dyDescent="0.3">
      <c r="A30" s="1">
        <v>1959</v>
      </c>
      <c r="B30" s="4">
        <v>1</v>
      </c>
      <c r="C30" s="4">
        <v>0.96</v>
      </c>
      <c r="D30" s="2">
        <f>AVERAGE($B$5:B29)</f>
        <v>0.94200000000000017</v>
      </c>
      <c r="E30" s="2">
        <f t="shared" si="8"/>
        <v>0.99833333333333318</v>
      </c>
      <c r="F30" s="2">
        <f t="shared" si="7"/>
        <v>0.97099999999999997</v>
      </c>
      <c r="G30" s="2">
        <f t="shared" si="0"/>
        <v>0.99066696195012027</v>
      </c>
      <c r="H30" s="2">
        <f t="shared" si="1"/>
        <v>0.93529197134956876</v>
      </c>
      <c r="I30" s="2">
        <f t="shared" si="2"/>
        <v>0.95470437994469814</v>
      </c>
      <c r="J30" s="2">
        <f t="shared" si="3"/>
        <v>-9.7408215505079641E-3</v>
      </c>
      <c r="K30" s="2">
        <f t="shared" si="4"/>
        <v>6.4708028650431237E-2</v>
      </c>
      <c r="L30" s="2">
        <f t="shared" si="5"/>
        <v>6.4708028650431237E-2</v>
      </c>
      <c r="M30" s="34">
        <f t="shared" si="6"/>
        <v>6.4708028650431237E-2</v>
      </c>
      <c r="O30" s="2">
        <v>0.7</v>
      </c>
      <c r="P30" s="2">
        <v>7.924733197286879E-2</v>
      </c>
      <c r="Q30" s="2">
        <v>6.7072281920676144E-2</v>
      </c>
      <c r="R30" s="2">
        <v>6.3626622706224129E-2</v>
      </c>
      <c r="S30" s="2">
        <v>5.8343157905697995E-2</v>
      </c>
      <c r="T30" s="2">
        <v>5.2207394800071555E-2</v>
      </c>
      <c r="U30" s="2">
        <v>4.6809813475234358E-2</v>
      </c>
      <c r="V30" s="2">
        <v>4.2799388934227925E-2</v>
      </c>
      <c r="W30" s="2">
        <v>4.0239239593206674E-2</v>
      </c>
      <c r="X30" s="2">
        <v>3.8983717970996173E-2</v>
      </c>
    </row>
    <row r="31" spans="1:25" x14ac:dyDescent="0.3">
      <c r="A31" s="1">
        <v>1960</v>
      </c>
      <c r="B31" s="4">
        <v>0.99</v>
      </c>
      <c r="C31" s="4">
        <v>1</v>
      </c>
      <c r="D31" s="2">
        <f>AVERAGE($B$5:B30)</f>
        <v>0.94423076923076943</v>
      </c>
      <c r="E31" s="2">
        <f t="shared" si="8"/>
        <v>0.9916666666666667</v>
      </c>
      <c r="F31" s="2">
        <f t="shared" si="7"/>
        <v>0.98199999999999998</v>
      </c>
      <c r="G31" s="2">
        <f t="shared" si="0"/>
        <v>0.99346687336508421</v>
      </c>
      <c r="H31" s="2">
        <f t="shared" si="1"/>
        <v>0.94496355839419022</v>
      </c>
      <c r="I31" s="2">
        <f t="shared" si="2"/>
        <v>0.95847449087593306</v>
      </c>
      <c r="J31" s="2">
        <f t="shared" si="3"/>
        <v>-4.336448557810812E-3</v>
      </c>
      <c r="K31" s="2">
        <f t="shared" si="4"/>
        <v>4.5036441605809774E-2</v>
      </c>
      <c r="L31" s="2">
        <f t="shared" si="5"/>
        <v>4.5036441605809774E-2</v>
      </c>
      <c r="M31" s="34">
        <f t="shared" si="6"/>
        <v>4.549135515738361E-2</v>
      </c>
      <c r="O31" s="2">
        <v>0.8</v>
      </c>
      <c r="P31" s="2">
        <v>7.5718344628623271E-2</v>
      </c>
      <c r="Q31" s="2">
        <v>6.8914550265587682E-2</v>
      </c>
      <c r="R31" s="2">
        <v>6.5663936300874401E-2</v>
      </c>
      <c r="S31" s="2">
        <v>5.9311753963856628E-2</v>
      </c>
      <c r="T31" s="2">
        <v>5.228022305017118E-2</v>
      </c>
      <c r="U31" s="2">
        <v>4.6472027531836872E-2</v>
      </c>
      <c r="V31" s="2">
        <v>4.2450192145504655E-2</v>
      </c>
      <c r="W31" s="2">
        <v>4.0124928653170133E-2</v>
      </c>
      <c r="X31" s="2">
        <v>3.9246454188793412E-2</v>
      </c>
    </row>
    <row r="32" spans="1:25" x14ac:dyDescent="0.3">
      <c r="A32" s="1">
        <v>1961</v>
      </c>
      <c r="B32" s="4">
        <v>0.97</v>
      </c>
      <c r="C32" s="4">
        <v>0.99</v>
      </c>
      <c r="D32" s="2">
        <f>AVERAGE($B$5:B31)</f>
        <v>0.94592592592592606</v>
      </c>
      <c r="E32" s="2">
        <f t="shared" si="8"/>
        <v>0.98833333333333329</v>
      </c>
      <c r="F32" s="2">
        <f t="shared" si="7"/>
        <v>0.98699999999999999</v>
      </c>
      <c r="G32" s="2">
        <f t="shared" si="0"/>
        <v>0.99242681135555899</v>
      </c>
      <c r="H32" s="2">
        <f t="shared" si="1"/>
        <v>0.95413804231812227</v>
      </c>
      <c r="I32" s="2">
        <f t="shared" si="2"/>
        <v>0.95889662962268551</v>
      </c>
      <c r="J32" s="2">
        <f t="shared" si="3"/>
        <v>-2.4330136359855055E-3</v>
      </c>
      <c r="K32" s="2">
        <f t="shared" si="4"/>
        <v>1.5861957681877703E-2</v>
      </c>
      <c r="L32" s="2">
        <f t="shared" si="5"/>
        <v>1.5861957681877703E-2</v>
      </c>
      <c r="M32" s="34">
        <f t="shared" si="6"/>
        <v>1.6352533692657427E-2</v>
      </c>
      <c r="O32" s="2">
        <v>0.9</v>
      </c>
      <c r="P32" s="2">
        <v>7.490586922643086E-2</v>
      </c>
      <c r="Q32" s="2">
        <v>7.1047614517039684E-2</v>
      </c>
      <c r="R32" s="2">
        <v>6.7549397775889766E-2</v>
      </c>
      <c r="S32" s="2">
        <v>5.9917695866680061E-2</v>
      </c>
      <c r="T32" s="2">
        <v>5.2035708496369119E-2</v>
      </c>
      <c r="U32" s="2">
        <v>4.5961006027676089E-2</v>
      </c>
      <c r="V32" s="2">
        <v>4.207127545357206E-2</v>
      </c>
      <c r="W32" s="2">
        <v>4.0087047580598702E-2</v>
      </c>
      <c r="X32" s="2">
        <v>3.9661612102495906E-2</v>
      </c>
    </row>
    <row r="33" spans="1:15" x14ac:dyDescent="0.3">
      <c r="A33" s="1">
        <v>1962</v>
      </c>
      <c r="B33" s="4">
        <v>0.99</v>
      </c>
      <c r="C33" s="4">
        <v>0.97</v>
      </c>
      <c r="D33" s="2">
        <f>AVERAGE($B$5:B32)</f>
        <v>0.94678571428571434</v>
      </c>
      <c r="E33" s="2">
        <f t="shared" si="8"/>
        <v>0.98166666666666658</v>
      </c>
      <c r="F33" s="2">
        <f t="shared" si="7"/>
        <v>0.98199999999999998</v>
      </c>
      <c r="G33" s="2">
        <f t="shared" si="0"/>
        <v>0.98569876794889133</v>
      </c>
      <c r="H33" s="2">
        <f t="shared" si="1"/>
        <v>0.95646361598670004</v>
      </c>
      <c r="I33" s="2">
        <f t="shared" si="2"/>
        <v>0.96652453119069004</v>
      </c>
      <c r="J33" s="2">
        <f t="shared" si="3"/>
        <v>1.5913524456105069E-3</v>
      </c>
      <c r="K33" s="2">
        <f t="shared" si="4"/>
        <v>3.3536384013299947E-2</v>
      </c>
      <c r="L33" s="2">
        <f t="shared" si="5"/>
        <v>3.3536384013299947E-2</v>
      </c>
      <c r="M33" s="34">
        <f t="shared" si="6"/>
        <v>3.3875135366969643E-2</v>
      </c>
      <c r="O33" s="2" t="s">
        <v>169</v>
      </c>
    </row>
    <row r="34" spans="1:15" x14ac:dyDescent="0.3">
      <c r="A34" s="1">
        <v>1963</v>
      </c>
      <c r="B34" s="4">
        <v>1.01</v>
      </c>
      <c r="C34" s="4">
        <v>0.99</v>
      </c>
      <c r="D34" s="2">
        <f>AVERAGE($B$5:B33)</f>
        <v>0.94827586206896552</v>
      </c>
      <c r="E34" s="2">
        <f t="shared" si="8"/>
        <v>0.98</v>
      </c>
      <c r="F34" s="2">
        <f t="shared" si="7"/>
        <v>0.98399999999999999</v>
      </c>
      <c r="G34" s="2">
        <f t="shared" si="0"/>
        <v>0.98698913756422391</v>
      </c>
      <c r="H34" s="2">
        <f t="shared" si="1"/>
        <v>0.96811588363630052</v>
      </c>
      <c r="I34" s="2">
        <f t="shared" si="2"/>
        <v>0.98068111854541029</v>
      </c>
      <c r="J34" s="2">
        <f t="shared" si="3"/>
        <v>6.6174464092544055E-3</v>
      </c>
      <c r="K34" s="2">
        <f t="shared" si="4"/>
        <v>4.1884116363699486E-2</v>
      </c>
      <c r="L34" s="2">
        <f t="shared" si="5"/>
        <v>4.1884116363699486E-2</v>
      </c>
      <c r="M34" s="34">
        <f t="shared" si="6"/>
        <v>4.1469422142276717E-2</v>
      </c>
    </row>
    <row r="35" spans="1:15" x14ac:dyDescent="0.3">
      <c r="A35" s="1">
        <v>1964</v>
      </c>
      <c r="B35" s="4">
        <v>1.04</v>
      </c>
      <c r="C35" s="4">
        <v>1.01</v>
      </c>
      <c r="D35" s="2">
        <f>AVERAGE($B$5:B34)</f>
        <v>0.95033333333333336</v>
      </c>
      <c r="E35" s="2">
        <f t="shared" si="8"/>
        <v>0.98666666666666669</v>
      </c>
      <c r="F35" s="2">
        <f t="shared" si="7"/>
        <v>0.996</v>
      </c>
      <c r="G35" s="2">
        <f t="shared" si="0"/>
        <v>0.99389239629495663</v>
      </c>
      <c r="H35" s="2">
        <f t="shared" si="1"/>
        <v>0.98729856495466473</v>
      </c>
      <c r="I35" s="2">
        <f t="shared" si="2"/>
        <v>1.0031089954682653</v>
      </c>
      <c r="J35" s="2">
        <f t="shared" si="3"/>
        <v>1.294161861469463E-2</v>
      </c>
      <c r="K35" s="2">
        <f t="shared" si="4"/>
        <v>5.270143504533531E-2</v>
      </c>
      <c r="L35" s="2">
        <f t="shared" si="5"/>
        <v>5.270143504533531E-2</v>
      </c>
      <c r="M35" s="34">
        <f t="shared" si="6"/>
        <v>5.0674456774360874E-2</v>
      </c>
    </row>
    <row r="36" spans="1:15" x14ac:dyDescent="0.3">
      <c r="A36" s="1">
        <v>1965</v>
      </c>
      <c r="B36" s="4">
        <v>1.04</v>
      </c>
      <c r="C36" s="4">
        <v>1.04</v>
      </c>
      <c r="D36" s="2">
        <f>AVERAGE($B$5:B35)</f>
        <v>0.95322580645161292</v>
      </c>
      <c r="E36" s="2">
        <f t="shared" si="8"/>
        <v>1</v>
      </c>
      <c r="F36" s="2">
        <f t="shared" si="7"/>
        <v>1.0209999999999999</v>
      </c>
      <c r="G36" s="2">
        <f t="shared" si="0"/>
        <v>1.0077246774064696</v>
      </c>
      <c r="H36" s="2">
        <f t="shared" si="1"/>
        <v>1.0160506140829599</v>
      </c>
      <c r="I36" s="2">
        <f t="shared" si="2"/>
        <v>1.0232354298580719</v>
      </c>
      <c r="J36" s="2">
        <f t="shared" si="3"/>
        <v>1.5815544924739442E-2</v>
      </c>
      <c r="K36" s="2">
        <f t="shared" si="4"/>
        <v>2.39493859170401E-2</v>
      </c>
      <c r="L36" s="2">
        <f t="shared" si="5"/>
        <v>2.39493859170401E-2</v>
      </c>
      <c r="M36" s="34">
        <f t="shared" si="6"/>
        <v>2.3028255689461635E-2</v>
      </c>
    </row>
    <row r="37" spans="1:15" x14ac:dyDescent="0.3">
      <c r="A37" s="1">
        <v>1966</v>
      </c>
      <c r="B37" s="4">
        <v>1.06</v>
      </c>
      <c r="C37" s="4">
        <v>1.04</v>
      </c>
      <c r="D37" s="2">
        <f>AVERAGE($B$5:B36)</f>
        <v>0.9559375</v>
      </c>
      <c r="E37" s="2">
        <f t="shared" si="8"/>
        <v>1.0066666666666666</v>
      </c>
      <c r="F37" s="2">
        <f t="shared" si="7"/>
        <v>1.034</v>
      </c>
      <c r="G37" s="2">
        <f t="shared" si="0"/>
        <v>1.0174072741845288</v>
      </c>
      <c r="H37" s="2">
        <f t="shared" si="1"/>
        <v>1.0390509747828114</v>
      </c>
      <c r="I37" s="2">
        <f t="shared" si="2"/>
        <v>1.045335682347968</v>
      </c>
      <c r="J37" s="2">
        <f t="shared" si="3"/>
        <v>1.8329427950802109E-2</v>
      </c>
      <c r="K37" s="2">
        <f t="shared" si="4"/>
        <v>2.0949025217188666E-2</v>
      </c>
      <c r="L37" s="2">
        <f t="shared" si="5"/>
        <v>2.0949025217188666E-2</v>
      </c>
      <c r="M37" s="34">
        <f t="shared" si="6"/>
        <v>1.976323133697044E-2</v>
      </c>
    </row>
    <row r="38" spans="1:15" x14ac:dyDescent="0.3">
      <c r="A38" s="1">
        <v>1967</v>
      </c>
      <c r="B38" s="4">
        <v>1.07</v>
      </c>
      <c r="C38" s="4">
        <v>1.06</v>
      </c>
      <c r="D38" s="2">
        <f>AVERAGE($B$5:B37)</f>
        <v>0.95909090909090899</v>
      </c>
      <c r="E38" s="2">
        <f t="shared" si="8"/>
        <v>1.0183333333333333</v>
      </c>
      <c r="F38" s="2">
        <f t="shared" si="7"/>
        <v>1.05</v>
      </c>
      <c r="G38" s="2">
        <f t="shared" si="0"/>
        <v>1.0301850919291702</v>
      </c>
      <c r="H38" s="2">
        <f t="shared" si="1"/>
        <v>1.0636651102987702</v>
      </c>
      <c r="I38" s="2">
        <f t="shared" si="2"/>
        <v>1.065565577209139</v>
      </c>
      <c r="J38" s="2">
        <f t="shared" si="3"/>
        <v>1.9089614714949663E-2</v>
      </c>
      <c r="K38" s="2">
        <f t="shared" si="4"/>
        <v>6.3348897012298622E-3</v>
      </c>
      <c r="L38" s="2">
        <f t="shared" si="5"/>
        <v>6.3348897012298622E-3</v>
      </c>
      <c r="M38" s="34">
        <f t="shared" si="6"/>
        <v>5.9204576647008053E-3</v>
      </c>
    </row>
    <row r="39" spans="1:15" x14ac:dyDescent="0.3">
      <c r="A39" s="1">
        <v>1968</v>
      </c>
      <c r="B39" s="4">
        <v>1.0900000000000001</v>
      </c>
      <c r="C39" s="4">
        <v>1.07</v>
      </c>
      <c r="D39" s="2">
        <f>AVERAGE($B$5:B38)</f>
        <v>0.96235294117647052</v>
      </c>
      <c r="E39" s="2">
        <f t="shared" si="8"/>
        <v>1.0350000000000001</v>
      </c>
      <c r="F39" s="2">
        <f t="shared" si="7"/>
        <v>1.0609999999999999</v>
      </c>
      <c r="G39" s="2">
        <f t="shared" si="0"/>
        <v>1.0421295643504191</v>
      </c>
      <c r="H39" s="2">
        <f t="shared" si="1"/>
        <v>1.0846551919240888</v>
      </c>
      <c r="I39" s="2">
        <f t="shared" si="2"/>
        <v>1.0862586343468621</v>
      </c>
      <c r="J39" s="2">
        <f t="shared" si="3"/>
        <v>1.9730991684059025E-2</v>
      </c>
      <c r="K39" s="2">
        <f t="shared" si="4"/>
        <v>5.3448080759113115E-3</v>
      </c>
      <c r="L39" s="2">
        <f t="shared" si="5"/>
        <v>5.3448080759113115E-3</v>
      </c>
      <c r="M39" s="34">
        <f t="shared" si="6"/>
        <v>4.9034936476250561E-3</v>
      </c>
    </row>
    <row r="40" spans="1:15" x14ac:dyDescent="0.3">
      <c r="A40" s="1">
        <v>1969</v>
      </c>
      <c r="B40" s="4">
        <v>1.1200000000000001</v>
      </c>
      <c r="C40" s="4">
        <v>1.0900000000000001</v>
      </c>
      <c r="D40" s="2">
        <f>AVERAGE($B$5:B39)</f>
        <v>0.96600000000000008</v>
      </c>
      <c r="E40" s="2">
        <f t="shared" si="8"/>
        <v>1.0516666666666667</v>
      </c>
      <c r="F40" s="2">
        <f t="shared" si="7"/>
        <v>1.0780000000000001</v>
      </c>
      <c r="G40" s="2">
        <f t="shared" si="0"/>
        <v>1.0564906950452935</v>
      </c>
      <c r="H40" s="2">
        <f t="shared" si="1"/>
        <v>1.1059896260309212</v>
      </c>
      <c r="I40" s="2">
        <f t="shared" si="2"/>
        <v>1.1101927382216448</v>
      </c>
      <c r="J40" s="2">
        <f t="shared" si="3"/>
        <v>2.1412236560348484E-2</v>
      </c>
      <c r="K40" s="2">
        <f t="shared" si="4"/>
        <v>1.4010373969078893E-2</v>
      </c>
      <c r="L40" s="2">
        <f t="shared" si="5"/>
        <v>1.4010373969078893E-2</v>
      </c>
      <c r="M40" s="34">
        <f t="shared" si="6"/>
        <v>1.2509262472391867E-2</v>
      </c>
    </row>
    <row r="41" spans="1:15" x14ac:dyDescent="0.3">
      <c r="A41" s="1">
        <v>1970</v>
      </c>
      <c r="B41" s="4">
        <v>1.1399999999999999</v>
      </c>
      <c r="C41" s="4">
        <v>1.1200000000000001</v>
      </c>
      <c r="D41" s="2">
        <f>AVERAGE($B$5:B40)</f>
        <v>0.97027777777777779</v>
      </c>
      <c r="E41" s="2">
        <f t="shared" si="8"/>
        <v>1.07</v>
      </c>
      <c r="F41" s="2">
        <f t="shared" si="7"/>
        <v>1.101</v>
      </c>
      <c r="G41" s="2">
        <f t="shared" si="0"/>
        <v>1.0755434865317055</v>
      </c>
      <c r="H41" s="2">
        <f t="shared" si="1"/>
        <v>1.1316049747819932</v>
      </c>
      <c r="I41" s="2">
        <f t="shared" si="2"/>
        <v>1.1341234823473951</v>
      </c>
      <c r="J41" s="2">
        <f t="shared" si="3"/>
        <v>2.2419639586509235E-2</v>
      </c>
      <c r="K41" s="2">
        <f t="shared" si="4"/>
        <v>8.3950252180067242E-3</v>
      </c>
      <c r="L41" s="2">
        <f t="shared" si="5"/>
        <v>8.3950252180067242E-3</v>
      </c>
      <c r="M41" s="34">
        <f t="shared" si="6"/>
        <v>7.3640572087778286E-3</v>
      </c>
    </row>
    <row r="42" spans="1:15" x14ac:dyDescent="0.3">
      <c r="A42" s="1">
        <v>1971</v>
      </c>
      <c r="B42" s="4">
        <v>1.1499999999999999</v>
      </c>
      <c r="C42" s="4">
        <v>1.1399999999999999</v>
      </c>
      <c r="D42" s="2">
        <f>AVERAGE($B$5:B41)</f>
        <v>0.9748648648648649</v>
      </c>
      <c r="E42" s="2">
        <f t="shared" si="8"/>
        <v>1.0866666666666667</v>
      </c>
      <c r="F42" s="2">
        <f t="shared" si="7"/>
        <v>1.1240000000000001</v>
      </c>
      <c r="G42" s="2">
        <f t="shared" si="0"/>
        <v>1.0948804405721937</v>
      </c>
      <c r="H42" s="2">
        <f t="shared" si="1"/>
        <v>1.1565431219339044</v>
      </c>
      <c r="I42" s="2">
        <f t="shared" si="2"/>
        <v>1.154580185353733</v>
      </c>
      <c r="J42" s="2">
        <f t="shared" si="3"/>
        <v>2.1634464954440678E-2</v>
      </c>
      <c r="K42" s="2">
        <f t="shared" si="4"/>
        <v>-6.5431219339044944E-3</v>
      </c>
      <c r="L42" s="2">
        <f t="shared" si="5"/>
        <v>6.5431219339044944E-3</v>
      </c>
      <c r="M42" s="34">
        <f t="shared" si="6"/>
        <v>5.6896712468734742E-3</v>
      </c>
    </row>
    <row r="43" spans="1:15" x14ac:dyDescent="0.3">
      <c r="A43" s="1">
        <v>1972</v>
      </c>
      <c r="B43" s="4">
        <v>1.17</v>
      </c>
      <c r="C43" s="4">
        <v>1.1499999999999999</v>
      </c>
      <c r="D43" s="2">
        <f>AVERAGE($B$5:B42)</f>
        <v>0.97947368421052627</v>
      </c>
      <c r="E43" s="2">
        <f t="shared" si="8"/>
        <v>1.1049999999999998</v>
      </c>
      <c r="F43" s="2">
        <f t="shared" si="7"/>
        <v>1.141</v>
      </c>
      <c r="G43" s="2">
        <f t="shared" si="0"/>
        <v>1.1114163084005355</v>
      </c>
      <c r="H43" s="2">
        <f t="shared" si="1"/>
        <v>1.1762146503081736</v>
      </c>
      <c r="I43" s="2">
        <f t="shared" si="2"/>
        <v>1.1743502552157215</v>
      </c>
      <c r="J43" s="2">
        <f t="shared" si="3"/>
        <v>2.0888706917459799E-2</v>
      </c>
      <c r="K43" s="2">
        <f t="shared" si="4"/>
        <v>-6.214650308173697E-3</v>
      </c>
      <c r="L43" s="2">
        <f t="shared" si="5"/>
        <v>6.214650308173697E-3</v>
      </c>
      <c r="M43" s="34">
        <f t="shared" si="6"/>
        <v>5.3116669300629889E-3</v>
      </c>
    </row>
    <row r="44" spans="1:15" x14ac:dyDescent="0.3">
      <c r="A44" s="1">
        <v>1973</v>
      </c>
      <c r="B44" s="4">
        <v>1.2</v>
      </c>
      <c r="C44" s="4">
        <v>1.17</v>
      </c>
      <c r="D44" s="2">
        <f>AVERAGE($B$5:B43)</f>
        <v>0.98435897435897435</v>
      </c>
      <c r="E44" s="2">
        <f t="shared" si="8"/>
        <v>1.1233333333333333</v>
      </c>
      <c r="F44" s="2">
        <f t="shared" si="7"/>
        <v>1.1579999999999999</v>
      </c>
      <c r="G44" s="2">
        <f t="shared" si="0"/>
        <v>1.1289914158803747</v>
      </c>
      <c r="H44" s="2">
        <f t="shared" si="1"/>
        <v>1.1952389621331811</v>
      </c>
      <c r="I44" s="2">
        <f t="shared" si="2"/>
        <v>1.1966672734932269</v>
      </c>
      <c r="J44" s="2">
        <f t="shared" si="3"/>
        <v>2.1460031461478051E-2</v>
      </c>
      <c r="K44" s="2">
        <f t="shared" si="4"/>
        <v>4.7610378668188069E-3</v>
      </c>
      <c r="L44" s="2">
        <f t="shared" si="5"/>
        <v>4.7610378668188069E-3</v>
      </c>
      <c r="M44" s="34">
        <f t="shared" si="6"/>
        <v>3.9675315556823394E-3</v>
      </c>
    </row>
    <row r="45" spans="1:15" x14ac:dyDescent="0.3">
      <c r="A45" s="1">
        <v>1974</v>
      </c>
      <c r="B45" s="4">
        <v>1.25</v>
      </c>
      <c r="C45" s="4">
        <v>1.2</v>
      </c>
      <c r="D45" s="2">
        <f>AVERAGE($B$5:B44)</f>
        <v>0.98975000000000013</v>
      </c>
      <c r="E45" s="2">
        <f t="shared" si="8"/>
        <v>1.145</v>
      </c>
      <c r="F45" s="2">
        <f t="shared" si="7"/>
        <v>1.181</v>
      </c>
      <c r="G45" s="2">
        <f t="shared" si="0"/>
        <v>1.1502939911162622</v>
      </c>
      <c r="H45" s="2">
        <f t="shared" si="1"/>
        <v>1.218127304954705</v>
      </c>
      <c r="I45" s="2">
        <f t="shared" si="2"/>
        <v>1.2276891134682935</v>
      </c>
      <c r="J45" s="2">
        <f t="shared" si="3"/>
        <v>2.5284754866913464E-2</v>
      </c>
      <c r="K45" s="2">
        <f t="shared" si="4"/>
        <v>3.1872695045294996E-2</v>
      </c>
      <c r="L45" s="2">
        <f t="shared" si="5"/>
        <v>3.1872695045294996E-2</v>
      </c>
      <c r="M45" s="34">
        <f t="shared" si="6"/>
        <v>2.5498156036235998E-2</v>
      </c>
    </row>
    <row r="46" spans="1:15" x14ac:dyDescent="0.3">
      <c r="A46" s="1">
        <v>1975</v>
      </c>
      <c r="B46" s="4">
        <v>1.26</v>
      </c>
      <c r="C46" s="4">
        <v>1.25</v>
      </c>
      <c r="D46" s="2">
        <f>AVERAGE($B$5:B45)</f>
        <v>0.99609756097560986</v>
      </c>
      <c r="E46" s="2">
        <f t="shared" si="8"/>
        <v>1.1716666666666666</v>
      </c>
      <c r="F46" s="2">
        <f t="shared" si="7"/>
        <v>1.2189999999999999</v>
      </c>
      <c r="G46" s="2">
        <f t="shared" si="0"/>
        <v>1.1802057937813835</v>
      </c>
      <c r="H46" s="2">
        <f t="shared" si="1"/>
        <v>1.252973868335207</v>
      </c>
      <c r="I46" s="2">
        <f t="shared" si="2"/>
        <v>1.2550817078346448</v>
      </c>
      <c r="J46" s="2">
        <f t="shared" si="3"/>
        <v>2.6127890666688611E-2</v>
      </c>
      <c r="K46" s="2">
        <f t="shared" si="4"/>
        <v>7.026131664793045E-3</v>
      </c>
      <c r="L46" s="2">
        <f t="shared" si="5"/>
        <v>7.026131664793045E-3</v>
      </c>
      <c r="M46" s="34">
        <f t="shared" si="6"/>
        <v>5.5762949720579722E-3</v>
      </c>
    </row>
    <row r="47" spans="1:15" x14ac:dyDescent="0.3">
      <c r="A47" s="1">
        <v>1976</v>
      </c>
      <c r="B47" s="4">
        <v>1.27</v>
      </c>
      <c r="C47" s="4">
        <v>1.26</v>
      </c>
      <c r="D47" s="2">
        <f>AVERAGE($B$5:B46)</f>
        <v>1.0023809523809524</v>
      </c>
      <c r="E47" s="2">
        <f t="shared" si="8"/>
        <v>1.1950000000000001</v>
      </c>
      <c r="F47" s="2">
        <f t="shared" si="7"/>
        <v>1.2450000000000001</v>
      </c>
      <c r="G47" s="2">
        <f t="shared" si="0"/>
        <v>1.2041440556469682</v>
      </c>
      <c r="H47" s="2">
        <f t="shared" si="1"/>
        <v>1.2812095985013334</v>
      </c>
      <c r="I47" s="2">
        <f t="shared" si="2"/>
        <v>1.2778467189509333</v>
      </c>
      <c r="J47" s="2">
        <f t="shared" si="3"/>
        <v>2.4782738846528561E-2</v>
      </c>
      <c r="K47" s="2">
        <f t="shared" si="4"/>
        <v>-1.1209598501333407E-2</v>
      </c>
      <c r="L47" s="2">
        <f t="shared" si="5"/>
        <v>1.1209598501333407E-2</v>
      </c>
      <c r="M47" s="34">
        <f t="shared" si="6"/>
        <v>8.8264555128609503E-3</v>
      </c>
    </row>
    <row r="48" spans="1:15" x14ac:dyDescent="0.3">
      <c r="A48" s="1">
        <v>1977</v>
      </c>
      <c r="B48" s="4">
        <v>1.29</v>
      </c>
      <c r="C48" s="4">
        <v>1.27</v>
      </c>
      <c r="D48" s="2">
        <f>AVERAGE($B$5:B47)</f>
        <v>1.0086046511627909</v>
      </c>
      <c r="E48" s="2">
        <f t="shared" si="8"/>
        <v>1.2166666666666666</v>
      </c>
      <c r="F48" s="2">
        <f t="shared" si="7"/>
        <v>1.2629999999999999</v>
      </c>
      <c r="G48" s="2">
        <f t="shared" si="0"/>
        <v>1.2239008389528778</v>
      </c>
      <c r="H48" s="2">
        <f t="shared" si="1"/>
        <v>1.3026294577974618</v>
      </c>
      <c r="I48" s="2">
        <f t="shared" si="2"/>
        <v>1.2988406204582232</v>
      </c>
      <c r="J48" s="2">
        <f t="shared" si="3"/>
        <v>2.3267203910833124E-2</v>
      </c>
      <c r="K48" s="2">
        <f t="shared" si="4"/>
        <v>-1.2629457797461718E-2</v>
      </c>
      <c r="L48" s="2">
        <f t="shared" si="5"/>
        <v>1.2629457797461718E-2</v>
      </c>
      <c r="M48" s="34">
        <f t="shared" si="6"/>
        <v>9.7902773623734247E-3</v>
      </c>
    </row>
    <row r="49" spans="1:13" x14ac:dyDescent="0.3">
      <c r="A49" s="1">
        <v>1978</v>
      </c>
      <c r="B49" s="4">
        <v>1.33</v>
      </c>
      <c r="C49" s="4">
        <v>1.29</v>
      </c>
      <c r="D49" s="2">
        <f>AVERAGE($B$5:B48)</f>
        <v>1.0150000000000001</v>
      </c>
      <c r="E49" s="2">
        <f t="shared" si="8"/>
        <v>1.24</v>
      </c>
      <c r="F49" s="2">
        <f t="shared" si="7"/>
        <v>1.278</v>
      </c>
      <c r="G49" s="2">
        <f t="shared" si="0"/>
        <v>1.2437305872670144</v>
      </c>
      <c r="H49" s="2">
        <f t="shared" si="1"/>
        <v>1.3221078243690563</v>
      </c>
      <c r="I49" s="2">
        <f t="shared" si="2"/>
        <v>1.3244754770583393</v>
      </c>
      <c r="J49" s="2">
        <f t="shared" si="3"/>
        <v>2.4214264986546316E-2</v>
      </c>
      <c r="K49" s="2">
        <f t="shared" si="4"/>
        <v>7.8921756309437985E-3</v>
      </c>
      <c r="L49" s="2">
        <f t="shared" si="5"/>
        <v>7.8921756309437985E-3</v>
      </c>
      <c r="M49" s="34">
        <f t="shared" si="6"/>
        <v>5.9339666398073665E-3</v>
      </c>
    </row>
    <row r="50" spans="1:13" x14ac:dyDescent="0.3">
      <c r="A50" s="1">
        <v>1979</v>
      </c>
      <c r="B50" s="4">
        <v>1.37</v>
      </c>
      <c r="C50" s="4">
        <v>1.33</v>
      </c>
      <c r="D50" s="2">
        <f>AVERAGE($B$5:B49)</f>
        <v>1.022</v>
      </c>
      <c r="E50" s="2">
        <f t="shared" si="8"/>
        <v>1.2666666666666668</v>
      </c>
      <c r="F50" s="2">
        <f t="shared" si="7"/>
        <v>1.306</v>
      </c>
      <c r="G50" s="2">
        <f t="shared" si="0"/>
        <v>1.2696114110869101</v>
      </c>
      <c r="H50" s="2">
        <f t="shared" si="1"/>
        <v>1.3486897420448856</v>
      </c>
      <c r="I50" s="2">
        <f t="shared" si="2"/>
        <v>1.3550828194314199</v>
      </c>
      <c r="J50" s="2">
        <f t="shared" si="3"/>
        <v>2.6771495941160031E-2</v>
      </c>
      <c r="K50" s="2">
        <f t="shared" si="4"/>
        <v>2.1310257955114542E-2</v>
      </c>
      <c r="L50" s="2">
        <f t="shared" si="5"/>
        <v>2.1310257955114542E-2</v>
      </c>
      <c r="M50" s="34">
        <f t="shared" si="6"/>
        <v>1.5554932813952219E-2</v>
      </c>
    </row>
    <row r="51" spans="1:13" x14ac:dyDescent="0.3">
      <c r="A51" s="1">
        <v>1980</v>
      </c>
      <c r="B51" s="4">
        <v>1.38</v>
      </c>
      <c r="C51" s="4">
        <v>1.37</v>
      </c>
      <c r="D51" s="2">
        <f>AVERAGE($B$5:B50)</f>
        <v>1.0295652173913044</v>
      </c>
      <c r="E51" s="2">
        <f t="shared" si="8"/>
        <v>1.2950000000000002</v>
      </c>
      <c r="F51" s="2">
        <f t="shared" si="7"/>
        <v>1.3420000000000001</v>
      </c>
      <c r="G51" s="2">
        <f t="shared" si="0"/>
        <v>1.299727987760837</v>
      </c>
      <c r="H51" s="2">
        <f t="shared" si="1"/>
        <v>1.38185431537258</v>
      </c>
      <c r="I51" s="2">
        <f t="shared" si="2"/>
        <v>1.3812980207608059</v>
      </c>
      <c r="J51" s="2">
        <f t="shared" si="3"/>
        <v>2.654897809645039E-2</v>
      </c>
      <c r="K51" s="2">
        <f t="shared" si="4"/>
        <v>-1.8543153725800732E-3</v>
      </c>
      <c r="L51" s="2">
        <f t="shared" si="5"/>
        <v>1.8543153725800732E-3</v>
      </c>
      <c r="M51" s="34">
        <f t="shared" si="6"/>
        <v>1.3437067917246909E-3</v>
      </c>
    </row>
    <row r="52" spans="1:13" x14ac:dyDescent="0.3">
      <c r="A52" s="1">
        <v>1981</v>
      </c>
      <c r="B52" s="4">
        <v>1.39</v>
      </c>
      <c r="C52" s="4">
        <v>1.38</v>
      </c>
      <c r="D52" s="2">
        <f>AVERAGE($B$5:B51)</f>
        <v>1.0370212765957447</v>
      </c>
      <c r="E52" s="2">
        <f t="shared" si="8"/>
        <v>1.3166666666666667</v>
      </c>
      <c r="F52" s="2">
        <f t="shared" si="7"/>
        <v>1.367</v>
      </c>
      <c r="G52" s="2">
        <f t="shared" si="0"/>
        <v>1.3238095914325858</v>
      </c>
      <c r="H52" s="2">
        <f t="shared" si="1"/>
        <v>1.4078469988572562</v>
      </c>
      <c r="I52" s="2">
        <f t="shared" si="2"/>
        <v>1.4024928992000791</v>
      </c>
      <c r="J52" s="2">
        <f t="shared" si="3"/>
        <v>2.4407338233579538E-2</v>
      </c>
      <c r="K52" s="2">
        <f t="shared" si="4"/>
        <v>-1.7846998857256269E-2</v>
      </c>
      <c r="L52" s="2">
        <f t="shared" si="5"/>
        <v>1.7846998857256269E-2</v>
      </c>
      <c r="M52" s="34">
        <f t="shared" si="6"/>
        <v>1.283956752320595E-2</v>
      </c>
    </row>
    <row r="53" spans="1:13" x14ac:dyDescent="0.3">
      <c r="A53" s="1">
        <v>1982</v>
      </c>
      <c r="B53" s="4">
        <v>1.38</v>
      </c>
      <c r="C53" s="4">
        <v>1.39</v>
      </c>
      <c r="D53" s="2">
        <f>AVERAGE($B$5:B52)</f>
        <v>1.0443750000000001</v>
      </c>
      <c r="E53" s="2">
        <f t="shared" si="8"/>
        <v>1.3383333333333332</v>
      </c>
      <c r="F53" s="2">
        <f t="shared" si="7"/>
        <v>1.383</v>
      </c>
      <c r="G53" s="2">
        <f t="shared" si="0"/>
        <v>1.34366671400281</v>
      </c>
      <c r="H53" s="2">
        <f t="shared" si="1"/>
        <v>1.4269002374336586</v>
      </c>
      <c r="I53" s="2">
        <f t="shared" si="2"/>
        <v>1.4128301662035609</v>
      </c>
      <c r="J53" s="2">
        <f t="shared" si="3"/>
        <v>1.8779309741540448E-2</v>
      </c>
      <c r="K53" s="2">
        <f t="shared" si="4"/>
        <v>-4.6900237433658676E-2</v>
      </c>
      <c r="L53" s="2">
        <f t="shared" si="5"/>
        <v>4.6900237433658676E-2</v>
      </c>
      <c r="M53" s="34">
        <f t="shared" si="6"/>
        <v>3.3985679299752665E-2</v>
      </c>
    </row>
    <row r="54" spans="1:13" x14ac:dyDescent="0.3">
      <c r="A54" s="1">
        <v>1983</v>
      </c>
      <c r="B54" s="4">
        <v>1.37</v>
      </c>
      <c r="C54" s="4">
        <v>1.38</v>
      </c>
      <c r="D54" s="2">
        <f>AVERAGE($B$5:B53)</f>
        <v>1.0512244897959184</v>
      </c>
      <c r="E54" s="2">
        <f t="shared" si="8"/>
        <v>1.3566666666666667</v>
      </c>
      <c r="F54" s="2">
        <f t="shared" si="7"/>
        <v>1.383</v>
      </c>
      <c r="G54" s="2">
        <f t="shared" si="0"/>
        <v>1.354566699801967</v>
      </c>
      <c r="H54" s="2">
        <f t="shared" si="1"/>
        <v>1.4316094759451015</v>
      </c>
      <c r="I54" s="2">
        <f t="shared" si="2"/>
        <v>1.4131266331615711</v>
      </c>
      <c r="J54" s="2">
        <f t="shared" si="3"/>
        <v>1.1386172628128311E-2</v>
      </c>
      <c r="K54" s="2">
        <f t="shared" si="4"/>
        <v>-6.1609475945101355E-2</v>
      </c>
      <c r="L54" s="2">
        <f t="shared" si="5"/>
        <v>6.1609475945101355E-2</v>
      </c>
      <c r="M54" s="34">
        <f t="shared" si="6"/>
        <v>4.4970420397884195E-2</v>
      </c>
    </row>
    <row r="55" spans="1:13" x14ac:dyDescent="0.3">
      <c r="A55" s="1">
        <v>1984</v>
      </c>
      <c r="B55" s="4">
        <v>1.35</v>
      </c>
      <c r="C55" s="4">
        <v>1.37</v>
      </c>
      <c r="D55" s="2">
        <f>AVERAGE($B$5:B54)</f>
        <v>1.0576000000000001</v>
      </c>
      <c r="E55" s="2">
        <f t="shared" si="8"/>
        <v>1.3699999999999999</v>
      </c>
      <c r="F55" s="2">
        <f t="shared" si="7"/>
        <v>1.377</v>
      </c>
      <c r="G55" s="2">
        <f t="shared" si="0"/>
        <v>1.3591966898613768</v>
      </c>
      <c r="H55" s="2">
        <f t="shared" si="1"/>
        <v>1.4245128057896994</v>
      </c>
      <c r="I55" s="2">
        <f t="shared" si="2"/>
        <v>1.4021589640527896</v>
      </c>
      <c r="J55" s="2">
        <f t="shared" si="3"/>
        <v>2.4446359333644098E-3</v>
      </c>
      <c r="K55" s="2">
        <f t="shared" si="4"/>
        <v>-7.4512805789699321E-2</v>
      </c>
      <c r="L55" s="2">
        <f t="shared" si="5"/>
        <v>7.4512805789699321E-2</v>
      </c>
      <c r="M55" s="34">
        <f t="shared" si="6"/>
        <v>5.5194670955332828E-2</v>
      </c>
    </row>
    <row r="56" spans="1:13" x14ac:dyDescent="0.3">
      <c r="A56" s="1">
        <v>1985</v>
      </c>
      <c r="B56" s="4">
        <v>1.33</v>
      </c>
      <c r="C56" s="4">
        <v>1.35</v>
      </c>
      <c r="D56" s="2">
        <f>AVERAGE($B$5:B55)</f>
        <v>1.0633333333333335</v>
      </c>
      <c r="E56" s="2">
        <f t="shared" si="8"/>
        <v>1.3733333333333333</v>
      </c>
      <c r="F56" s="2">
        <f t="shared" si="7"/>
        <v>1.3620000000000001</v>
      </c>
      <c r="G56" s="2">
        <f t="shared" si="0"/>
        <v>1.3564376829029636</v>
      </c>
      <c r="H56" s="2">
        <f t="shared" si="1"/>
        <v>1.4046035999861539</v>
      </c>
      <c r="I56" s="2">
        <f t="shared" si="2"/>
        <v>1.3822225199903078</v>
      </c>
      <c r="J56" s="2">
        <f t="shared" si="3"/>
        <v>-6.5077960649740944E-3</v>
      </c>
      <c r="K56" s="2">
        <f t="shared" si="4"/>
        <v>-7.4603599986153846E-2</v>
      </c>
      <c r="L56" s="2">
        <f t="shared" si="5"/>
        <v>7.4603599986153846E-2</v>
      </c>
      <c r="M56" s="34">
        <f t="shared" si="6"/>
        <v>5.6092932320416421E-2</v>
      </c>
    </row>
    <row r="57" spans="1:13" x14ac:dyDescent="0.3">
      <c r="A57" s="1">
        <v>1986</v>
      </c>
      <c r="B57" s="4">
        <v>1.34</v>
      </c>
      <c r="C57" s="4">
        <v>1.33</v>
      </c>
      <c r="D57" s="2">
        <f>AVERAGE($B$5:B56)</f>
        <v>1.0684615384615386</v>
      </c>
      <c r="E57" s="2">
        <f t="shared" si="8"/>
        <v>1.3666666666666665</v>
      </c>
      <c r="F57" s="2">
        <f t="shared" si="7"/>
        <v>1.3440000000000001</v>
      </c>
      <c r="G57" s="2">
        <f t="shared" si="0"/>
        <v>1.3485063780320745</v>
      </c>
      <c r="H57" s="2">
        <f t="shared" si="1"/>
        <v>1.3757147239253336</v>
      </c>
      <c r="I57" s="2">
        <f t="shared" si="2"/>
        <v>1.3650003067477334</v>
      </c>
      <c r="J57" s="2">
        <f t="shared" si="3"/>
        <v>-1.0793562936014191E-2</v>
      </c>
      <c r="K57" s="2">
        <f t="shared" si="4"/>
        <v>-3.571472392533348E-2</v>
      </c>
      <c r="L57" s="2">
        <f t="shared" si="5"/>
        <v>3.571472392533348E-2</v>
      </c>
      <c r="M57" s="34">
        <f t="shared" si="6"/>
        <v>2.6652779048756327E-2</v>
      </c>
    </row>
    <row r="58" spans="1:13" x14ac:dyDescent="0.3">
      <c r="A58" s="1">
        <v>1987</v>
      </c>
      <c r="B58" s="4">
        <v>1.34</v>
      </c>
      <c r="C58" s="4">
        <v>1.34</v>
      </c>
      <c r="D58" s="2">
        <f>AVERAGE($B$5:B57)</f>
        <v>1.0735849056603775</v>
      </c>
      <c r="E58" s="2">
        <f t="shared" si="8"/>
        <v>1.36</v>
      </c>
      <c r="F58" s="2">
        <f t="shared" si="7"/>
        <v>1.339</v>
      </c>
      <c r="G58" s="2">
        <f t="shared" si="0"/>
        <v>1.3459544646224522</v>
      </c>
      <c r="H58" s="2">
        <f t="shared" si="1"/>
        <v>1.3542067438117191</v>
      </c>
      <c r="I58" s="2">
        <f t="shared" si="2"/>
        <v>1.3499447206682034</v>
      </c>
      <c r="J58" s="2">
        <f t="shared" si="3"/>
        <v>-1.2498372193420539E-2</v>
      </c>
      <c r="K58" s="2">
        <f t="shared" si="4"/>
        <v>-1.4206743811719047E-2</v>
      </c>
      <c r="L58" s="2">
        <f t="shared" si="5"/>
        <v>1.4206743811719047E-2</v>
      </c>
      <c r="M58" s="34">
        <f t="shared" si="6"/>
        <v>1.0602047620685855E-2</v>
      </c>
    </row>
    <row r="59" spans="1:13" x14ac:dyDescent="0.3">
      <c r="A59" s="1">
        <v>1988</v>
      </c>
      <c r="B59" s="4">
        <v>1.33</v>
      </c>
      <c r="C59" s="4">
        <v>1.34</v>
      </c>
      <c r="D59" s="2">
        <f>AVERAGE($B$5:B58)</f>
        <v>1.0785185185185187</v>
      </c>
      <c r="E59" s="2">
        <f t="shared" si="8"/>
        <v>1.3516666666666666</v>
      </c>
      <c r="F59" s="2">
        <f t="shared" si="7"/>
        <v>1.3380000000000001</v>
      </c>
      <c r="G59" s="2">
        <f t="shared" si="0"/>
        <v>1.3441681252357165</v>
      </c>
      <c r="H59" s="2">
        <f t="shared" si="1"/>
        <v>1.3374463484747827</v>
      </c>
      <c r="I59" s="2">
        <f t="shared" si="2"/>
        <v>1.3352124439323478</v>
      </c>
      <c r="J59" s="2">
        <f t="shared" si="3"/>
        <v>-1.3391934010394537E-2</v>
      </c>
      <c r="K59" s="2">
        <f t="shared" si="4"/>
        <v>-7.4463484747826492E-3</v>
      </c>
      <c r="L59" s="2">
        <f t="shared" si="5"/>
        <v>7.4463484747826492E-3</v>
      </c>
      <c r="M59" s="34">
        <f t="shared" si="6"/>
        <v>5.5987582517162768E-3</v>
      </c>
    </row>
    <row r="60" spans="1:13" x14ac:dyDescent="0.3">
      <c r="A60" s="1">
        <v>1989</v>
      </c>
      <c r="B60" s="4">
        <v>1.31</v>
      </c>
      <c r="C60" s="4">
        <v>1.33</v>
      </c>
      <c r="D60" s="2">
        <f>AVERAGE($B$5:B59)</f>
        <v>1.0830909090909093</v>
      </c>
      <c r="E60" s="2">
        <f t="shared" si="8"/>
        <v>1.3433333333333335</v>
      </c>
      <c r="F60" s="2">
        <f t="shared" si="7"/>
        <v>1.335</v>
      </c>
      <c r="G60" s="2">
        <f t="shared" si="0"/>
        <v>1.3399176876650016</v>
      </c>
      <c r="H60" s="2">
        <f t="shared" si="1"/>
        <v>1.3218205099219533</v>
      </c>
      <c r="I60" s="2">
        <f t="shared" si="2"/>
        <v>1.3182743569453672</v>
      </c>
      <c r="J60" s="2">
        <f t="shared" si="3"/>
        <v>-1.4810395201028973E-2</v>
      </c>
      <c r="K60" s="2">
        <f t="shared" si="4"/>
        <v>-1.1820509921953271E-2</v>
      </c>
      <c r="L60" s="2">
        <f t="shared" si="5"/>
        <v>1.1820509921953271E-2</v>
      </c>
      <c r="M60" s="34">
        <f t="shared" si="6"/>
        <v>9.0232900167582213E-3</v>
      </c>
    </row>
    <row r="61" spans="1:13" x14ac:dyDescent="0.3">
      <c r="A61" s="1">
        <v>1990</v>
      </c>
      <c r="B61" s="4">
        <v>1.34</v>
      </c>
      <c r="C61" s="4">
        <v>1.31</v>
      </c>
      <c r="D61" s="2">
        <f>AVERAGE($B$5:B60)</f>
        <v>1.0871428571428574</v>
      </c>
      <c r="E61" s="2">
        <f t="shared" si="8"/>
        <v>1.3333333333333333</v>
      </c>
      <c r="F61" s="2">
        <f t="shared" si="7"/>
        <v>1.3220000000000001</v>
      </c>
      <c r="G61" s="2">
        <f t="shared" si="0"/>
        <v>1.3309423813655012</v>
      </c>
      <c r="H61" s="2">
        <f t="shared" si="1"/>
        <v>1.3034639617443382</v>
      </c>
      <c r="I61" s="2">
        <f t="shared" si="2"/>
        <v>1.3144247732210368</v>
      </c>
      <c r="J61" s="2">
        <f t="shared" si="3"/>
        <v>-1.0426070610349551E-2</v>
      </c>
      <c r="K61" s="2">
        <f t="shared" si="4"/>
        <v>3.6536038255661873E-2</v>
      </c>
      <c r="L61" s="2">
        <f t="shared" si="5"/>
        <v>3.6536038255661873E-2</v>
      </c>
      <c r="M61" s="34">
        <f t="shared" si="6"/>
        <v>2.7265700190792441E-2</v>
      </c>
    </row>
    <row r="62" spans="1:13" x14ac:dyDescent="0.3">
      <c r="A62" s="1">
        <v>1991</v>
      </c>
      <c r="B62" s="4">
        <v>1.29</v>
      </c>
      <c r="C62" s="4">
        <v>1.34</v>
      </c>
      <c r="D62" s="2">
        <f>AVERAGE($B$5:B61)</f>
        <v>1.0915789473684212</v>
      </c>
      <c r="E62" s="2">
        <f t="shared" si="8"/>
        <v>1.3316666666666668</v>
      </c>
      <c r="F62" s="2">
        <f t="shared" si="7"/>
        <v>1.3290000000000002</v>
      </c>
      <c r="G62" s="2">
        <f t="shared" si="0"/>
        <v>1.3336596669558509</v>
      </c>
      <c r="H62" s="2">
        <f t="shared" si="1"/>
        <v>1.3039987026106872</v>
      </c>
      <c r="I62" s="2">
        <f t="shared" si="2"/>
        <v>1.2997990918274809</v>
      </c>
      <c r="J62" s="2">
        <f t="shared" si="3"/>
        <v>-1.2105914923632097E-2</v>
      </c>
      <c r="K62" s="2">
        <f t="shared" si="4"/>
        <v>-1.3998702610687142E-2</v>
      </c>
      <c r="L62" s="2">
        <f t="shared" si="5"/>
        <v>1.3998702610687142E-2</v>
      </c>
      <c r="M62" s="34">
        <f t="shared" si="6"/>
        <v>1.0851707450145071E-2</v>
      </c>
    </row>
    <row r="63" spans="1:13" x14ac:dyDescent="0.3">
      <c r="A63" s="1">
        <v>1992</v>
      </c>
      <c r="B63" s="4">
        <v>1.29</v>
      </c>
      <c r="C63" s="4">
        <v>1.29</v>
      </c>
      <c r="D63" s="2">
        <f>AVERAGE($B$5:B62)</f>
        <v>1.0950000000000002</v>
      </c>
      <c r="E63" s="2">
        <f t="shared" si="8"/>
        <v>1.325</v>
      </c>
      <c r="F63" s="2">
        <f t="shared" si="7"/>
        <v>1.3090000000000002</v>
      </c>
      <c r="G63" s="2">
        <f t="shared" si="0"/>
        <v>1.3205617668690954</v>
      </c>
      <c r="H63" s="2">
        <f t="shared" si="1"/>
        <v>1.2876931769038489</v>
      </c>
      <c r="I63" s="2">
        <f t="shared" si="2"/>
        <v>1.288385223832694</v>
      </c>
      <c r="J63" s="2">
        <f t="shared" si="3"/>
        <v>-1.1829096152093991E-2</v>
      </c>
      <c r="K63" s="2">
        <f t="shared" si="4"/>
        <v>2.306823096151156E-3</v>
      </c>
      <c r="L63" s="2">
        <f t="shared" si="5"/>
        <v>2.306823096151156E-3</v>
      </c>
      <c r="M63" s="34">
        <f t="shared" si="6"/>
        <v>1.78823495825671E-3</v>
      </c>
    </row>
    <row r="64" spans="1:13" x14ac:dyDescent="0.3">
      <c r="A64" s="1">
        <v>1993</v>
      </c>
      <c r="B64" s="4">
        <v>1.26</v>
      </c>
      <c r="C64" s="4">
        <v>1.29</v>
      </c>
      <c r="D64" s="2">
        <f>AVERAGE($B$5:B63)</f>
        <v>1.0983050847457629</v>
      </c>
      <c r="E64" s="2">
        <f t="shared" si="8"/>
        <v>1.3166666666666667</v>
      </c>
      <c r="F64" s="2">
        <f t="shared" si="7"/>
        <v>1.3</v>
      </c>
      <c r="G64" s="2">
        <f t="shared" si="0"/>
        <v>1.3113932368083667</v>
      </c>
      <c r="H64" s="2">
        <f t="shared" si="1"/>
        <v>1.2765561276806001</v>
      </c>
      <c r="I64" s="2">
        <f t="shared" si="2"/>
        <v>1.27158928937642</v>
      </c>
      <c r="J64" s="2">
        <f t="shared" si="3"/>
        <v>-1.3815831473766006E-2</v>
      </c>
      <c r="K64" s="2">
        <f t="shared" si="4"/>
        <v>-1.6556127680600108E-2</v>
      </c>
      <c r="L64" s="2">
        <f t="shared" si="5"/>
        <v>1.6556127680600108E-2</v>
      </c>
      <c r="M64" s="34">
        <f t="shared" si="6"/>
        <v>1.3139783873492149E-2</v>
      </c>
    </row>
    <row r="65" spans="1:16" x14ac:dyDescent="0.3">
      <c r="A65" s="1">
        <v>1994</v>
      </c>
      <c r="B65" s="4">
        <v>1.25</v>
      </c>
      <c r="C65" s="4">
        <v>1.26</v>
      </c>
      <c r="D65" s="2">
        <f>AVERAGE($B$5:B64)</f>
        <v>1.1010000000000002</v>
      </c>
      <c r="E65" s="2">
        <f t="shared" si="8"/>
        <v>1.3033333333333335</v>
      </c>
      <c r="F65" s="2">
        <f t="shared" si="7"/>
        <v>1.2749999999999999</v>
      </c>
      <c r="G65" s="2">
        <f t="shared" si="0"/>
        <v>1.2959752657658568</v>
      </c>
      <c r="H65" s="2">
        <f t="shared" si="1"/>
        <v>1.257773457902654</v>
      </c>
      <c r="I65" s="2">
        <f t="shared" si="2"/>
        <v>1.2554414205318578</v>
      </c>
      <c r="J65" s="2">
        <f t="shared" si="3"/>
        <v>-1.4748646422084488E-2</v>
      </c>
      <c r="K65" s="2">
        <f t="shared" si="4"/>
        <v>-7.7734579026540462E-3</v>
      </c>
      <c r="L65" s="2">
        <f t="shared" si="5"/>
        <v>7.7734579026540462E-3</v>
      </c>
      <c r="M65" s="34">
        <f t="shared" si="6"/>
        <v>6.2187663221232366E-3</v>
      </c>
    </row>
    <row r="66" spans="1:16" x14ac:dyDescent="0.3">
      <c r="A66" s="1">
        <v>1995</v>
      </c>
      <c r="B66" s="4">
        <v>1.23</v>
      </c>
      <c r="C66" s="4">
        <v>1.25</v>
      </c>
      <c r="D66" s="2">
        <f>AVERAGE($B$5:B65)</f>
        <v>1.1034426229508199</v>
      </c>
      <c r="E66" s="2">
        <f t="shared" si="8"/>
        <v>1.29</v>
      </c>
      <c r="F66" s="2">
        <f t="shared" si="7"/>
        <v>1.2610000000000001</v>
      </c>
      <c r="G66" s="2">
        <f t="shared" si="0"/>
        <v>1.2821826860360996</v>
      </c>
      <c r="H66" s="2">
        <f t="shared" si="1"/>
        <v>1.2406927741097733</v>
      </c>
      <c r="I66" s="2">
        <f t="shared" si="2"/>
        <v>1.2374849418768412</v>
      </c>
      <c r="J66" s="2">
        <f t="shared" si="3"/>
        <v>-1.603177931525733E-2</v>
      </c>
      <c r="K66" s="2">
        <f t="shared" si="4"/>
        <v>-1.0692774109773318E-2</v>
      </c>
      <c r="L66" s="2">
        <f t="shared" si="5"/>
        <v>1.0692774109773318E-2</v>
      </c>
      <c r="M66" s="34">
        <f t="shared" si="6"/>
        <v>8.6933122843685512E-3</v>
      </c>
    </row>
    <row r="67" spans="1:16" x14ac:dyDescent="0.3">
      <c r="A67" s="1">
        <v>1996</v>
      </c>
      <c r="B67" s="4">
        <v>1.23</v>
      </c>
      <c r="C67" s="4">
        <v>1.23</v>
      </c>
      <c r="D67" s="2">
        <f>AVERAGE($B$5:B66)</f>
        <v>1.1054838709677424</v>
      </c>
      <c r="E67" s="2">
        <f t="shared" si="8"/>
        <v>1.2766666666666666</v>
      </c>
      <c r="F67" s="2">
        <f t="shared" si="7"/>
        <v>1.242</v>
      </c>
      <c r="G67" s="2">
        <f t="shared" si="0"/>
        <v>1.2665278802252695</v>
      </c>
      <c r="H67" s="2">
        <f t="shared" si="1"/>
        <v>1.2214531625615839</v>
      </c>
      <c r="I67" s="2">
        <f t="shared" si="2"/>
        <v>1.2240172137931087</v>
      </c>
      <c r="J67" s="2">
        <f t="shared" si="3"/>
        <v>-1.5006158822647411E-2</v>
      </c>
      <c r="K67" s="2">
        <f t="shared" si="4"/>
        <v>8.5468374384161105E-3</v>
      </c>
      <c r="L67" s="2">
        <f t="shared" si="5"/>
        <v>8.5468374384161105E-3</v>
      </c>
      <c r="M67" s="34">
        <f t="shared" si="6"/>
        <v>6.9486483239155367E-3</v>
      </c>
    </row>
    <row r="68" spans="1:16" x14ac:dyDescent="0.3">
      <c r="A68" s="1">
        <v>1997</v>
      </c>
      <c r="B68" s="4">
        <v>1.22</v>
      </c>
      <c r="C68" s="4">
        <v>1.23</v>
      </c>
      <c r="D68" s="2">
        <f>AVERAGE($B$5:B67)</f>
        <v>1.1074603174603179</v>
      </c>
      <c r="E68" s="2">
        <f t="shared" si="8"/>
        <v>1.2583333333333335</v>
      </c>
      <c r="F68" s="2">
        <f t="shared" si="7"/>
        <v>1.234</v>
      </c>
      <c r="G68" s="2">
        <f t="shared" si="0"/>
        <v>1.2555695161576885</v>
      </c>
      <c r="H68" s="2">
        <f t="shared" si="1"/>
        <v>1.2090110549704614</v>
      </c>
      <c r="I68" s="2">
        <f t="shared" si="2"/>
        <v>1.212307738479323</v>
      </c>
      <c r="J68" s="2">
        <f t="shared" si="3"/>
        <v>-1.36874854191027E-2</v>
      </c>
      <c r="K68" s="2">
        <f t="shared" si="4"/>
        <v>1.0988945029538622E-2</v>
      </c>
      <c r="L68" s="2">
        <f t="shared" si="5"/>
        <v>1.0988945029538622E-2</v>
      </c>
      <c r="M68" s="34">
        <f t="shared" si="6"/>
        <v>9.0073319914251004E-3</v>
      </c>
    </row>
    <row r="69" spans="1:16" x14ac:dyDescent="0.3">
      <c r="A69" s="1">
        <v>1998</v>
      </c>
      <c r="B69" s="4">
        <v>1.22</v>
      </c>
      <c r="C69" s="4">
        <v>1.22</v>
      </c>
      <c r="D69" s="2">
        <f>AVERAGE($B$5:B68)</f>
        <v>1.1092187500000004</v>
      </c>
      <c r="E69" s="2">
        <f t="shared" si="8"/>
        <v>1.2466666666666666</v>
      </c>
      <c r="F69" s="2">
        <f t="shared" si="7"/>
        <v>1.2250000000000001</v>
      </c>
      <c r="G69" s="2">
        <f t="shared" si="0"/>
        <v>1.2448986613103818</v>
      </c>
      <c r="H69" s="2">
        <f t="shared" si="1"/>
        <v>1.1986202530602204</v>
      </c>
      <c r="I69" s="2">
        <f t="shared" si="2"/>
        <v>1.2050341771421542</v>
      </c>
      <c r="J69" s="2">
        <f t="shared" si="3"/>
        <v>-1.1121915786329152E-2</v>
      </c>
      <c r="K69" s="2">
        <f t="shared" si="4"/>
        <v>2.137974693977962E-2</v>
      </c>
      <c r="L69" s="2">
        <f t="shared" si="5"/>
        <v>2.137974693977962E-2</v>
      </c>
      <c r="M69" s="34">
        <f t="shared" si="6"/>
        <v>1.7524382737524279E-2</v>
      </c>
    </row>
    <row r="70" spans="1:16" x14ac:dyDescent="0.3">
      <c r="A70" s="1">
        <v>1999</v>
      </c>
      <c r="B70" s="4">
        <v>1.23</v>
      </c>
      <c r="C70" s="4">
        <v>1.22</v>
      </c>
      <c r="D70" s="2">
        <f>AVERAGE($B$5:B69)</f>
        <v>1.1109230769230773</v>
      </c>
      <c r="E70" s="2">
        <f t="shared" si="8"/>
        <v>1.2349999999999999</v>
      </c>
      <c r="F70" s="2">
        <f t="shared" si="7"/>
        <v>1.222</v>
      </c>
      <c r="G70" s="2">
        <f t="shared" si="0"/>
        <v>1.2374290629172673</v>
      </c>
      <c r="H70" s="2">
        <f t="shared" si="1"/>
        <v>1.1939122613558251</v>
      </c>
      <c r="I70" s="2">
        <f t="shared" si="2"/>
        <v>1.2047385829490775</v>
      </c>
      <c r="J70" s="2">
        <f t="shared" si="3"/>
        <v>-6.7913871490281616E-3</v>
      </c>
      <c r="K70" s="2">
        <f t="shared" si="4"/>
        <v>3.6087738644174916E-2</v>
      </c>
      <c r="L70" s="2">
        <f t="shared" si="5"/>
        <v>3.6087738644174916E-2</v>
      </c>
      <c r="M70" s="34">
        <f t="shared" si="6"/>
        <v>2.9339624913963348E-2</v>
      </c>
    </row>
    <row r="71" spans="1:16" x14ac:dyDescent="0.3">
      <c r="A71" s="1">
        <v>2000</v>
      </c>
      <c r="B71" s="4">
        <v>1.22</v>
      </c>
      <c r="C71" s="4">
        <v>1.23</v>
      </c>
      <c r="D71" s="2">
        <f>AVERAGE($B$5:B70)</f>
        <v>1.1127272727272732</v>
      </c>
      <c r="E71" s="2">
        <f t="shared" si="8"/>
        <v>1.2299999999999998</v>
      </c>
      <c r="F71" s="2">
        <f t="shared" si="7"/>
        <v>1.2250000000000001</v>
      </c>
      <c r="G71" s="2">
        <f t="shared" si="0"/>
        <v>1.2352003440420871</v>
      </c>
      <c r="H71" s="2">
        <f t="shared" si="1"/>
        <v>1.1979471958000494</v>
      </c>
      <c r="I71" s="2">
        <f t="shared" si="2"/>
        <v>1.2045630370600344</v>
      </c>
      <c r="J71" s="2">
        <f t="shared" si="3"/>
        <v>-4.1450506450341432E-3</v>
      </c>
      <c r="K71" s="2">
        <f t="shared" si="4"/>
        <v>2.2052804199950593E-2</v>
      </c>
      <c r="L71" s="2">
        <f t="shared" si="5"/>
        <v>2.2052804199950593E-2</v>
      </c>
      <c r="M71" s="34">
        <f t="shared" si="6"/>
        <v>1.8076069016352947E-2</v>
      </c>
    </row>
    <row r="72" spans="1:16" x14ac:dyDescent="0.3">
      <c r="A72" s="1">
        <v>2001</v>
      </c>
      <c r="B72" s="4">
        <v>1.23</v>
      </c>
      <c r="C72" s="4">
        <v>1.22</v>
      </c>
      <c r="D72" s="2">
        <f>AVERAGE($B$5:B71)</f>
        <v>1.1143283582089556</v>
      </c>
      <c r="E72" s="2">
        <f t="shared" si="8"/>
        <v>1.2249999999999999</v>
      </c>
      <c r="F72" s="2">
        <f t="shared" si="7"/>
        <v>1.2229999999999999</v>
      </c>
      <c r="G72" s="2">
        <f t="shared" ref="G72:G84" si="9">$T$1*B71+(1-$T$1)*G71</f>
        <v>1.230640240829461</v>
      </c>
      <c r="H72" s="2">
        <f t="shared" ref="H72:H85" si="10">I71+J71</f>
        <v>1.2004179864150002</v>
      </c>
      <c r="I72" s="2">
        <f t="shared" ref="I72:I84" si="11">$T$1*B72+(1-$T$1)*(I71+J71)</f>
        <v>1.2092925904905001</v>
      </c>
      <c r="J72" s="2">
        <f t="shared" ref="J72:J84" si="12">$T$2*(I72-I71)+(1-$T$2)*J71</f>
        <v>-5.952090148342215E-4</v>
      </c>
      <c r="K72" s="2">
        <f t="shared" ref="K72:K84" si="13">B72-H72</f>
        <v>2.9582013584999789E-2</v>
      </c>
      <c r="L72" s="2">
        <f t="shared" ref="L72:L84" si="14">ABS(K72)</f>
        <v>2.9582013584999789E-2</v>
      </c>
      <c r="M72" s="34">
        <f t="shared" ref="M72:M84" si="15">L72/B72</f>
        <v>2.4050417548780317E-2</v>
      </c>
    </row>
    <row r="73" spans="1:16" x14ac:dyDescent="0.3">
      <c r="A73" s="1">
        <v>2002</v>
      </c>
      <c r="B73" s="4">
        <v>1.23</v>
      </c>
      <c r="C73" s="4">
        <v>1.23</v>
      </c>
      <c r="D73" s="2">
        <f>AVERAGE($B$5:B72)</f>
        <v>1.1160294117647063</v>
      </c>
      <c r="E73" s="2">
        <f t="shared" si="8"/>
        <v>1.2249999999999999</v>
      </c>
      <c r="F73" s="2">
        <f t="shared" ref="F73:F85" si="16">SUMPRODUCT(B70:B72,$Q$1:$Q$3)</f>
        <v>1.2269999999999999</v>
      </c>
      <c r="G73" s="2">
        <f t="shared" si="9"/>
        <v>1.2304481685806228</v>
      </c>
      <c r="H73" s="2">
        <f t="shared" si="10"/>
        <v>1.2086973814756659</v>
      </c>
      <c r="I73" s="2">
        <f t="shared" si="11"/>
        <v>1.2150881670329661</v>
      </c>
      <c r="J73" s="2">
        <f t="shared" si="12"/>
        <v>1.9611052080858614E-3</v>
      </c>
      <c r="K73" s="2">
        <f t="shared" si="13"/>
        <v>2.1302618524334127E-2</v>
      </c>
      <c r="L73" s="2">
        <f t="shared" si="14"/>
        <v>2.1302618524334127E-2</v>
      </c>
      <c r="M73" s="34">
        <f t="shared" si="15"/>
        <v>1.731920205230417E-2</v>
      </c>
    </row>
    <row r="74" spans="1:16" x14ac:dyDescent="0.3">
      <c r="A74" s="1">
        <v>2003</v>
      </c>
      <c r="B74" s="4">
        <v>1.21</v>
      </c>
      <c r="C74" s="4">
        <v>1.23</v>
      </c>
      <c r="D74" s="2">
        <f>AVERAGE($B$5:B73)</f>
        <v>1.1176811594202902</v>
      </c>
      <c r="E74" s="2">
        <f t="shared" si="8"/>
        <v>1.2249999999999999</v>
      </c>
      <c r="F74" s="2">
        <f t="shared" si="16"/>
        <v>1.228</v>
      </c>
      <c r="G74" s="2">
        <f t="shared" si="9"/>
        <v>1.2303137180064359</v>
      </c>
      <c r="H74" s="2">
        <f t="shared" si="10"/>
        <v>1.217049272241052</v>
      </c>
      <c r="I74" s="2">
        <f t="shared" si="11"/>
        <v>1.2149344905687363</v>
      </c>
      <c r="J74" s="2">
        <f t="shared" si="12"/>
        <v>1.1151925391595916E-3</v>
      </c>
      <c r="K74" s="2">
        <f t="shared" si="13"/>
        <v>-7.049272241052007E-3</v>
      </c>
      <c r="L74" s="2">
        <f t="shared" si="14"/>
        <v>7.049272241052007E-3</v>
      </c>
      <c r="M74" s="34">
        <f t="shared" si="15"/>
        <v>5.8258448273157083E-3</v>
      </c>
    </row>
    <row r="75" spans="1:16" x14ac:dyDescent="0.3">
      <c r="A75" s="1">
        <v>2004</v>
      </c>
      <c r="B75" s="4">
        <v>1.21</v>
      </c>
      <c r="C75" s="4">
        <v>1.21</v>
      </c>
      <c r="D75" s="2">
        <f>AVERAGE($B$5:B74)</f>
        <v>1.1190000000000004</v>
      </c>
      <c r="E75" s="2">
        <f t="shared" si="8"/>
        <v>1.2233333333333334</v>
      </c>
      <c r="F75" s="2">
        <f t="shared" si="16"/>
        <v>1.22</v>
      </c>
      <c r="G75" s="2">
        <f t="shared" si="9"/>
        <v>1.2242196026045051</v>
      </c>
      <c r="H75" s="2">
        <f t="shared" si="10"/>
        <v>1.2160496831078957</v>
      </c>
      <c r="I75" s="2">
        <f t="shared" si="11"/>
        <v>1.2142347781755269</v>
      </c>
      <c r="J75" s="2">
        <f t="shared" si="12"/>
        <v>3.8923056621202796E-4</v>
      </c>
      <c r="K75" s="2">
        <f t="shared" si="13"/>
        <v>-6.0496831078957758E-3</v>
      </c>
      <c r="L75" s="2">
        <f t="shared" si="14"/>
        <v>6.0496831078957758E-3</v>
      </c>
      <c r="M75" s="34">
        <f t="shared" si="15"/>
        <v>4.9997381056989887E-3</v>
      </c>
    </row>
    <row r="76" spans="1:16" x14ac:dyDescent="0.3">
      <c r="A76" s="1">
        <v>2005</v>
      </c>
      <c r="B76" s="4">
        <v>1.19</v>
      </c>
      <c r="C76" s="4">
        <v>1.21</v>
      </c>
      <c r="D76" s="2">
        <f>AVERAGE($B$5:B75)</f>
        <v>1.1202816901408454</v>
      </c>
      <c r="E76" s="2">
        <f t="shared" ref="E76:E85" si="17">AVERAGE(B70:B75)</f>
        <v>1.2216666666666667</v>
      </c>
      <c r="F76" s="2">
        <f t="shared" si="16"/>
        <v>1.214</v>
      </c>
      <c r="G76" s="2">
        <f t="shared" si="9"/>
        <v>1.2199537218231535</v>
      </c>
      <c r="H76" s="2">
        <f t="shared" si="10"/>
        <v>1.214624008741739</v>
      </c>
      <c r="I76" s="2">
        <f t="shared" si="11"/>
        <v>1.2072368061192171</v>
      </c>
      <c r="J76" s="2">
        <f t="shared" si="12"/>
        <v>-2.5656504827967072E-3</v>
      </c>
      <c r="K76" s="2">
        <f t="shared" si="13"/>
        <v>-2.462400874173909E-2</v>
      </c>
      <c r="L76" s="2">
        <f t="shared" si="14"/>
        <v>2.462400874173909E-2</v>
      </c>
      <c r="M76" s="34">
        <f t="shared" si="15"/>
        <v>2.0692444320789153E-2</v>
      </c>
    </row>
    <row r="77" spans="1:16" x14ac:dyDescent="0.3">
      <c r="A77" s="1">
        <v>2006</v>
      </c>
      <c r="B77" s="4">
        <v>1.2</v>
      </c>
      <c r="C77" s="4">
        <v>1.19</v>
      </c>
      <c r="D77" s="2">
        <f>AVERAGE($B$5:B76)</f>
        <v>1.1212500000000003</v>
      </c>
      <c r="E77" s="2">
        <f t="shared" si="17"/>
        <v>1.2150000000000001</v>
      </c>
      <c r="F77" s="2">
        <f t="shared" si="16"/>
        <v>1.2</v>
      </c>
      <c r="G77" s="2">
        <f t="shared" si="9"/>
        <v>1.2109676052762075</v>
      </c>
      <c r="H77" s="2">
        <f t="shared" si="10"/>
        <v>1.2046711556364205</v>
      </c>
      <c r="I77" s="2">
        <f t="shared" si="11"/>
        <v>1.2032698089454943</v>
      </c>
      <c r="J77" s="2">
        <f t="shared" si="12"/>
        <v>-3.1261891591671609E-3</v>
      </c>
      <c r="K77" s="2">
        <f t="shared" si="13"/>
        <v>-4.6711556364205098E-3</v>
      </c>
      <c r="L77" s="2">
        <f t="shared" si="14"/>
        <v>4.6711556364205098E-3</v>
      </c>
      <c r="M77" s="34">
        <f t="shared" si="15"/>
        <v>3.8926296970170915E-3</v>
      </c>
    </row>
    <row r="78" spans="1:16" x14ac:dyDescent="0.3">
      <c r="A78" s="1">
        <v>2007</v>
      </c>
      <c r="B78" s="4">
        <v>1.21</v>
      </c>
      <c r="C78" s="4">
        <v>1.2</v>
      </c>
      <c r="D78" s="2">
        <f>AVERAGE($B$5:B77)</f>
        <v>1.122328767123288</v>
      </c>
      <c r="E78" s="2">
        <f t="shared" si="17"/>
        <v>1.2116666666666667</v>
      </c>
      <c r="F78" s="2">
        <f t="shared" si="16"/>
        <v>1.1989999999999998</v>
      </c>
      <c r="G78" s="2">
        <f t="shared" si="9"/>
        <v>1.2076773236933454</v>
      </c>
      <c r="H78" s="2">
        <f t="shared" si="10"/>
        <v>1.2001436197863271</v>
      </c>
      <c r="I78" s="2">
        <f t="shared" si="11"/>
        <v>1.2031005338504288</v>
      </c>
      <c r="J78" s="2">
        <f t="shared" si="12"/>
        <v>-1.9434235335264883E-3</v>
      </c>
      <c r="K78" s="2">
        <f t="shared" si="13"/>
        <v>9.8563802136728551E-3</v>
      </c>
      <c r="L78" s="2">
        <f t="shared" si="14"/>
        <v>9.8563802136728551E-3</v>
      </c>
      <c r="M78" s="34">
        <f t="shared" si="15"/>
        <v>8.1457687716304586E-3</v>
      </c>
      <c r="P78" s="31" t="s">
        <v>203</v>
      </c>
    </row>
    <row r="79" spans="1:16" x14ac:dyDescent="0.3">
      <c r="A79" s="1">
        <v>2008</v>
      </c>
      <c r="B79" s="4">
        <v>1.2</v>
      </c>
      <c r="C79" s="4">
        <v>1.21</v>
      </c>
      <c r="D79" s="2">
        <f>AVERAGE($B$5:B78)</f>
        <v>1.1235135135135137</v>
      </c>
      <c r="E79" s="2">
        <f t="shared" si="17"/>
        <v>1.2083333333333333</v>
      </c>
      <c r="F79" s="2">
        <f t="shared" si="16"/>
        <v>1.2029999999999998</v>
      </c>
      <c r="G79" s="2">
        <f t="shared" si="9"/>
        <v>1.2083741265853418</v>
      </c>
      <c r="H79" s="2">
        <f t="shared" si="10"/>
        <v>1.2011571103169023</v>
      </c>
      <c r="I79" s="2">
        <f t="shared" si="11"/>
        <v>1.2008099772218315</v>
      </c>
      <c r="J79" s="2">
        <f t="shared" si="12"/>
        <v>-2.0822767715548288E-3</v>
      </c>
      <c r="K79" s="2">
        <f t="shared" si="13"/>
        <v>-1.1571103169023544E-3</v>
      </c>
      <c r="L79" s="2">
        <f t="shared" si="14"/>
        <v>1.1571103169023544E-3</v>
      </c>
      <c r="M79" s="34">
        <f t="shared" si="15"/>
        <v>9.6425859741862874E-4</v>
      </c>
      <c r="P79" s="33">
        <f>B81-G81</f>
        <v>-5.5103322026817336E-2</v>
      </c>
    </row>
    <row r="80" spans="1:16" x14ac:dyDescent="0.3">
      <c r="A80" s="1">
        <v>2009</v>
      </c>
      <c r="B80" s="4">
        <v>1.17</v>
      </c>
      <c r="C80" s="4">
        <v>1.2</v>
      </c>
      <c r="D80" s="2">
        <f>AVERAGE($B$5:B79)</f>
        <v>1.1245333333333336</v>
      </c>
      <c r="E80" s="2">
        <f t="shared" si="17"/>
        <v>1.2033333333333334</v>
      </c>
      <c r="F80" s="2">
        <f t="shared" si="16"/>
        <v>1.2029999999999998</v>
      </c>
      <c r="G80" s="2">
        <f t="shared" si="9"/>
        <v>1.2058618886097392</v>
      </c>
      <c r="H80" s="2">
        <f t="shared" si="10"/>
        <v>1.1987277004502765</v>
      </c>
      <c r="I80" s="2">
        <f t="shared" si="11"/>
        <v>1.1901093903151936</v>
      </c>
      <c r="J80" s="2">
        <f t="shared" si="12"/>
        <v>-5.5296008255880519E-3</v>
      </c>
      <c r="K80" s="2">
        <f t="shared" si="13"/>
        <v>-2.8727700450276616E-2</v>
      </c>
      <c r="L80" s="2">
        <f t="shared" si="14"/>
        <v>2.8727700450276616E-2</v>
      </c>
      <c r="M80" s="34">
        <f t="shared" si="15"/>
        <v>2.4553590128441553E-2</v>
      </c>
    </row>
    <row r="81" spans="1:13" x14ac:dyDescent="0.3">
      <c r="A81" s="1">
        <v>2010</v>
      </c>
      <c r="B81" s="4">
        <v>1.1399999999999999</v>
      </c>
      <c r="C81" s="4">
        <v>1.17</v>
      </c>
      <c r="D81" s="2">
        <f>AVERAGE($B$5:B80)</f>
        <v>1.1251315789473686</v>
      </c>
      <c r="E81" s="2">
        <f t="shared" si="17"/>
        <v>1.1966666666666665</v>
      </c>
      <c r="F81" s="2">
        <f t="shared" si="16"/>
        <v>1.1869999999999998</v>
      </c>
      <c r="G81" s="2">
        <f t="shared" si="9"/>
        <v>1.1951033220268172</v>
      </c>
      <c r="H81" s="2">
        <f t="shared" si="10"/>
        <v>1.1845797894896055</v>
      </c>
      <c r="I81" s="2">
        <f t="shared" si="11"/>
        <v>1.1712058526427238</v>
      </c>
      <c r="J81" s="2">
        <f t="shared" si="12"/>
        <v>-1.087917556434074E-2</v>
      </c>
      <c r="K81" s="2">
        <f t="shared" si="13"/>
        <v>-4.4579789489605615E-2</v>
      </c>
      <c r="L81" s="2">
        <f t="shared" si="14"/>
        <v>4.4579789489605615E-2</v>
      </c>
      <c r="M81" s="34">
        <f t="shared" si="15"/>
        <v>3.9105078499654049E-2</v>
      </c>
    </row>
    <row r="82" spans="1:13" x14ac:dyDescent="0.3">
      <c r="A82" s="1">
        <v>2011</v>
      </c>
      <c r="B82" s="4">
        <v>1.1200000000000001</v>
      </c>
      <c r="C82" s="4">
        <v>1.1399999999999999</v>
      </c>
      <c r="D82" s="2">
        <f>AVERAGE($B$5:B81)</f>
        <v>1.1253246753246755</v>
      </c>
      <c r="E82" s="2">
        <f t="shared" si="17"/>
        <v>1.1849999999999998</v>
      </c>
      <c r="F82" s="2">
        <f t="shared" si="16"/>
        <v>1.161</v>
      </c>
      <c r="G82" s="2">
        <f t="shared" si="9"/>
        <v>1.1785723254187719</v>
      </c>
      <c r="H82" s="2">
        <f t="shared" si="10"/>
        <v>1.1603266770783831</v>
      </c>
      <c r="I82" s="2">
        <f t="shared" si="11"/>
        <v>1.1482286739548682</v>
      </c>
      <c r="J82" s="2">
        <f t="shared" si="12"/>
        <v>-1.5718376813746705E-2</v>
      </c>
      <c r="K82" s="2">
        <f t="shared" si="13"/>
        <v>-4.0326677078383E-2</v>
      </c>
      <c r="L82" s="2">
        <f t="shared" si="14"/>
        <v>4.0326677078383E-2</v>
      </c>
      <c r="M82" s="34">
        <f t="shared" si="15"/>
        <v>3.6005961677127676E-2</v>
      </c>
    </row>
    <row r="83" spans="1:13" x14ac:dyDescent="0.3">
      <c r="A83" s="1">
        <v>2012</v>
      </c>
      <c r="B83" s="4">
        <v>1.1299999999999999</v>
      </c>
      <c r="C83" s="4">
        <v>1.1200000000000001</v>
      </c>
      <c r="D83" s="2">
        <f>AVERAGE($B$5:B82)</f>
        <v>1.1252564102564107</v>
      </c>
      <c r="E83" s="2">
        <f t="shared" si="17"/>
        <v>1.1733333333333333</v>
      </c>
      <c r="F83" s="2">
        <f t="shared" si="16"/>
        <v>1.1360000000000001</v>
      </c>
      <c r="G83" s="2">
        <f t="shared" si="9"/>
        <v>1.1610006277931404</v>
      </c>
      <c r="H83" s="2">
        <f t="shared" si="10"/>
        <v>1.1325102971411214</v>
      </c>
      <c r="I83" s="2">
        <f t="shared" si="11"/>
        <v>1.1317572079987848</v>
      </c>
      <c r="J83" s="2">
        <f t="shared" si="12"/>
        <v>-1.6019612470681382E-2</v>
      </c>
      <c r="K83" s="2">
        <f t="shared" si="13"/>
        <v>-2.510297141121498E-3</v>
      </c>
      <c r="L83" s="2">
        <f t="shared" si="14"/>
        <v>2.510297141121498E-3</v>
      </c>
      <c r="M83" s="34">
        <f t="shared" si="15"/>
        <v>2.2215018947977861E-3</v>
      </c>
    </row>
    <row r="84" spans="1:13" x14ac:dyDescent="0.3">
      <c r="A84" s="1">
        <v>2013</v>
      </c>
      <c r="B84" s="4">
        <v>1.1200000000000001</v>
      </c>
      <c r="C84" s="4">
        <v>1.1299999999999999</v>
      </c>
      <c r="D84" s="2">
        <f>AVERAGE($B$5:B83)</f>
        <v>1.1253164556962028</v>
      </c>
      <c r="E84" s="2">
        <f t="shared" si="17"/>
        <v>1.1616666666666666</v>
      </c>
      <c r="F84" s="2">
        <f t="shared" si="16"/>
        <v>1.129</v>
      </c>
      <c r="G84" s="2">
        <f t="shared" si="9"/>
        <v>1.1517004394551982</v>
      </c>
      <c r="H84" s="2">
        <f t="shared" si="10"/>
        <v>1.1157375955281035</v>
      </c>
      <c r="I84" s="2">
        <f t="shared" si="11"/>
        <v>1.1170163168696725</v>
      </c>
      <c r="J84" s="2">
        <f t="shared" si="12"/>
        <v>-1.5508123934053731E-2</v>
      </c>
      <c r="K84" s="2">
        <f t="shared" si="13"/>
        <v>4.2624044718966303E-3</v>
      </c>
      <c r="L84" s="2">
        <f t="shared" si="14"/>
        <v>4.2624044718966303E-3</v>
      </c>
      <c r="M84" s="34">
        <f t="shared" si="15"/>
        <v>3.8057182784791339E-3</v>
      </c>
    </row>
    <row r="85" spans="1:13" x14ac:dyDescent="0.3">
      <c r="A85" s="32">
        <v>2014</v>
      </c>
      <c r="C85" s="4">
        <v>1.1200000000000001</v>
      </c>
      <c r="D85" s="2">
        <f>AVERAGE($B$5:B84)</f>
        <v>1.1252500000000003</v>
      </c>
      <c r="E85" s="2">
        <f t="shared" si="17"/>
        <v>1.1466666666666667</v>
      </c>
      <c r="F85" s="2">
        <f t="shared" si="16"/>
        <v>1.123</v>
      </c>
      <c r="G85" s="2">
        <f>$T$1*B84+(1-$T$1)*G84</f>
        <v>1.1421903076186386</v>
      </c>
      <c r="H85" s="2">
        <f t="shared" si="10"/>
        <v>1.1015081929356187</v>
      </c>
      <c r="L85" s="31" t="s">
        <v>198</v>
      </c>
      <c r="M85" s="35">
        <f>AVERAGE(M7:M84)</f>
        <v>3.7943969729911473E-2</v>
      </c>
    </row>
    <row r="86" spans="1:13" x14ac:dyDescent="0.3">
      <c r="E86" s="31"/>
      <c r="G86" s="31"/>
      <c r="L86" s="31" t="s">
        <v>199</v>
      </c>
      <c r="M86" s="2">
        <f>SQRT(SUMSQ(K7:K84)/(COUNT(K7:K84)-1))</f>
        <v>5.8916896358387177E-2</v>
      </c>
    </row>
    <row r="87" spans="1:13" x14ac:dyDescent="0.3">
      <c r="D87" s="2" t="s">
        <v>200</v>
      </c>
      <c r="E87" s="33">
        <f>SUM(Work!B71:B80)</f>
        <v>12.069999999999999</v>
      </c>
      <c r="F87" s="2" t="s">
        <v>201</v>
      </c>
      <c r="G87" s="33">
        <f>(B84*128)/12</f>
        <v>11.946666666666667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HW2</vt:lpstr>
      <vt:lpstr>Data</vt:lpstr>
      <vt:lpstr>Questions</vt:lpstr>
      <vt:lpstr>Work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Jimmy Neil</cp:lastModifiedBy>
  <dcterms:created xsi:type="dcterms:W3CDTF">2020-09-04T21:07:05Z</dcterms:created>
  <dcterms:modified xsi:type="dcterms:W3CDTF">2020-09-21T17:58:15Z</dcterms:modified>
</cp:coreProperties>
</file>