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immy\Downloads\"/>
    </mc:Choice>
  </mc:AlternateContent>
  <xr:revisionPtr revIDLastSave="0" documentId="13_ncr:1_{5EAB215F-8726-4855-AA4C-404877B858F0}" xr6:coauthVersionLast="45" xr6:coauthVersionMax="45" xr10:uidLastSave="{00000000-0000-0000-0000-000000000000}"/>
  <bookViews>
    <workbookView xWindow="-108" yWindow="-108" windowWidth="23256" windowHeight="12576" activeTab="1" xr2:uid="{00000000-000D-0000-FFFF-FFFF00000000}"/>
  </bookViews>
  <sheets>
    <sheet name="HW4" sheetId="2" r:id="rId1"/>
    <sheet name="Questions" sheetId="4" r:id="rId2"/>
    <sheet name="AppleRevenue" sheetId="5" r:id="rId3"/>
    <sheet name="MaxSandwich" sheetId="6" r:id="rId4"/>
    <sheet name="Sheet3" sheetId="3" r:id="rId5"/>
  </sheets>
  <definedNames>
    <definedName name="solver_adj" localSheetId="2" hidden="1">AppleRevenue!$G$2:$I$2</definedName>
    <definedName name="solver_adj" localSheetId="3" hidden="1">MaxSandwich!$K$2</definedName>
    <definedName name="solver_cvg" localSheetId="2" hidden="1">0.0001</definedName>
    <definedName name="solver_cvg" localSheetId="3" hidden="1">0.0001</definedName>
    <definedName name="solver_drv" localSheetId="2" hidden="1">1</definedName>
    <definedName name="solver_drv" localSheetId="3" hidden="1">1</definedName>
    <definedName name="solver_eng" localSheetId="2" hidden="1">1</definedName>
    <definedName name="solver_eng" localSheetId="3" hidden="1">1</definedName>
    <definedName name="solver_est" localSheetId="2" hidden="1">1</definedName>
    <definedName name="solver_est" localSheetId="3" hidden="1">1</definedName>
    <definedName name="solver_itr" localSheetId="2" hidden="1">2147483647</definedName>
    <definedName name="solver_itr" localSheetId="3" hidden="1">2147483647</definedName>
    <definedName name="solver_lhs1" localSheetId="2" hidden="1">AppleRevenue!$G$2:$I$2</definedName>
    <definedName name="solver_lhs1" localSheetId="3" hidden="1">MaxSandwich!$K$2</definedName>
    <definedName name="solver_lhs2" localSheetId="2" hidden="1">AppleRevenue!$G$2:$I$2</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2" hidden="1">1</definedName>
    <definedName name="solver_neg" localSheetId="3" hidden="1">1</definedName>
    <definedName name="solver_nod" localSheetId="2" hidden="1">2147483647</definedName>
    <definedName name="solver_nod" localSheetId="3" hidden="1">2147483647</definedName>
    <definedName name="solver_num" localSheetId="2" hidden="1">2</definedName>
    <definedName name="solver_num" localSheetId="3" hidden="1">1</definedName>
    <definedName name="solver_nwt" localSheetId="2" hidden="1">1</definedName>
    <definedName name="solver_nwt" localSheetId="3" hidden="1">1</definedName>
    <definedName name="solver_opt" localSheetId="2" hidden="1">AppleRevenue!$J$66</definedName>
    <definedName name="solver_opt" localSheetId="3" hidden="1">MaxSandwich!$J$104</definedName>
    <definedName name="solver_pre" localSheetId="2" hidden="1">0.000001</definedName>
    <definedName name="solver_pre" localSheetId="3" hidden="1">0.000001</definedName>
    <definedName name="solver_rbv" localSheetId="2" hidden="1">1</definedName>
    <definedName name="solver_rbv" localSheetId="3" hidden="1">1</definedName>
    <definedName name="solver_rel1" localSheetId="2" hidden="1">1</definedName>
    <definedName name="solver_rel1" localSheetId="3" hidden="1">4</definedName>
    <definedName name="solver_rel2" localSheetId="2" hidden="1">3</definedName>
    <definedName name="solver_rhs1" localSheetId="2" hidden="1">0.9</definedName>
    <definedName name="solver_rhs1" localSheetId="3" hidden="1">integer</definedName>
    <definedName name="solver_rhs2" localSheetId="2" hidden="1">0.1</definedName>
    <definedName name="solver_rlx" localSheetId="2" hidden="1">2</definedName>
    <definedName name="solver_rlx" localSheetId="3" hidden="1">2</definedName>
    <definedName name="solver_rsd" localSheetId="2" hidden="1">0</definedName>
    <definedName name="solver_rsd" localSheetId="3" hidden="1">0</definedName>
    <definedName name="solver_scl" localSheetId="2" hidden="1">1</definedName>
    <definedName name="solver_scl" localSheetId="3" hidden="1">1</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2147483647</definedName>
    <definedName name="solver_tim" localSheetId="3" hidden="1">2147483647</definedName>
    <definedName name="solver_tol" localSheetId="2" hidden="1">0.01</definedName>
    <definedName name="solver_tol" localSheetId="3" hidden="1">0.01</definedName>
    <definedName name="solver_typ" localSheetId="2" hidden="1">2</definedName>
    <definedName name="solver_typ" localSheetId="3" hidden="1">1</definedName>
    <definedName name="solver_val" localSheetId="2" hidden="1">0</definedName>
    <definedName name="solver_val" localSheetId="3" hidden="1">0</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4" i="6" l="1"/>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J74" i="6" s="1"/>
  <c r="H75" i="6"/>
  <c r="H76" i="6"/>
  <c r="H77" i="6"/>
  <c r="H78" i="6"/>
  <c r="H79" i="6"/>
  <c r="H80" i="6"/>
  <c r="H81" i="6"/>
  <c r="H82" i="6"/>
  <c r="H83" i="6"/>
  <c r="H84" i="6"/>
  <c r="H85" i="6"/>
  <c r="H86" i="6"/>
  <c r="J86" i="6" s="1"/>
  <c r="H87" i="6"/>
  <c r="H88" i="6"/>
  <c r="H89" i="6"/>
  <c r="H90" i="6"/>
  <c r="H91" i="6"/>
  <c r="H92" i="6"/>
  <c r="H93" i="6"/>
  <c r="H94" i="6"/>
  <c r="H95" i="6"/>
  <c r="H96" i="6"/>
  <c r="H97" i="6"/>
  <c r="H98" i="6"/>
  <c r="J98" i="6" s="1"/>
  <c r="H99" i="6"/>
  <c r="H100" i="6"/>
  <c r="H101" i="6"/>
  <c r="H102" i="6"/>
  <c r="H3"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E4" i="6"/>
  <c r="E5" i="6"/>
  <c r="F5" i="6" s="1"/>
  <c r="E6" i="6"/>
  <c r="F6" i="6" s="1"/>
  <c r="E7" i="6"/>
  <c r="F7" i="6" s="1"/>
  <c r="E8" i="6"/>
  <c r="E9" i="6"/>
  <c r="E10" i="6"/>
  <c r="F10" i="6" s="1"/>
  <c r="E11" i="6"/>
  <c r="E12" i="6"/>
  <c r="F12" i="6" s="1"/>
  <c r="E13" i="6"/>
  <c r="E14" i="6"/>
  <c r="E15" i="6"/>
  <c r="E16" i="6"/>
  <c r="E17" i="6"/>
  <c r="E18" i="6"/>
  <c r="F18" i="6" s="1"/>
  <c r="E19" i="6"/>
  <c r="F19" i="6" s="1"/>
  <c r="E20" i="6"/>
  <c r="E21" i="6"/>
  <c r="E22" i="6"/>
  <c r="E23" i="6"/>
  <c r="E24" i="6"/>
  <c r="E25" i="6"/>
  <c r="E26" i="6"/>
  <c r="F26" i="6" s="1"/>
  <c r="E27" i="6"/>
  <c r="F27" i="6" s="1"/>
  <c r="E28" i="6"/>
  <c r="F28" i="6" s="1"/>
  <c r="E29" i="6"/>
  <c r="F29" i="6" s="1"/>
  <c r="E30" i="6"/>
  <c r="F30" i="6" s="1"/>
  <c r="E31" i="6"/>
  <c r="F31" i="6" s="1"/>
  <c r="E32" i="6"/>
  <c r="E33" i="6"/>
  <c r="E34" i="6"/>
  <c r="F34" i="6" s="1"/>
  <c r="E35" i="6"/>
  <c r="E36" i="6"/>
  <c r="E37" i="6"/>
  <c r="E38" i="6"/>
  <c r="F38" i="6" s="1"/>
  <c r="E39" i="6"/>
  <c r="F39" i="6" s="1"/>
  <c r="E40" i="6"/>
  <c r="E41" i="6"/>
  <c r="E42" i="6"/>
  <c r="E43" i="6"/>
  <c r="F43" i="6" s="1"/>
  <c r="E44" i="6"/>
  <c r="E45" i="6"/>
  <c r="E46" i="6"/>
  <c r="E47" i="6"/>
  <c r="E48" i="6"/>
  <c r="E49" i="6"/>
  <c r="F49" i="6" s="1"/>
  <c r="E50" i="6"/>
  <c r="E51" i="6"/>
  <c r="E52" i="6"/>
  <c r="E53" i="6"/>
  <c r="F53" i="6" s="1"/>
  <c r="E54" i="6"/>
  <c r="F54" i="6" s="1"/>
  <c r="E55" i="6"/>
  <c r="F55" i="6" s="1"/>
  <c r="E56" i="6"/>
  <c r="E57" i="6"/>
  <c r="E58" i="6"/>
  <c r="E59" i="6"/>
  <c r="E60" i="6"/>
  <c r="E61" i="6"/>
  <c r="E62" i="6"/>
  <c r="F62" i="6" s="1"/>
  <c r="E63" i="6"/>
  <c r="F63" i="6" s="1"/>
  <c r="E64" i="6"/>
  <c r="E65" i="6"/>
  <c r="F65" i="6" s="1"/>
  <c r="E66" i="6"/>
  <c r="F66" i="6" s="1"/>
  <c r="E67" i="6"/>
  <c r="F67" i="6" s="1"/>
  <c r="E68" i="6"/>
  <c r="E69" i="6"/>
  <c r="E70" i="6"/>
  <c r="E71" i="6"/>
  <c r="E72" i="6"/>
  <c r="E73" i="6"/>
  <c r="E74" i="6"/>
  <c r="F74" i="6" s="1"/>
  <c r="E75" i="6"/>
  <c r="E76" i="6"/>
  <c r="E77" i="6"/>
  <c r="E78" i="6"/>
  <c r="F78" i="6" s="1"/>
  <c r="E79" i="6"/>
  <c r="E80" i="6"/>
  <c r="E81" i="6"/>
  <c r="E82" i="6"/>
  <c r="E83" i="6"/>
  <c r="E84" i="6"/>
  <c r="E85" i="6"/>
  <c r="E86" i="6"/>
  <c r="E87" i="6"/>
  <c r="F87" i="6" s="1"/>
  <c r="E88" i="6"/>
  <c r="E89" i="6"/>
  <c r="F89" i="6" s="1"/>
  <c r="E90" i="6"/>
  <c r="F90" i="6" s="1"/>
  <c r="E91" i="6"/>
  <c r="F91" i="6" s="1"/>
  <c r="E92" i="6"/>
  <c r="E93" i="6"/>
  <c r="E94" i="6"/>
  <c r="E95" i="6"/>
  <c r="E96" i="6"/>
  <c r="E97" i="6"/>
  <c r="F97" i="6" s="1"/>
  <c r="E98" i="6"/>
  <c r="E99" i="6"/>
  <c r="F99" i="6" s="1"/>
  <c r="E100" i="6"/>
  <c r="F100" i="6" s="1"/>
  <c r="E101" i="6"/>
  <c r="F101" i="6" s="1"/>
  <c r="E102" i="6"/>
  <c r="F102" i="6" s="1"/>
  <c r="E3" i="6"/>
  <c r="F9" i="6"/>
  <c r="F11" i="6"/>
  <c r="F16" i="6"/>
  <c r="F17" i="6"/>
  <c r="F20" i="6"/>
  <c r="F21" i="6"/>
  <c r="F32" i="6"/>
  <c r="F33" i="6"/>
  <c r="F35" i="6"/>
  <c r="F36" i="6"/>
  <c r="F37" i="6"/>
  <c r="F41" i="6"/>
  <c r="F42" i="6"/>
  <c r="F45" i="6"/>
  <c r="F48" i="6"/>
  <c r="F56" i="6"/>
  <c r="F57" i="6"/>
  <c r="F58" i="6"/>
  <c r="F59" i="6"/>
  <c r="F60" i="6"/>
  <c r="F69" i="6"/>
  <c r="F70" i="6"/>
  <c r="F71" i="6"/>
  <c r="F72" i="6"/>
  <c r="F75" i="6"/>
  <c r="F76" i="6"/>
  <c r="F77" i="6"/>
  <c r="F79" i="6"/>
  <c r="F80" i="6"/>
  <c r="F81" i="6"/>
  <c r="F83" i="6"/>
  <c r="F88" i="6"/>
  <c r="F92" i="6"/>
  <c r="F93" i="6"/>
  <c r="F95" i="6"/>
  <c r="F96" i="6"/>
  <c r="F3" i="6"/>
  <c r="G10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3" i="6"/>
  <c r="C103" i="6"/>
  <c r="D22" i="4"/>
  <c r="D20" i="4"/>
  <c r="D19" i="4"/>
  <c r="D3" i="6"/>
  <c r="F4" i="6"/>
  <c r="F8" i="6"/>
  <c r="F13" i="6"/>
  <c r="F14" i="6"/>
  <c r="F15" i="6"/>
  <c r="F22" i="6"/>
  <c r="F23" i="6"/>
  <c r="F24" i="6"/>
  <c r="F25" i="6"/>
  <c r="F40" i="6"/>
  <c r="F44" i="6"/>
  <c r="F46" i="6"/>
  <c r="F47" i="6"/>
  <c r="F50" i="6"/>
  <c r="F51" i="6"/>
  <c r="F52" i="6"/>
  <c r="F61" i="6"/>
  <c r="F64" i="6"/>
  <c r="F68" i="6"/>
  <c r="F73" i="6"/>
  <c r="F82" i="6"/>
  <c r="F84" i="6"/>
  <c r="F85" i="6"/>
  <c r="F86" i="6"/>
  <c r="F94" i="6"/>
  <c r="F98"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J77" i="5"/>
  <c r="J76" i="5"/>
  <c r="J75" i="5"/>
  <c r="J74" i="5"/>
  <c r="J73" i="5"/>
  <c r="J72" i="5"/>
  <c r="J85" i="6" l="1"/>
  <c r="J91" i="6"/>
  <c r="J67" i="6"/>
  <c r="J55" i="6"/>
  <c r="J19" i="6"/>
  <c r="J7" i="6"/>
  <c r="J6" i="6"/>
  <c r="J45" i="6"/>
  <c r="J33" i="6"/>
  <c r="J21" i="6"/>
  <c r="J9" i="6"/>
  <c r="J100" i="6"/>
  <c r="J88" i="6"/>
  <c r="J76" i="6"/>
  <c r="J64" i="6"/>
  <c r="J52" i="6"/>
  <c r="J40" i="6"/>
  <c r="J28" i="6"/>
  <c r="J16" i="6"/>
  <c r="J4" i="6"/>
  <c r="J62" i="6"/>
  <c r="J50" i="6"/>
  <c r="J38" i="6"/>
  <c r="J26" i="6"/>
  <c r="J14" i="6"/>
  <c r="J80" i="6"/>
  <c r="J68" i="6"/>
  <c r="J32" i="6"/>
  <c r="J20" i="6"/>
  <c r="J8" i="6"/>
  <c r="J101" i="6"/>
  <c r="J77" i="6"/>
  <c r="J53" i="6"/>
  <c r="J41" i="6"/>
  <c r="J29" i="6"/>
  <c r="J17" i="6"/>
  <c r="J71" i="6"/>
  <c r="J23" i="6"/>
  <c r="J11" i="6"/>
  <c r="J5" i="6"/>
  <c r="J12" i="6"/>
  <c r="J10" i="6"/>
  <c r="J92" i="6"/>
  <c r="J3" i="6"/>
  <c r="J79" i="6"/>
  <c r="J78" i="6"/>
  <c r="J66" i="6"/>
  <c r="J73" i="6"/>
  <c r="J61" i="6"/>
  <c r="J25" i="6"/>
  <c r="J97" i="6"/>
  <c r="J49" i="6"/>
  <c r="J37" i="6"/>
  <c r="J13" i="6"/>
  <c r="J94" i="6"/>
  <c r="J93" i="6"/>
  <c r="J81" i="6"/>
  <c r="J43" i="6"/>
  <c r="J31" i="6"/>
  <c r="J102" i="6"/>
  <c r="J90" i="6"/>
  <c r="J54" i="6"/>
  <c r="J42" i="6"/>
  <c r="J30" i="6"/>
  <c r="J18" i="6"/>
  <c r="J89" i="6"/>
  <c r="J65" i="6"/>
  <c r="J99" i="6"/>
  <c r="J87" i="6"/>
  <c r="J75" i="6"/>
  <c r="J63" i="6"/>
  <c r="J51" i="6"/>
  <c r="J39" i="6"/>
  <c r="J27" i="6"/>
  <c r="J15" i="6"/>
  <c r="J96" i="6"/>
  <c r="J72" i="6"/>
  <c r="J48" i="6"/>
  <c r="J24" i="6"/>
  <c r="J84" i="6"/>
  <c r="J36" i="6"/>
  <c r="J95" i="6"/>
  <c r="J83" i="6"/>
  <c r="J59" i="6"/>
  <c r="J47" i="6"/>
  <c r="J35" i="6"/>
  <c r="J60" i="6"/>
  <c r="J82" i="6"/>
  <c r="J70" i="6"/>
  <c r="J58" i="6"/>
  <c r="J46" i="6"/>
  <c r="J34" i="6"/>
  <c r="J22" i="6"/>
  <c r="J69" i="6"/>
  <c r="J57" i="6"/>
  <c r="J56" i="6"/>
  <c r="J44" i="6"/>
  <c r="F104" i="6"/>
  <c r="F103" i="6"/>
  <c r="J104" i="6" l="1"/>
  <c r="J103" i="6"/>
  <c r="J8" i="5" l="1"/>
  <c r="G8" i="5"/>
  <c r="G7" i="5"/>
  <c r="A32" i="4" l="1"/>
  <c r="H7" i="5" l="1"/>
  <c r="I7" i="5" l="1"/>
  <c r="I6" i="5" l="1"/>
  <c r="I5" i="5"/>
  <c r="I4" i="5"/>
  <c r="F8" i="5" s="1"/>
  <c r="H8" i="5" l="1"/>
  <c r="G9" i="5" s="1"/>
  <c r="I8" i="5"/>
  <c r="I9" i="5" l="1"/>
  <c r="H9" i="5"/>
  <c r="F9" i="5"/>
  <c r="J9" i="5" s="1"/>
  <c r="F10" i="5" l="1"/>
  <c r="J10" i="5" s="1"/>
  <c r="G10" i="5"/>
  <c r="I10" i="5" s="1"/>
  <c r="C1" i="2"/>
  <c r="H10" i="5" l="1"/>
  <c r="G11" i="5" s="1"/>
  <c r="C1" i="4"/>
  <c r="H11" i="5" l="1"/>
  <c r="F12" i="5" s="1"/>
  <c r="J12" i="5" s="1"/>
  <c r="I11" i="5"/>
  <c r="F11" i="5"/>
  <c r="J11" i="5" s="1"/>
  <c r="G12" i="5" l="1"/>
  <c r="H12" i="5" s="1"/>
  <c r="F13" i="5" s="1"/>
  <c r="J13" i="5" s="1"/>
  <c r="I12" i="5" l="1"/>
  <c r="G13" i="5"/>
  <c r="I13" i="5" s="1"/>
  <c r="H13" i="5"/>
  <c r="F14" i="5" s="1"/>
  <c r="J14" i="5" s="1"/>
  <c r="G14" i="5" l="1"/>
  <c r="I14" i="5" s="1"/>
  <c r="H14" i="5" l="1"/>
  <c r="F15" i="5" s="1"/>
  <c r="J15" i="5" s="1"/>
  <c r="G15" i="5" l="1"/>
  <c r="I15" i="5" s="1"/>
  <c r="H15" i="5" l="1"/>
  <c r="G16" i="5" s="1"/>
  <c r="H16" i="5" s="1"/>
  <c r="F17" i="5" s="1"/>
  <c r="J17" i="5" s="1"/>
  <c r="F16" i="5" l="1"/>
  <c r="J16" i="5" s="1"/>
  <c r="I16" i="5"/>
  <c r="G17" i="5"/>
  <c r="I17" i="5" s="1"/>
  <c r="H17" i="5" l="1"/>
  <c r="F18" i="5" s="1"/>
  <c r="J18" i="5" s="1"/>
  <c r="G18" i="5" l="1"/>
  <c r="I18" i="5" l="1"/>
  <c r="H18" i="5"/>
  <c r="F19" i="5" s="1"/>
  <c r="J19" i="5" s="1"/>
  <c r="G19" i="5" l="1"/>
  <c r="I19" i="5" l="1"/>
  <c r="H19" i="5"/>
  <c r="F20" i="5" s="1"/>
  <c r="J20" i="5" s="1"/>
  <c r="G20" i="5" l="1"/>
  <c r="I20" i="5" s="1"/>
  <c r="H20" i="5" l="1"/>
  <c r="F21" i="5" s="1"/>
  <c r="J21" i="5" s="1"/>
  <c r="G21" i="5" l="1"/>
  <c r="H21" i="5" s="1"/>
  <c r="F22" i="5" s="1"/>
  <c r="J22" i="5" s="1"/>
  <c r="I21" i="5" l="1"/>
  <c r="G22" i="5"/>
  <c r="H22" i="5" l="1"/>
  <c r="F23" i="5" s="1"/>
  <c r="J23" i="5" s="1"/>
  <c r="I22" i="5"/>
  <c r="G23" i="5" l="1"/>
  <c r="H23" i="5" s="1"/>
  <c r="F24" i="5" s="1"/>
  <c r="J24" i="5" s="1"/>
  <c r="G24" i="5" l="1"/>
  <c r="H24" i="5" s="1"/>
  <c r="F25" i="5" s="1"/>
  <c r="J25" i="5" s="1"/>
  <c r="I23" i="5"/>
  <c r="I24" i="5" l="1"/>
  <c r="G25" i="5"/>
  <c r="I25" i="5" s="1"/>
  <c r="H25" i="5" l="1"/>
  <c r="F26" i="5" s="1"/>
  <c r="J26" i="5" s="1"/>
  <c r="G26" i="5" l="1"/>
  <c r="I26" i="5" s="1"/>
  <c r="H26" i="5" l="1"/>
  <c r="F27" i="5" s="1"/>
  <c r="J27" i="5" s="1"/>
  <c r="G27" i="5" l="1"/>
  <c r="H27" i="5" s="1"/>
  <c r="F28" i="5" s="1"/>
  <c r="J28" i="5" s="1"/>
  <c r="I27" i="5"/>
  <c r="G28" i="5" l="1"/>
  <c r="H28" i="5" s="1"/>
  <c r="F29" i="5" s="1"/>
  <c r="J29" i="5" s="1"/>
  <c r="I28" i="5"/>
  <c r="G29" i="5"/>
  <c r="I29" i="5" s="1"/>
  <c r="H29" i="5" l="1"/>
  <c r="F30" i="5" s="1"/>
  <c r="J30" i="5" s="1"/>
  <c r="G30" i="5" l="1"/>
  <c r="I30" i="5" s="1"/>
  <c r="H30" i="5" l="1"/>
  <c r="G31" i="5" s="1"/>
  <c r="H31" i="5" s="1"/>
  <c r="F32" i="5" s="1"/>
  <c r="J32" i="5" s="1"/>
  <c r="I31" i="5"/>
  <c r="F31" i="5"/>
  <c r="J31" i="5" s="1"/>
  <c r="G32" i="5"/>
  <c r="I32" i="5" s="1"/>
  <c r="H32" i="5" l="1"/>
  <c r="F33" i="5" s="1"/>
  <c r="J33" i="5" s="1"/>
  <c r="G33" i="5" l="1"/>
  <c r="H33" i="5" s="1"/>
  <c r="F34" i="5" s="1"/>
  <c r="J34" i="5" s="1"/>
  <c r="G34" i="5" l="1"/>
  <c r="H34" i="5" s="1"/>
  <c r="F35" i="5" s="1"/>
  <c r="J35" i="5" s="1"/>
  <c r="I33" i="5"/>
  <c r="I34" i="5" l="1"/>
  <c r="G35" i="5"/>
  <c r="H35" i="5" l="1"/>
  <c r="F36" i="5" s="1"/>
  <c r="J36" i="5" s="1"/>
  <c r="I35" i="5"/>
  <c r="G36" i="5" l="1"/>
  <c r="I36" i="5" l="1"/>
  <c r="H36" i="5"/>
  <c r="F37" i="5" s="1"/>
  <c r="J37" i="5" s="1"/>
  <c r="G37" i="5" l="1"/>
  <c r="I37" i="5" l="1"/>
  <c r="H37" i="5"/>
  <c r="F38" i="5" s="1"/>
  <c r="J38" i="5" s="1"/>
  <c r="G38" i="5" l="1"/>
  <c r="I38" i="5" s="1"/>
  <c r="H38" i="5" l="1"/>
  <c r="G39" i="5" s="1"/>
  <c r="H39" i="5" s="1"/>
  <c r="F40" i="5" s="1"/>
  <c r="J40" i="5" s="1"/>
  <c r="F39" i="5" l="1"/>
  <c r="J39" i="5" s="1"/>
  <c r="I39" i="5"/>
  <c r="G40" i="5"/>
  <c r="H40" i="5" l="1"/>
  <c r="F41" i="5" s="1"/>
  <c r="J41" i="5" s="1"/>
  <c r="I40" i="5"/>
  <c r="G41" i="5" l="1"/>
  <c r="H41" i="5" s="1"/>
  <c r="G42" i="5" l="1"/>
  <c r="H42" i="5" s="1"/>
  <c r="F43" i="5" s="1"/>
  <c r="J43" i="5" s="1"/>
  <c r="F42" i="5"/>
  <c r="J42" i="5" s="1"/>
  <c r="I41" i="5"/>
  <c r="I42" i="5" l="1"/>
  <c r="G43" i="5"/>
  <c r="H43" i="5" s="1"/>
  <c r="F44" i="5" s="1"/>
  <c r="J44" i="5" s="1"/>
  <c r="I43" i="5" l="1"/>
  <c r="G44" i="5"/>
  <c r="H44" i="5" l="1"/>
  <c r="F45" i="5" s="1"/>
  <c r="J45" i="5" s="1"/>
  <c r="I44" i="5"/>
  <c r="G45" i="5" l="1"/>
  <c r="H45" i="5" s="1"/>
  <c r="F46" i="5" s="1"/>
  <c r="J46" i="5" s="1"/>
  <c r="I45" i="5" l="1"/>
  <c r="G46" i="5"/>
  <c r="H46" i="5" l="1"/>
  <c r="F47" i="5" s="1"/>
  <c r="J47" i="5" s="1"/>
  <c r="I46" i="5"/>
  <c r="G47" i="5" l="1"/>
  <c r="H47" i="5" l="1"/>
  <c r="F48" i="5" s="1"/>
  <c r="J48" i="5" s="1"/>
  <c r="I47" i="5"/>
  <c r="G48" i="5" l="1"/>
  <c r="I48" i="5" l="1"/>
  <c r="H48" i="5"/>
  <c r="F49" i="5" s="1"/>
  <c r="J49" i="5" s="1"/>
  <c r="G49" i="5" l="1"/>
  <c r="H49" i="5" l="1"/>
  <c r="F50" i="5" s="1"/>
  <c r="J50" i="5" s="1"/>
  <c r="I49" i="5"/>
  <c r="G50" i="5" l="1"/>
  <c r="H50" i="5" l="1"/>
  <c r="F51" i="5" s="1"/>
  <c r="J51" i="5" s="1"/>
  <c r="I50" i="5"/>
  <c r="G51" i="5" l="1"/>
  <c r="H51" i="5" l="1"/>
  <c r="F52" i="5" s="1"/>
  <c r="J52" i="5" s="1"/>
  <c r="I51" i="5"/>
  <c r="G52" i="5" l="1"/>
  <c r="H52" i="5" s="1"/>
  <c r="G53" i="5" l="1"/>
  <c r="H53" i="5" s="1"/>
  <c r="F54" i="5" s="1"/>
  <c r="J54" i="5" s="1"/>
  <c r="F53" i="5"/>
  <c r="J53" i="5" s="1"/>
  <c r="I52" i="5"/>
  <c r="G54" i="5" l="1"/>
  <c r="H54" i="5" s="1"/>
  <c r="F55" i="5" s="1"/>
  <c r="J55" i="5" s="1"/>
  <c r="I53" i="5"/>
  <c r="I54" i="5" l="1"/>
  <c r="G55" i="5"/>
  <c r="H55" i="5" s="1"/>
  <c r="F56" i="5" s="1"/>
  <c r="J56" i="5" s="1"/>
  <c r="I55" i="5" l="1"/>
  <c r="G56" i="5"/>
  <c r="H56" i="5" l="1"/>
  <c r="F57" i="5" s="1"/>
  <c r="J57" i="5" s="1"/>
  <c r="I56" i="5"/>
  <c r="G57" i="5" l="1"/>
  <c r="H57" i="5" s="1"/>
  <c r="I57" i="5" l="1"/>
  <c r="G58" i="5"/>
  <c r="F58" i="5"/>
  <c r="J58" i="5" s="1"/>
  <c r="I58" i="5"/>
  <c r="H58" i="5"/>
  <c r="F59" i="5" s="1"/>
  <c r="J59" i="5" s="1"/>
  <c r="G59" i="5" l="1"/>
  <c r="H59" i="5" s="1"/>
  <c r="F60" i="5" s="1"/>
  <c r="J60" i="5" s="1"/>
  <c r="I59" i="5" l="1"/>
  <c r="G60" i="5"/>
  <c r="H60" i="5" s="1"/>
  <c r="F61" i="5" s="1"/>
  <c r="J61" i="5" s="1"/>
  <c r="G61" i="5" l="1"/>
  <c r="H61" i="5" s="1"/>
  <c r="F62" i="5" s="1"/>
  <c r="J62" i="5" s="1"/>
  <c r="I60" i="5"/>
  <c r="I61" i="5" l="1"/>
  <c r="G62" i="5"/>
  <c r="H62" i="5" s="1"/>
  <c r="F63" i="5" s="1"/>
  <c r="J63" i="5" s="1"/>
  <c r="I62" i="5" l="1"/>
  <c r="G63" i="5"/>
  <c r="I63" i="5" l="1"/>
  <c r="H63" i="5"/>
  <c r="F64" i="5" s="1"/>
  <c r="J64" i="5" s="1"/>
  <c r="G64" i="5" l="1"/>
  <c r="H64" i="5" l="1"/>
  <c r="F65" i="5" s="1"/>
  <c r="J65" i="5" s="1"/>
  <c r="J66" i="5" s="1"/>
  <c r="I64" i="5"/>
  <c r="G65" i="5" l="1"/>
  <c r="H65" i="5" s="1"/>
  <c r="I65" i="5" l="1"/>
</calcChain>
</file>

<file path=xl/sharedStrings.xml><?xml version="1.0" encoding="utf-8"?>
<sst xmlns="http://schemas.openxmlformats.org/spreadsheetml/2006/main" count="214" uniqueCount="191">
  <si>
    <t>USERNAME</t>
  </si>
  <si>
    <t>aanderson</t>
  </si>
  <si>
    <t>abbyvoigt</t>
  </si>
  <si>
    <t>abidahmed</t>
  </si>
  <si>
    <t>abigailsharp</t>
  </si>
  <si>
    <t>abokretzion2</t>
  </si>
  <si>
    <t>aeknoorheer001</t>
  </si>
  <si>
    <t>afrechette65</t>
  </si>
  <si>
    <t>aidanshea</t>
  </si>
  <si>
    <t>aijia_li</t>
  </si>
  <si>
    <t>alehrhoff</t>
  </si>
  <si>
    <t>allensu0929</t>
  </si>
  <si>
    <t>ambercho</t>
  </si>
  <si>
    <t>amunique_swan</t>
  </si>
  <si>
    <t>aragaini0</t>
  </si>
  <si>
    <t>ayasskatya</t>
  </si>
  <si>
    <t>bhughes21</t>
  </si>
  <si>
    <t>bmann21</t>
  </si>
  <si>
    <t>britgoh</t>
  </si>
  <si>
    <t>bryncaren</t>
  </si>
  <si>
    <t>cameronsaad</t>
  </si>
  <si>
    <t>carolinaortega9</t>
  </si>
  <si>
    <t>cdiazdv3</t>
  </si>
  <si>
    <t>cgoodrich</t>
  </si>
  <si>
    <t>charlierahbany</t>
  </si>
  <si>
    <t>chrisblack</t>
  </si>
  <si>
    <t>cknight99</t>
  </si>
  <si>
    <t>cmui35</t>
  </si>
  <si>
    <t>czy991002</t>
  </si>
  <si>
    <t>densor</t>
  </si>
  <si>
    <t>derekripp</t>
  </si>
  <si>
    <t>dhcha</t>
  </si>
  <si>
    <t>dkim098</t>
  </si>
  <si>
    <t>dpoulsen21</t>
  </si>
  <si>
    <t>dzaiets</t>
  </si>
  <si>
    <t>ecohen11</t>
  </si>
  <si>
    <t>emakhamreh</t>
  </si>
  <si>
    <t>emilygoldberg</t>
  </si>
  <si>
    <t>emorrisey</t>
  </si>
  <si>
    <t>eschmid</t>
  </si>
  <si>
    <t>evansaleh1</t>
  </si>
  <si>
    <t>faisalghr</t>
  </si>
  <si>
    <t>gesong</t>
  </si>
  <si>
    <t>gnorris98</t>
  </si>
  <si>
    <t>graceajayi</t>
  </si>
  <si>
    <t>harrybc</t>
  </si>
  <si>
    <t>hbrookins</t>
  </si>
  <si>
    <t>hcadeau_22</t>
  </si>
  <si>
    <t>hrx511124</t>
  </si>
  <si>
    <t>ifortner</t>
  </si>
  <si>
    <t>irmasaluja</t>
  </si>
  <si>
    <t>isabelmeizoso</t>
  </si>
  <si>
    <t>jameszhou1120</t>
  </si>
  <si>
    <t>jconaton</t>
  </si>
  <si>
    <t>jessehorowitz</t>
  </si>
  <si>
    <t>jialvarez</t>
  </si>
  <si>
    <t>jloiselle</t>
  </si>
  <si>
    <t>jmccluskey</t>
  </si>
  <si>
    <t>jnault</t>
  </si>
  <si>
    <t>jnichols56</t>
  </si>
  <si>
    <t>joon9766</t>
  </si>
  <si>
    <t>jordans1598</t>
  </si>
  <si>
    <t>katemclemore</t>
  </si>
  <si>
    <t>kbean3</t>
  </si>
  <si>
    <t>kelseymcevoy</t>
  </si>
  <si>
    <t>kgonzalez21</t>
  </si>
  <si>
    <t>khushisutaria</t>
  </si>
  <si>
    <t>kndunn9</t>
  </si>
  <si>
    <t>kools</t>
  </si>
  <si>
    <t>kumarn</t>
  </si>
  <si>
    <t>kylelyon</t>
  </si>
  <si>
    <t>laurelmiller22</t>
  </si>
  <si>
    <t>leonardobraz</t>
  </si>
  <si>
    <t>ljoyce12345</t>
  </si>
  <si>
    <t>loganleax7</t>
  </si>
  <si>
    <t>lpdupond</t>
  </si>
  <si>
    <t>ltnguyen</t>
  </si>
  <si>
    <t>luanakiwakana</t>
  </si>
  <si>
    <t>luanfei1022</t>
  </si>
  <si>
    <t>lucasbravos</t>
  </si>
  <si>
    <t>maceopatrick</t>
  </si>
  <si>
    <t>marcocarrero10</t>
  </si>
  <si>
    <t>masahab</t>
  </si>
  <si>
    <t>matthewavena</t>
  </si>
  <si>
    <t>mayakonings</t>
  </si>
  <si>
    <t>megankavanaugh</t>
  </si>
  <si>
    <t>michaelrudy</t>
  </si>
  <si>
    <t>mollykieft</t>
  </si>
  <si>
    <t>monicafrancisco</t>
  </si>
  <si>
    <t>mostacks23</t>
  </si>
  <si>
    <t>mylesfranklin2</t>
  </si>
  <si>
    <t>neilj9530</t>
  </si>
  <si>
    <t>nialldoherty757</t>
  </si>
  <si>
    <t>nickstepanov</t>
  </si>
  <si>
    <t>nmcateer</t>
  </si>
  <si>
    <t>noahlevin</t>
  </si>
  <si>
    <t>noahschwartz</t>
  </si>
  <si>
    <t>nsalangi</t>
  </si>
  <si>
    <t>oharris4</t>
  </si>
  <si>
    <t>osullivanl</t>
  </si>
  <si>
    <t>oweber</t>
  </si>
  <si>
    <t>pappasdylan</t>
  </si>
  <si>
    <t>renzolara</t>
  </si>
  <si>
    <t>rishabhroy</t>
  </si>
  <si>
    <t>rogerserin</t>
  </si>
  <si>
    <t>sarakhaleq</t>
  </si>
  <si>
    <t>sbalter</t>
  </si>
  <si>
    <t>scarmichael</t>
  </si>
  <si>
    <t>sebarosado</t>
  </si>
  <si>
    <t>shahbaz22</t>
  </si>
  <si>
    <t>sophierivard</t>
  </si>
  <si>
    <t>spencerfair7</t>
  </si>
  <si>
    <t>srosenberg</t>
  </si>
  <si>
    <t>sydneygraham</t>
  </si>
  <si>
    <t>theomagill</t>
  </si>
  <si>
    <t>thomasknipe</t>
  </si>
  <si>
    <t>treytorain</t>
  </si>
  <si>
    <t>vlan83</t>
  </si>
  <si>
    <t>yimeng99</t>
  </si>
  <si>
    <t>yrwu_paris</t>
  </si>
  <si>
    <t>ywu596</t>
  </si>
  <si>
    <t>yyang27</t>
  </si>
  <si>
    <t>zacharyross</t>
  </si>
  <si>
    <t>zhouxiaonan33</t>
  </si>
  <si>
    <t>zimmchristoph37</t>
  </si>
  <si>
    <t>zmjia00</t>
  </si>
  <si>
    <t>zzhang2</t>
  </si>
  <si>
    <t>a</t>
  </si>
  <si>
    <t>b</t>
  </si>
  <si>
    <t>LS</t>
  </si>
  <si>
    <t>TS</t>
  </si>
  <si>
    <t>bchen11</t>
  </si>
  <si>
    <t>bliang</t>
  </si>
  <si>
    <t>brett_guterman</t>
  </si>
  <si>
    <t>jdlynn2022</t>
  </si>
  <si>
    <t>jimhan</t>
  </si>
  <si>
    <t>kimberlybleak</t>
  </si>
  <si>
    <t>niu0630</t>
  </si>
  <si>
    <t>shuran1014</t>
  </si>
  <si>
    <t>Left-click on the down arrow</t>
  </si>
  <si>
    <t>Enter Username on Sheet HW3</t>
  </si>
  <si>
    <t>SS</t>
  </si>
  <si>
    <t>c</t>
  </si>
  <si>
    <t>Calculate the SSE for this model. (SSE = sum of the squared errors)</t>
  </si>
  <si>
    <t>Find the values of TS, SL, and SS (between 0.1 and 0.9) that minimize SSE. (Use a three-decimal accuracy in answering this question--for example 0.357.)</t>
  </si>
  <si>
    <t>Seas.</t>
  </si>
  <si>
    <t>Trend</t>
  </si>
  <si>
    <t>Level</t>
  </si>
  <si>
    <t>Forecast</t>
  </si>
  <si>
    <t>Period</t>
  </si>
  <si>
    <t>Quarter</t>
  </si>
  <si>
    <t>Year</t>
  </si>
  <si>
    <t>(Millions of US $)</t>
  </si>
  <si>
    <t>Apple Quarterly Revenue</t>
  </si>
  <si>
    <t>Quarter Ending</t>
  </si>
  <si>
    <t>Revenue</t>
  </si>
  <si>
    <t>What is the initial level estimate?</t>
  </si>
  <si>
    <t>What is the level estimate for Q1 of Year 2?</t>
  </si>
  <si>
    <t>Now assume the level, trend and seasonality indices at the end of the learning phase (end of Year 16, Quarter 2) are as given on the right. Use these value and…</t>
  </si>
  <si>
    <t>… forecast for Quarter 3 of Year 16 (2020)</t>
  </si>
  <si>
    <t>… forecast for Quarter 4 of Year 16 (2020)</t>
  </si>
  <si>
    <t>The sheet "AppleRevenue" has the quarterly revenue data for Apple Inc.  from Q1/2005 to Q2/2020. Use this sheet to answer questions 1-5.  A friend has implemented the TES model with TS = 0.3, LS = 0.4 and SS = 0.5, but they left out the formulas for the level. Complete the model and answer...</t>
  </si>
  <si>
    <t>… forecast for Quarter 4 of Year 17 (2021)</t>
  </si>
  <si>
    <t>Suppose Max can sell all 30 of his sandwiches. What is his profit?</t>
  </si>
  <si>
    <t>Now suppose Max sells 20 sandwiches. What is his profit?</t>
  </si>
  <si>
    <t>How many sandwiches must Max sell to break even (i.e. zero profit)?</t>
  </si>
  <si>
    <t>What is the average demand per game?</t>
  </si>
  <si>
    <t>Based on the 100 data points, …</t>
  </si>
  <si>
    <t>...what is the average number of sandwiches Max gave away after games?</t>
  </si>
  <si>
    <t>...what is the average profit Max made by preparing 30 sandwiches?</t>
  </si>
  <si>
    <t>...what is the average profit to be made by preparing 20 sandwiches instead of 30?</t>
  </si>
  <si>
    <t>… how many sandwiches should Max prepare to maximize his profit?</t>
  </si>
  <si>
    <t>Game</t>
  </si>
  <si>
    <t>Sandwiches sold</t>
  </si>
  <si>
    <t>Prb. 1</t>
  </si>
  <si>
    <t>Prb. 2</t>
  </si>
  <si>
    <t>Max operates a sandwich truck during local football games. He prepares his famous meat lover's sandwich at a cost of $3 and sells them for $9. He knows from experience that demand for his sandwich fluctuates from game to game, ranging between 10 and 30 sandwiches. Because he likes his profit margin, he always prepares 30 sandwiches. He sells what he can, and then donates the leftovers to the local food bank.</t>
  </si>
  <si>
    <r>
      <t xml:space="preserve">Max's son JJ is a business student at the local college, where he learns how random variations in demand make planning difficult. He digs up his dad's accounting records and finds data for the past 100 games, which is reproduced on sheet "MaxSandwich." </t>
    </r>
    <r>
      <rPr>
        <b/>
        <sz val="11"/>
        <rFont val="Calibri"/>
        <family val="2"/>
        <scheme val="minor"/>
      </rPr>
      <t>Use this data for the rest of the problem.</t>
    </r>
  </si>
  <si>
    <t>What would be the profit if Max were to prepare 20 sandwiches and the demand happened to be exactly 20?</t>
  </si>
  <si>
    <t>… how much profit is Max losing on average (per game) by preparing too many (namely 30) sandwiches?</t>
  </si>
  <si>
    <t>Error</t>
  </si>
  <si>
    <t>SSE</t>
  </si>
  <si>
    <t>Average</t>
  </si>
  <si>
    <t>Leftovers</t>
  </si>
  <si>
    <t>TOTAL</t>
  </si>
  <si>
    <t>Cost 30</t>
  </si>
  <si>
    <t>Profit 30</t>
  </si>
  <si>
    <t>Cost (x)</t>
  </si>
  <si>
    <t>Profit (x)</t>
  </si>
  <si>
    <t>Sandwiches Produced (x)</t>
  </si>
  <si>
    <t>Profit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</si>
</sst>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_-&quot;$&quot;* #,##0.00_-;\-&quot;$&quot;* #,##0.00_-;_-&quot;$&quot;* &quot;-&quot;??_-;_-@_-"/>
    <numFmt numFmtId="165" formatCode="0.000"/>
    <numFmt numFmtId="166" formatCode="#,##0.0"/>
    <numFmt numFmtId="169" formatCode="_(&quot;$&quot;* #,##0_);_(&quot;$&quot;* \(#,##0\);_(&quot;$&quot;* &quot;-&quot;??_);_(@_)"/>
  </numFmts>
  <fonts count="24" x14ac:knownFonts="1">
    <font>
      <sz val="11"/>
      <color theme="1"/>
      <name val="Calibri"/>
      <family val="2"/>
      <scheme val="minor"/>
    </font>
    <font>
      <sz val="12"/>
      <color theme="1"/>
      <name val="Calibri"/>
      <family val="2"/>
      <scheme val="minor"/>
    </font>
    <font>
      <sz val="10"/>
      <name val="Arial"/>
      <family val="2"/>
    </font>
    <font>
      <b/>
      <sz val="16"/>
      <name val="Calibri"/>
      <family val="2"/>
      <scheme val="minor"/>
    </font>
    <font>
      <b/>
      <sz val="16"/>
      <color rgb="FFC00000"/>
      <name val="Calibri"/>
      <family val="2"/>
      <scheme val="minor"/>
    </font>
    <font>
      <sz val="10"/>
      <name val="Calibri"/>
      <family val="2"/>
      <scheme val="minor"/>
    </font>
    <font>
      <i/>
      <sz val="10"/>
      <color theme="0" tint="-0.499984740745262"/>
      <name val="Calibri"/>
      <family val="2"/>
      <scheme val="minor"/>
    </font>
    <font>
      <sz val="11"/>
      <name val="Calibri"/>
      <family val="2"/>
      <scheme val="minor"/>
    </font>
    <font>
      <sz val="10"/>
      <name val="Arial"/>
      <family val="2"/>
    </font>
    <font>
      <b/>
      <sz val="12"/>
      <color theme="0" tint="-0.499984740745262"/>
      <name val="Calibri"/>
      <family val="2"/>
      <scheme val="minor"/>
    </font>
    <font>
      <b/>
      <sz val="14"/>
      <color rgb="FFFF0000"/>
      <name val="Calibri"/>
      <family val="2"/>
      <scheme val="minor"/>
    </font>
    <font>
      <sz val="11"/>
      <color theme="1"/>
      <name val="Calibri"/>
      <family val="2"/>
      <scheme val="minor"/>
    </font>
    <font>
      <i/>
      <sz val="11"/>
      <name val="Calibri"/>
      <family val="2"/>
      <scheme val="minor"/>
    </font>
    <font>
      <b/>
      <sz val="10"/>
      <name val="Calibri"/>
      <family val="2"/>
      <scheme val="minor"/>
    </font>
    <font>
      <b/>
      <sz val="11"/>
      <color indexed="9"/>
      <name val="Calibri"/>
      <family val="2"/>
      <scheme val="minor"/>
    </font>
    <font>
      <sz val="12"/>
      <color rgb="FF444444"/>
      <name val="Calibri"/>
      <family val="2"/>
      <scheme val="minor"/>
    </font>
    <font>
      <b/>
      <sz val="12"/>
      <color rgb="FF444444"/>
      <name val="Calibri"/>
      <family val="2"/>
      <scheme val="minor"/>
    </font>
    <font>
      <u/>
      <sz val="11"/>
      <color theme="10"/>
      <name val="Calibri"/>
      <family val="2"/>
      <scheme val="minor"/>
    </font>
    <font>
      <u/>
      <sz val="12"/>
      <color theme="10"/>
      <name val="Calibri"/>
      <family val="2"/>
      <scheme val="minor"/>
    </font>
    <font>
      <b/>
      <sz val="12"/>
      <color theme="0"/>
      <name val="Calibri"/>
      <family val="2"/>
      <scheme val="minor"/>
    </font>
    <font>
      <b/>
      <sz val="12"/>
      <color theme="9" tint="-0.249977111117893"/>
      <name val="Calibri"/>
      <family val="2"/>
      <scheme val="minor"/>
    </font>
    <font>
      <b/>
      <sz val="11"/>
      <color theme="0"/>
      <name val="Calibri"/>
      <family val="2"/>
      <scheme val="minor"/>
    </font>
    <font>
      <b/>
      <sz val="11"/>
      <name val="Calibri"/>
      <family val="2"/>
      <scheme val="minor"/>
    </font>
    <font>
      <sz val="11"/>
      <color rgb="FF444444"/>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FFFFF"/>
        <bgColor indexed="64"/>
      </patternFill>
    </fill>
    <fill>
      <patternFill patternType="solid">
        <fgColor rgb="FFA3FFFF"/>
        <bgColor indexed="64"/>
      </patternFill>
    </fill>
    <fill>
      <patternFill patternType="solid">
        <fgColor theme="1"/>
        <bgColor indexed="64"/>
      </patternFill>
    </fill>
    <fill>
      <patternFill patternType="solid">
        <fgColor rgb="FF7030A0"/>
        <bgColor indexed="64"/>
      </patternFill>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xf numFmtId="164" fontId="8" fillId="0" borderId="0" applyFont="0" applyFill="0" applyBorder="0" applyAlignment="0" applyProtection="0"/>
    <xf numFmtId="9" fontId="11" fillId="0" borderId="0" applyFont="0" applyFill="0" applyBorder="0" applyAlignment="0" applyProtection="0"/>
    <xf numFmtId="0" fontId="17" fillId="0" borderId="0" applyNumberFormat="0" applyFill="0" applyBorder="0" applyAlignment="0" applyProtection="0"/>
    <xf numFmtId="44" fontId="11" fillId="0" borderId="0" applyFont="0" applyFill="0" applyBorder="0" applyAlignment="0" applyProtection="0"/>
  </cellStyleXfs>
  <cellXfs count="71">
    <xf numFmtId="0" fontId="0" fillId="0" borderId="0" xfId="0"/>
    <xf numFmtId="0" fontId="3" fillId="0" borderId="0" xfId="1" applyFont="1" applyAlignment="1">
      <alignment vertical="center"/>
    </xf>
    <xf numFmtId="0" fontId="5" fillId="0" borderId="0" xfId="1" applyFont="1" applyAlignment="1">
      <alignment vertical="center"/>
    </xf>
    <xf numFmtId="0" fontId="5" fillId="0" borderId="0" xfId="1" applyFont="1" applyAlignment="1">
      <alignment horizontal="center" vertical="center"/>
    </xf>
    <xf numFmtId="0" fontId="2" fillId="0" borderId="0" xfId="1"/>
    <xf numFmtId="0" fontId="6" fillId="0" borderId="0" xfId="1" applyFont="1" applyAlignment="1">
      <alignment horizontal="center" vertical="center"/>
    </xf>
    <xf numFmtId="0" fontId="7" fillId="3" borderId="2" xfId="1" applyFont="1" applyFill="1" applyBorder="1" applyAlignment="1">
      <alignment horizontal="left" vertical="center" wrapText="1"/>
    </xf>
    <xf numFmtId="0" fontId="5" fillId="0" borderId="0" xfId="1" applyFont="1" applyAlignment="1">
      <alignment horizontal="right" vertical="center"/>
    </xf>
    <xf numFmtId="0" fontId="9" fillId="0" borderId="0" xfId="0" applyFont="1" applyAlignment="1">
      <alignment vertical="center"/>
    </xf>
    <xf numFmtId="0" fontId="10" fillId="2" borderId="1" xfId="1" applyFont="1" applyFill="1" applyBorder="1" applyAlignment="1">
      <alignment horizontal="center" vertical="center"/>
    </xf>
    <xf numFmtId="2" fontId="5" fillId="4" borderId="2" xfId="1" applyNumberFormat="1" applyFont="1" applyFill="1" applyBorder="1" applyAlignment="1" applyProtection="1">
      <alignment horizontal="center" vertical="center"/>
      <protection locked="0"/>
    </xf>
    <xf numFmtId="0" fontId="4" fillId="2" borderId="1" xfId="1" applyFont="1" applyFill="1" applyBorder="1" applyAlignment="1" applyProtection="1">
      <alignment horizontal="center" vertical="center"/>
      <protection locked="0"/>
    </xf>
    <xf numFmtId="0" fontId="7" fillId="0" borderId="0" xfId="1" applyFont="1" applyAlignment="1">
      <alignment vertical="center"/>
    </xf>
    <xf numFmtId="0" fontId="12" fillId="0" borderId="0" xfId="1" applyFont="1" applyAlignment="1">
      <alignment horizontal="center" vertical="center"/>
    </xf>
    <xf numFmtId="0" fontId="11" fillId="0" borderId="0" xfId="0" applyFont="1"/>
    <xf numFmtId="2" fontId="5" fillId="0" borderId="2" xfId="1" applyNumberFormat="1" applyFont="1" applyFill="1" applyBorder="1" applyAlignment="1" applyProtection="1">
      <alignment horizontal="center" vertical="center"/>
      <protection locked="0"/>
    </xf>
    <xf numFmtId="0" fontId="7" fillId="3" borderId="2" xfId="1" applyFont="1" applyFill="1" applyBorder="1" applyAlignment="1">
      <alignment horizontal="right" vertical="center" wrapText="1"/>
    </xf>
    <xf numFmtId="0" fontId="5" fillId="0" borderId="2" xfId="1" applyFont="1" applyFill="1" applyBorder="1" applyAlignment="1" applyProtection="1">
      <alignment horizontal="center" vertical="center"/>
    </xf>
    <xf numFmtId="0" fontId="7" fillId="5" borderId="2" xfId="1" applyFont="1" applyFill="1" applyBorder="1" applyAlignment="1">
      <alignment horizontal="left" vertical="center" wrapText="1"/>
    </xf>
    <xf numFmtId="9" fontId="13" fillId="0" borderId="0" xfId="3" applyNumberFormat="1" applyFont="1" applyAlignment="1">
      <alignment horizontal="center" vertical="center"/>
    </xf>
    <xf numFmtId="165" fontId="5" fillId="4" borderId="2" xfId="1" applyNumberFormat="1" applyFont="1" applyFill="1" applyBorder="1" applyAlignment="1" applyProtection="1">
      <alignment horizontal="center" vertical="center"/>
      <protection locked="0"/>
    </xf>
    <xf numFmtId="2" fontId="0" fillId="4" borderId="2" xfId="0" applyNumberFormat="1" applyFont="1" applyFill="1" applyBorder="1" applyAlignment="1">
      <alignment horizontal="center"/>
    </xf>
    <xf numFmtId="165" fontId="5" fillId="0" borderId="2" xfId="1" applyNumberFormat="1" applyFont="1" applyFill="1" applyBorder="1" applyAlignment="1" applyProtection="1">
      <alignment horizontal="center" vertical="center"/>
    </xf>
    <xf numFmtId="0" fontId="7" fillId="3" borderId="2" xfId="1" applyFont="1" applyFill="1" applyBorder="1" applyAlignment="1">
      <alignment horizontal="right" vertical="center"/>
    </xf>
    <xf numFmtId="0" fontId="1" fillId="0" borderId="0" xfId="0" applyFont="1"/>
    <xf numFmtId="0" fontId="1" fillId="0" borderId="0" xfId="0" applyFont="1" applyAlignment="1">
      <alignment horizontal="center"/>
    </xf>
    <xf numFmtId="0" fontId="1" fillId="0" borderId="0" xfId="0" applyFont="1" applyFill="1" applyBorder="1" applyAlignment="1">
      <alignment horizontal="center"/>
    </xf>
    <xf numFmtId="165" fontId="1" fillId="2" borderId="0" xfId="0" applyNumberFormat="1" applyFont="1" applyFill="1" applyAlignment="1">
      <alignment horizontal="center"/>
    </xf>
    <xf numFmtId="4" fontId="1" fillId="2" borderId="0" xfId="0" applyNumberFormat="1" applyFont="1" applyFill="1" applyAlignment="1">
      <alignment horizontal="center"/>
    </xf>
    <xf numFmtId="14" fontId="15" fillId="6" borderId="2" xfId="0" applyNumberFormat="1" applyFont="1" applyFill="1" applyBorder="1" applyAlignment="1">
      <alignment horizontal="center" vertical="center" wrapText="1"/>
    </xf>
    <xf numFmtId="165" fontId="1" fillId="4" borderId="0" xfId="0" applyNumberFormat="1" applyFont="1" applyFill="1" applyAlignment="1">
      <alignment horizontal="center"/>
    </xf>
    <xf numFmtId="4" fontId="1" fillId="4" borderId="0" xfId="0" applyNumberFormat="1" applyFont="1" applyFill="1" applyAlignment="1">
      <alignment horizontal="center"/>
    </xf>
    <xf numFmtId="1" fontId="1" fillId="4" borderId="0" xfId="0" applyNumberFormat="1" applyFont="1" applyFill="1" applyAlignment="1">
      <alignment horizontal="center"/>
    </xf>
    <xf numFmtId="0" fontId="1" fillId="7" borderId="2" xfId="0" applyFont="1" applyFill="1" applyBorder="1" applyAlignment="1">
      <alignment horizontal="center"/>
    </xf>
    <xf numFmtId="0" fontId="16" fillId="0" borderId="0" xfId="0" applyFont="1"/>
    <xf numFmtId="0" fontId="18" fillId="0" borderId="0" xfId="4" applyFont="1" applyAlignment="1">
      <alignment horizontal="center"/>
    </xf>
    <xf numFmtId="0" fontId="19" fillId="8" borderId="0" xfId="0" applyFont="1" applyFill="1" applyAlignment="1">
      <alignment horizontal="center"/>
    </xf>
    <xf numFmtId="0" fontId="19" fillId="8" borderId="0" xfId="0" applyFont="1" applyFill="1"/>
    <xf numFmtId="6" fontId="20" fillId="6" borderId="2" xfId="0" applyNumberFormat="1" applyFont="1" applyFill="1" applyBorder="1" applyAlignment="1">
      <alignment horizontal="center" vertical="center" wrapText="1"/>
    </xf>
    <xf numFmtId="4" fontId="1" fillId="0" borderId="0" xfId="0" applyNumberFormat="1" applyFont="1" applyFill="1" applyAlignment="1">
      <alignment horizontal="center"/>
    </xf>
    <xf numFmtId="0" fontId="5" fillId="0" borderId="0" xfId="1" applyFont="1" applyFill="1" applyBorder="1" applyAlignment="1" applyProtection="1">
      <alignment horizontal="center" vertical="center"/>
    </xf>
    <xf numFmtId="2" fontId="5" fillId="0" borderId="0" xfId="1" applyNumberFormat="1" applyFont="1" applyFill="1" applyBorder="1" applyAlignment="1" applyProtection="1">
      <alignment horizontal="center" vertical="center"/>
      <protection locked="0"/>
    </xf>
    <xf numFmtId="165" fontId="5" fillId="0" borderId="0" xfId="1" applyNumberFormat="1" applyFont="1" applyFill="1" applyBorder="1" applyAlignment="1" applyProtection="1">
      <alignment horizontal="center" vertical="center"/>
    </xf>
    <xf numFmtId="0" fontId="9" fillId="0" borderId="0" xfId="0" applyFont="1" applyFill="1" applyAlignment="1">
      <alignment vertical="center"/>
    </xf>
    <xf numFmtId="0" fontId="5" fillId="0" borderId="0" xfId="1" applyFont="1" applyFill="1" applyAlignment="1">
      <alignment horizontal="center" vertical="center"/>
    </xf>
    <xf numFmtId="165" fontId="5" fillId="0" borderId="0" xfId="1" applyNumberFormat="1" applyFont="1" applyFill="1" applyBorder="1" applyAlignment="1" applyProtection="1">
      <alignment horizontal="center" vertical="center"/>
      <protection locked="0"/>
    </xf>
    <xf numFmtId="2" fontId="0" fillId="0" borderId="0" xfId="0" applyNumberFormat="1" applyFont="1" applyFill="1" applyBorder="1" applyAlignment="1">
      <alignment horizontal="center"/>
    </xf>
    <xf numFmtId="8" fontId="1" fillId="0" borderId="0" xfId="0" applyNumberFormat="1" applyFont="1" applyAlignment="1">
      <alignment horizontal="center"/>
    </xf>
    <xf numFmtId="0" fontId="5" fillId="0" borderId="0" xfId="1" applyFont="1" applyFill="1" applyBorder="1" applyAlignment="1">
      <alignment horizontal="center" vertical="center" wrapText="1"/>
    </xf>
    <xf numFmtId="0" fontId="13" fillId="0" borderId="0" xfId="1" applyFont="1" applyFill="1" applyBorder="1" applyAlignment="1">
      <alignment horizontal="center"/>
    </xf>
    <xf numFmtId="0" fontId="5" fillId="0" borderId="0" xfId="1" applyFont="1" applyFill="1" applyBorder="1" applyAlignment="1">
      <alignment horizontal="center" vertical="center"/>
    </xf>
    <xf numFmtId="0" fontId="14" fillId="0" borderId="0" xfId="0" applyFont="1" applyFill="1" applyBorder="1" applyAlignment="1">
      <alignment horizontal="center"/>
    </xf>
    <xf numFmtId="166" fontId="0" fillId="0" borderId="0" xfId="0" applyNumberFormat="1" applyFont="1" applyFill="1" applyBorder="1" applyAlignment="1">
      <alignment horizontal="center"/>
    </xf>
    <xf numFmtId="0" fontId="5" fillId="0" borderId="2" xfId="1" applyFont="1" applyBorder="1" applyAlignment="1">
      <alignment horizontal="center" vertical="center"/>
    </xf>
    <xf numFmtId="0" fontId="0" fillId="0" borderId="2" xfId="0" applyBorder="1" applyAlignment="1">
      <alignment horizontal="center"/>
    </xf>
    <xf numFmtId="0" fontId="7" fillId="9" borderId="2" xfId="1" applyFont="1" applyFill="1" applyBorder="1" applyAlignment="1">
      <alignment horizontal="left" vertical="center" wrapText="1"/>
    </xf>
    <xf numFmtId="0" fontId="13" fillId="0" borderId="0" xfId="1" applyFont="1" applyAlignment="1">
      <alignment horizontal="center" vertical="center"/>
    </xf>
    <xf numFmtId="0" fontId="7" fillId="10" borderId="2" xfId="1" applyFont="1" applyFill="1" applyBorder="1" applyAlignment="1">
      <alignment horizontal="left" vertical="center" wrapText="1"/>
    </xf>
    <xf numFmtId="0" fontId="21" fillId="8" borderId="0" xfId="0" applyFont="1" applyFill="1" applyAlignment="1">
      <alignment horizontal="center"/>
    </xf>
    <xf numFmtId="0" fontId="21" fillId="8" borderId="0" xfId="0" applyFont="1" applyFill="1"/>
    <xf numFmtId="0" fontId="0" fillId="0" borderId="2" xfId="0" applyFont="1" applyBorder="1" applyAlignment="1">
      <alignment horizontal="center"/>
    </xf>
    <xf numFmtId="14" fontId="23" fillId="6" borderId="2" xfId="0" applyNumberFormat="1" applyFont="1" applyFill="1" applyBorder="1" applyAlignment="1">
      <alignment horizontal="center" vertical="center" wrapText="1"/>
    </xf>
    <xf numFmtId="4" fontId="0" fillId="2" borderId="2" xfId="0" applyNumberFormat="1" applyFont="1" applyFill="1" applyBorder="1" applyAlignment="1">
      <alignment horizontal="center"/>
    </xf>
    <xf numFmtId="165" fontId="0" fillId="2" borderId="2" xfId="0" applyNumberFormat="1" applyFont="1" applyFill="1" applyBorder="1" applyAlignment="1">
      <alignment horizontal="center"/>
    </xf>
    <xf numFmtId="0" fontId="0" fillId="0" borderId="2" xfId="0" applyFont="1" applyFill="1" applyBorder="1" applyAlignment="1">
      <alignment horizontal="center"/>
    </xf>
    <xf numFmtId="4" fontId="1" fillId="11" borderId="0" xfId="0" applyNumberFormat="1" applyFont="1" applyFill="1" applyAlignment="1">
      <alignment horizontal="center"/>
    </xf>
    <xf numFmtId="8" fontId="1" fillId="0" borderId="0" xfId="0" applyNumberFormat="1" applyFont="1"/>
    <xf numFmtId="169" fontId="0" fillId="0" borderId="0" xfId="5" applyNumberFormat="1" applyFont="1"/>
    <xf numFmtId="169" fontId="0" fillId="0" borderId="0" xfId="5" applyNumberFormat="1" applyFont="1" applyFill="1" applyBorder="1"/>
    <xf numFmtId="44" fontId="5" fillId="4" borderId="2" xfId="5" applyFont="1" applyFill="1" applyBorder="1" applyAlignment="1" applyProtection="1">
      <alignment horizontal="center" vertical="center"/>
      <protection locked="0"/>
    </xf>
    <xf numFmtId="169" fontId="0" fillId="0" borderId="0" xfId="0" applyNumberFormat="1"/>
  </cellXfs>
  <cellStyles count="6">
    <cellStyle name="Currency" xfId="5" builtinId="4"/>
    <cellStyle name="Currency 2" xfId="2" xr:uid="{00000000-0005-0000-0000-000000000000}"/>
    <cellStyle name="Hyperlink" xfId="4" builtinId="8"/>
    <cellStyle name="Normal" xfId="0" builtinId="0"/>
    <cellStyle name="Normal 2" xfId="1" xr:uid="{00000000-0005-0000-0000-000003000000}"/>
    <cellStyle name="Percent" xfId="3" builtinId="5"/>
  </cellStyles>
  <dxfs count="0"/>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40" dropStyle="combo" dx="20" fmlaLink="$AC$1" fmlaRange="$AB$1:$AB$135" noThreeD="1" sel="98" val="93"/>
</file>

<file path=xl/drawings/drawing1.xml><?xml version="1.0" encoding="utf-8"?>
<xdr:wsDr xmlns:xdr="http://schemas.openxmlformats.org/drawingml/2006/spreadsheetDrawing" xmlns:a="http://schemas.openxmlformats.org/drawingml/2006/main">
  <xdr:twoCellAnchor>
    <xdr:from>
      <xdr:col>0</xdr:col>
      <xdr:colOff>45720</xdr:colOff>
      <xdr:row>1</xdr:row>
      <xdr:rowOff>53340</xdr:rowOff>
    </xdr:from>
    <xdr:to>
      <xdr:col>4</xdr:col>
      <xdr:colOff>213360</xdr:colOff>
      <xdr:row>4</xdr:row>
      <xdr:rowOff>121920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5720" y="449580"/>
          <a:ext cx="5935980" cy="59436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Select your USERNAME from the dropdown menu above. </a:t>
          </a:r>
          <a:br>
            <a:rPr lang="en-US" sz="1600" b="1">
              <a:solidFill>
                <a:srgbClr val="FF0000"/>
              </a:solidFill>
            </a:rPr>
          </a:br>
          <a:r>
            <a:rPr lang="en-US" sz="1600" b="1">
              <a:solidFill>
                <a:srgbClr val="FF0000"/>
              </a:solidFill>
            </a:rPr>
            <a:t>Use</a:t>
          </a:r>
          <a:r>
            <a:rPr lang="en-US" sz="1600" b="1" baseline="0">
              <a:solidFill>
                <a:srgbClr val="FF0000"/>
              </a:solidFill>
            </a:rPr>
            <a:t> the Arrow keys or Page Up/Page Down keys to find your name.</a:t>
          </a:r>
          <a:endParaRPr lang="en-US" sz="1600" b="1">
            <a:solidFill>
              <a:srgbClr val="FF0000"/>
            </a:solidFill>
          </a:endParaRPr>
        </a:p>
      </xdr:txBody>
    </xdr:sp>
    <xdr:clientData/>
  </xdr:twoCellAnchor>
  <xdr:twoCellAnchor>
    <xdr:from>
      <xdr:col>0</xdr:col>
      <xdr:colOff>45720</xdr:colOff>
      <xdr:row>5</xdr:row>
      <xdr:rowOff>38100</xdr:rowOff>
    </xdr:from>
    <xdr:to>
      <xdr:col>4</xdr:col>
      <xdr:colOff>213360</xdr:colOff>
      <xdr:row>21</xdr:row>
      <xdr:rowOff>160020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720" y="1165860"/>
          <a:ext cx="5935980" cy="3048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baseline="0">
              <a:solidFill>
                <a:schemeClr val="dk1"/>
              </a:solidFill>
              <a:effectLst/>
              <a:latin typeface="+mn-lt"/>
              <a:ea typeface="+mn-ea"/>
              <a:cs typeface="+mn-cs"/>
            </a:rPr>
            <a:t>Instructions (IMPORTANT - Please Read!)</a:t>
          </a:r>
        </a:p>
        <a:p>
          <a:pPr rtl="0"/>
          <a:endParaRPr lang="en-US">
            <a:effectLst/>
          </a:endParaRPr>
        </a:p>
        <a:p>
          <a:pPr rtl="0"/>
          <a:r>
            <a:rPr lang="en-US" sz="1100" b="0" i="0" baseline="0">
              <a:solidFill>
                <a:schemeClr val="dk1"/>
              </a:solidFill>
              <a:effectLst/>
              <a:latin typeface="+mn-lt"/>
              <a:ea typeface="+mn-ea"/>
              <a:cs typeface="+mn-cs"/>
            </a:rPr>
            <a:t>1. Select your Username from the dropdown menu above.</a:t>
          </a:r>
        </a:p>
        <a:p>
          <a:pPr rtl="0"/>
          <a:r>
            <a:rPr lang="en-US" sz="1100" b="0" i="0" baseline="0">
              <a:solidFill>
                <a:schemeClr val="dk1"/>
              </a:solidFill>
              <a:effectLst/>
              <a:latin typeface="+mn-lt"/>
              <a:ea typeface="+mn-ea"/>
              <a:cs typeface="+mn-cs"/>
            </a:rPr>
            <a:t>2. Enter all answers to questions on the </a:t>
          </a:r>
          <a:r>
            <a:rPr lang="en-US" sz="1100" b="1" i="0" baseline="0">
              <a:solidFill>
                <a:schemeClr val="dk1"/>
              </a:solidFill>
              <a:effectLst/>
              <a:latin typeface="+mn-lt"/>
              <a:ea typeface="+mn-ea"/>
              <a:cs typeface="+mn-cs"/>
            </a:rPr>
            <a:t>'Questions' </a:t>
          </a:r>
          <a:r>
            <a:rPr lang="en-US" sz="1100" b="0" i="0" baseline="0">
              <a:solidFill>
                <a:schemeClr val="dk1"/>
              </a:solidFill>
              <a:effectLst/>
              <a:latin typeface="+mn-lt"/>
              <a:ea typeface="+mn-ea"/>
              <a:cs typeface="+mn-cs"/>
            </a:rPr>
            <a:t>sheet. Submit your own workbook that you downloaded yourself while logged into the Course Web. </a:t>
          </a:r>
          <a:endParaRPr lang="en-US">
            <a:effectLst/>
          </a:endParaRPr>
        </a:p>
        <a:p>
          <a:pPr rtl="0"/>
          <a:r>
            <a:rPr lang="en-US" sz="1100" b="0" i="0" baseline="0">
              <a:solidFill>
                <a:schemeClr val="dk1"/>
              </a:solidFill>
              <a:effectLst/>
              <a:latin typeface="+mn-lt"/>
              <a:ea typeface="+mn-ea"/>
              <a:cs typeface="+mn-cs"/>
            </a:rPr>
            <a:t>3. You can use the Questions sheet for your calculations.  However, make sure you enter your answers into the designated cells (yellow cells).  </a:t>
          </a:r>
          <a:endParaRPr lang="en-US">
            <a:effectLst/>
          </a:endParaRPr>
        </a:p>
        <a:p>
          <a:pPr rtl="0"/>
          <a:r>
            <a:rPr lang="en-US" sz="1100" b="0" i="0" baseline="0">
              <a:solidFill>
                <a:schemeClr val="dk1"/>
              </a:solidFill>
              <a:effectLst/>
              <a:latin typeface="+mn-lt"/>
              <a:ea typeface="+mn-ea"/>
              <a:cs typeface="+mn-cs"/>
            </a:rPr>
            <a:t>4. This homework must be submitted online </a:t>
          </a:r>
          <a:r>
            <a:rPr lang="en-US" sz="1100" b="1" i="0" baseline="0">
              <a:solidFill>
                <a:schemeClr val="dk1"/>
              </a:solidFill>
              <a:effectLst/>
              <a:latin typeface="+mn-lt"/>
              <a:ea typeface="+mn-ea"/>
              <a:cs typeface="+mn-cs"/>
            </a:rPr>
            <a:t>before midnight on Tuesday, October 6, 2020</a:t>
          </a:r>
          <a:r>
            <a:rPr lang="en-US" sz="1100" b="0" i="0" baseline="0">
              <a:solidFill>
                <a:schemeClr val="dk1"/>
              </a:solidFill>
              <a:effectLst/>
              <a:latin typeface="+mn-lt"/>
              <a:ea typeface="+mn-ea"/>
              <a:cs typeface="+mn-cs"/>
            </a:rPr>
            <a:t>. Late submissions will not be accepted.  </a:t>
          </a:r>
          <a:endParaRPr lang="en-US">
            <a:effectLst/>
          </a:endParaRPr>
        </a:p>
        <a:p>
          <a:pPr rtl="0"/>
          <a:r>
            <a:rPr lang="en-US" sz="1100" b="0" i="0" baseline="0">
              <a:solidFill>
                <a:schemeClr val="dk1"/>
              </a:solidFill>
              <a:effectLst/>
              <a:latin typeface="+mn-lt"/>
              <a:ea typeface="+mn-ea"/>
              <a:cs typeface="+mn-cs"/>
            </a:rPr>
            <a:t>5.  Since you will be using Formulas in Excel, the </a:t>
          </a:r>
          <a:r>
            <a:rPr lang="en-US" sz="1100" b="1" i="0" baseline="0">
              <a:solidFill>
                <a:schemeClr val="dk1"/>
              </a:solidFill>
              <a:effectLst/>
              <a:latin typeface="+mn-lt"/>
              <a:ea typeface="+mn-ea"/>
              <a:cs typeface="+mn-cs"/>
            </a:rPr>
            <a:t>BEST</a:t>
          </a:r>
          <a:r>
            <a:rPr lang="en-US" sz="1100" b="0" i="0" baseline="0">
              <a:solidFill>
                <a:schemeClr val="dk1"/>
              </a:solidFill>
              <a:effectLst/>
              <a:latin typeface="+mn-lt"/>
              <a:ea typeface="+mn-ea"/>
              <a:cs typeface="+mn-cs"/>
            </a:rPr>
            <a:t> way to enter an answer into an Answer Cell is to Copy the cell containing the answer, then click inside the answer cell and choose 'Paste-Special' 'Values.' This will ensure that we receive your </a:t>
          </a:r>
          <a:r>
            <a:rPr lang="en-US" sz="1100" b="1" i="1" baseline="0">
              <a:solidFill>
                <a:schemeClr val="dk1"/>
              </a:solidFill>
              <a:effectLst/>
              <a:latin typeface="+mn-lt"/>
              <a:ea typeface="+mn-ea"/>
              <a:cs typeface="+mn-cs"/>
            </a:rPr>
            <a:t>exact</a:t>
          </a:r>
          <a:r>
            <a:rPr lang="en-US" sz="1100" b="0" i="0" baseline="0">
              <a:solidFill>
                <a:schemeClr val="dk1"/>
              </a:solidFill>
              <a:effectLst/>
              <a:latin typeface="+mn-lt"/>
              <a:ea typeface="+mn-ea"/>
              <a:cs typeface="+mn-cs"/>
            </a:rPr>
            <a:t> answer and not a </a:t>
          </a:r>
          <a:r>
            <a:rPr lang="en-US" sz="1100" b="1" i="1" baseline="0">
              <a:solidFill>
                <a:schemeClr val="dk1"/>
              </a:solidFill>
              <a:effectLst/>
              <a:latin typeface="+mn-lt"/>
              <a:ea typeface="+mn-ea"/>
              <a:cs typeface="+mn-cs"/>
            </a:rPr>
            <a:t>rounded</a:t>
          </a:r>
          <a:r>
            <a:rPr lang="en-US" sz="1100" b="0" i="1"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answer. (</a:t>
          </a:r>
          <a:r>
            <a:rPr lang="en-US" sz="1100" b="1" i="0" baseline="0">
              <a:solidFill>
                <a:schemeClr val="dk1"/>
              </a:solidFill>
              <a:effectLst/>
              <a:latin typeface="+mn-lt"/>
              <a:ea typeface="+mn-ea"/>
              <a:cs typeface="+mn-cs"/>
            </a:rPr>
            <a:t>No credit will be given</a:t>
          </a:r>
          <a:r>
            <a:rPr lang="en-US" sz="1100" b="0" i="0" baseline="0">
              <a:solidFill>
                <a:schemeClr val="dk1"/>
              </a:solidFill>
              <a:effectLst/>
              <a:latin typeface="+mn-lt"/>
              <a:ea typeface="+mn-ea"/>
              <a:cs typeface="+mn-cs"/>
            </a:rPr>
            <a:t> for improperly formatted answers or rounded answers.) Alternately you can use cell references in your answers.  However, </a:t>
          </a:r>
          <a:r>
            <a:rPr lang="en-US" sz="1100" b="1" i="1" baseline="0">
              <a:solidFill>
                <a:schemeClr val="dk1"/>
              </a:solidFill>
              <a:effectLst/>
              <a:latin typeface="+mn-lt"/>
              <a:ea typeface="+mn-ea"/>
              <a:cs typeface="+mn-cs"/>
            </a:rPr>
            <a:t>avoid</a:t>
          </a:r>
          <a:r>
            <a:rPr lang="en-US" sz="1100" b="0" i="0" baseline="0">
              <a:solidFill>
                <a:schemeClr val="dk1"/>
              </a:solidFill>
              <a:effectLst/>
              <a:latin typeface="+mn-lt"/>
              <a:ea typeface="+mn-ea"/>
              <a:cs typeface="+mn-cs"/>
            </a:rPr>
            <a:t> 'typing' numerical answers into cell, as you may make mistakes. </a:t>
          </a:r>
        </a:p>
        <a:p>
          <a:pPr rtl="0"/>
          <a:r>
            <a:rPr lang="en-US" sz="1100" b="0" i="0" baseline="0">
              <a:solidFill>
                <a:schemeClr val="dk1"/>
              </a:solidFill>
              <a:effectLst/>
              <a:latin typeface="+mn-lt"/>
              <a:ea typeface="+mn-ea"/>
              <a:cs typeface="+mn-cs"/>
            </a:rPr>
            <a:t>6. </a:t>
          </a:r>
          <a:r>
            <a:rPr lang="en-US" sz="1100" b="0" i="0" baseline="0">
              <a:solidFill>
                <a:srgbClr val="C00000"/>
              </a:solidFill>
              <a:effectLst/>
              <a:latin typeface="+mn-lt"/>
              <a:ea typeface="+mn-ea"/>
              <a:cs typeface="+mn-cs"/>
            </a:rPr>
            <a:t>The "Questions" sheet is not locked.  Please do not add rows/columns or move the answer cells on this sheet.</a:t>
          </a:r>
          <a:endParaRPr lang="en-US">
            <a:effectLst/>
          </a:endParaRPr>
        </a:p>
      </xdr:txBody>
    </xdr:sp>
    <xdr:clientData/>
  </xdr:twoCellAnchor>
  <mc:AlternateContent xmlns:mc="http://schemas.openxmlformats.org/markup-compatibility/2006">
    <mc:Choice xmlns:a14="http://schemas.microsoft.com/office/drawing/2010/main" Requires="a14">
      <xdr:twoCellAnchor editAs="oneCell">
        <xdr:from>
          <xdr:col>2</xdr:col>
          <xdr:colOff>53340</xdr:colOff>
          <xdr:row>0</xdr:row>
          <xdr:rowOff>30480</xdr:rowOff>
        </xdr:from>
        <xdr:to>
          <xdr:col>2</xdr:col>
          <xdr:colOff>2979420</xdr:colOff>
          <xdr:row>0</xdr:row>
          <xdr:rowOff>358140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6"/>
  <sheetViews>
    <sheetView workbookViewId="0">
      <selection activeCell="G15" sqref="G15"/>
    </sheetView>
  </sheetViews>
  <sheetFormatPr defaultRowHeight="13.8" x14ac:dyDescent="0.3"/>
  <cols>
    <col min="1" max="1" width="5.44140625" style="5" customWidth="1"/>
    <col min="2" max="2" width="17.77734375" style="3" customWidth="1"/>
    <col min="3" max="3" width="44.109375" style="2" customWidth="1"/>
    <col min="4" max="4" width="16.77734375" style="2" customWidth="1"/>
    <col min="5" max="26" width="8.88671875" style="2"/>
    <col min="27" max="27" width="8.88671875" style="2" hidden="1" customWidth="1"/>
    <col min="28" max="28" width="20" style="2" hidden="1" customWidth="1"/>
    <col min="29" max="29" width="8.88671875" style="2" hidden="1" customWidth="1"/>
    <col min="30" max="16384" width="8.88671875" style="2"/>
  </cols>
  <sheetData>
    <row r="1" spans="2:29" ht="31.2" customHeight="1" thickBot="1" x14ac:dyDescent="0.35">
      <c r="B1" s="1" t="s">
        <v>0</v>
      </c>
      <c r="C1" s="11" t="str">
        <f>VLOOKUP(AC1,AA1:AB135,2,FALSE)</f>
        <v>neilj9530</v>
      </c>
      <c r="AA1" s="12">
        <v>1</v>
      </c>
      <c r="AB1" s="12" t="s">
        <v>139</v>
      </c>
      <c r="AC1" s="13">
        <v>98</v>
      </c>
    </row>
    <row r="2" spans="2:29" ht="14.4" x14ac:dyDescent="0.3">
      <c r="AA2" s="12">
        <v>2</v>
      </c>
      <c r="AB2" s="14" t="s">
        <v>1</v>
      </c>
      <c r="AC2" s="12"/>
    </row>
    <row r="3" spans="2:29" ht="14.4" x14ac:dyDescent="0.3">
      <c r="AA3" s="12">
        <v>3</v>
      </c>
      <c r="AB3" s="14" t="s">
        <v>2</v>
      </c>
      <c r="AC3" s="12"/>
    </row>
    <row r="4" spans="2:29" ht="14.4" x14ac:dyDescent="0.3">
      <c r="AA4" s="12">
        <v>4</v>
      </c>
      <c r="AB4" s="14" t="s">
        <v>3</v>
      </c>
      <c r="AC4" s="12"/>
    </row>
    <row r="5" spans="2:29" ht="14.4" x14ac:dyDescent="0.3">
      <c r="AA5" s="12">
        <v>5</v>
      </c>
      <c r="AB5" s="14" t="s">
        <v>4</v>
      </c>
      <c r="AC5" s="12"/>
    </row>
    <row r="6" spans="2:29" ht="14.4" x14ac:dyDescent="0.3">
      <c r="AA6" s="12">
        <v>6</v>
      </c>
      <c r="AB6" s="14" t="s">
        <v>5</v>
      </c>
      <c r="AC6" s="12"/>
    </row>
    <row r="7" spans="2:29" ht="14.4" x14ac:dyDescent="0.3">
      <c r="AA7" s="12">
        <v>7</v>
      </c>
      <c r="AB7" s="14" t="s">
        <v>6</v>
      </c>
      <c r="AC7" s="12"/>
    </row>
    <row r="8" spans="2:29" ht="14.4" x14ac:dyDescent="0.3">
      <c r="AA8" s="12">
        <v>8</v>
      </c>
      <c r="AB8" s="14" t="s">
        <v>7</v>
      </c>
      <c r="AC8" s="12"/>
    </row>
    <row r="9" spans="2:29" ht="14.4" x14ac:dyDescent="0.3">
      <c r="AA9" s="12">
        <v>9</v>
      </c>
      <c r="AB9" s="14" t="s">
        <v>8</v>
      </c>
      <c r="AC9" s="12"/>
    </row>
    <row r="10" spans="2:29" ht="14.4" x14ac:dyDescent="0.3">
      <c r="AA10" s="12">
        <v>10</v>
      </c>
      <c r="AB10" s="14" t="s">
        <v>9</v>
      </c>
      <c r="AC10" s="12"/>
    </row>
    <row r="11" spans="2:29" ht="14.4" x14ac:dyDescent="0.3">
      <c r="AA11" s="12">
        <v>11</v>
      </c>
      <c r="AB11" s="14" t="s">
        <v>10</v>
      </c>
      <c r="AC11" s="12"/>
    </row>
    <row r="12" spans="2:29" ht="14.4" x14ac:dyDescent="0.3">
      <c r="AA12" s="12">
        <v>12</v>
      </c>
      <c r="AB12" s="14" t="s">
        <v>11</v>
      </c>
      <c r="AC12" s="12"/>
    </row>
    <row r="13" spans="2:29" ht="14.4" x14ac:dyDescent="0.3">
      <c r="AA13" s="12">
        <v>13</v>
      </c>
      <c r="AB13" s="14" t="s">
        <v>12</v>
      </c>
      <c r="AC13" s="12"/>
    </row>
    <row r="14" spans="2:29" ht="14.4" x14ac:dyDescent="0.3">
      <c r="AA14" s="12">
        <v>14</v>
      </c>
      <c r="AB14" s="14" t="s">
        <v>13</v>
      </c>
      <c r="AC14" s="12"/>
    </row>
    <row r="15" spans="2:29" ht="14.4" x14ac:dyDescent="0.3">
      <c r="AA15" s="12">
        <v>15</v>
      </c>
      <c r="AB15" s="14" t="s">
        <v>14</v>
      </c>
      <c r="AC15" s="12"/>
    </row>
    <row r="16" spans="2:29" ht="14.4" x14ac:dyDescent="0.3">
      <c r="AA16" s="12">
        <v>16</v>
      </c>
      <c r="AB16" s="14" t="s">
        <v>15</v>
      </c>
      <c r="AC16" s="12"/>
    </row>
    <row r="17" spans="27:29" ht="14.4" x14ac:dyDescent="0.3">
      <c r="AA17" s="12">
        <v>17</v>
      </c>
      <c r="AB17" s="14" t="s">
        <v>131</v>
      </c>
      <c r="AC17" s="12"/>
    </row>
    <row r="18" spans="27:29" ht="14.4" x14ac:dyDescent="0.3">
      <c r="AA18" s="12">
        <v>18</v>
      </c>
      <c r="AB18" s="14" t="s">
        <v>16</v>
      </c>
      <c r="AC18" s="12"/>
    </row>
    <row r="19" spans="27:29" ht="14.4" x14ac:dyDescent="0.3">
      <c r="AA19" s="12">
        <v>19</v>
      </c>
      <c r="AB19" s="14" t="s">
        <v>132</v>
      </c>
      <c r="AC19" s="12"/>
    </row>
    <row r="20" spans="27:29" ht="14.4" x14ac:dyDescent="0.3">
      <c r="AA20" s="12">
        <v>20</v>
      </c>
      <c r="AB20" s="14" t="s">
        <v>17</v>
      </c>
      <c r="AC20" s="12"/>
    </row>
    <row r="21" spans="27:29" ht="14.4" x14ac:dyDescent="0.3">
      <c r="AA21" s="12">
        <v>21</v>
      </c>
      <c r="AB21" s="14" t="s">
        <v>133</v>
      </c>
      <c r="AC21" s="12"/>
    </row>
    <row r="22" spans="27:29" ht="14.4" x14ac:dyDescent="0.3">
      <c r="AA22" s="12">
        <v>22</v>
      </c>
      <c r="AB22" s="14" t="s">
        <v>18</v>
      </c>
      <c r="AC22" s="12"/>
    </row>
    <row r="23" spans="27:29" ht="14.4" x14ac:dyDescent="0.3">
      <c r="AA23" s="12">
        <v>23</v>
      </c>
      <c r="AB23" s="14" t="s">
        <v>19</v>
      </c>
      <c r="AC23" s="12"/>
    </row>
    <row r="24" spans="27:29" ht="14.4" x14ac:dyDescent="0.3">
      <c r="AA24" s="12">
        <v>24</v>
      </c>
      <c r="AB24" s="14" t="s">
        <v>20</v>
      </c>
      <c r="AC24" s="12"/>
    </row>
    <row r="25" spans="27:29" ht="14.4" x14ac:dyDescent="0.3">
      <c r="AA25" s="12">
        <v>25</v>
      </c>
      <c r="AB25" s="14" t="s">
        <v>21</v>
      </c>
      <c r="AC25" s="12"/>
    </row>
    <row r="26" spans="27:29" ht="14.4" x14ac:dyDescent="0.3">
      <c r="AA26" s="12">
        <v>26</v>
      </c>
      <c r="AB26" s="14" t="s">
        <v>22</v>
      </c>
      <c r="AC26" s="12"/>
    </row>
    <row r="27" spans="27:29" ht="14.4" x14ac:dyDescent="0.3">
      <c r="AA27" s="12">
        <v>27</v>
      </c>
      <c r="AB27" s="14" t="s">
        <v>23</v>
      </c>
      <c r="AC27" s="12"/>
    </row>
    <row r="28" spans="27:29" ht="14.4" x14ac:dyDescent="0.3">
      <c r="AA28" s="12">
        <v>28</v>
      </c>
      <c r="AB28" s="14" t="s">
        <v>24</v>
      </c>
      <c r="AC28" s="12"/>
    </row>
    <row r="29" spans="27:29" ht="14.4" x14ac:dyDescent="0.3">
      <c r="AA29" s="12">
        <v>29</v>
      </c>
      <c r="AB29" s="14" t="s">
        <v>25</v>
      </c>
      <c r="AC29" s="12"/>
    </row>
    <row r="30" spans="27:29" ht="14.4" x14ac:dyDescent="0.3">
      <c r="AA30" s="12">
        <v>30</v>
      </c>
      <c r="AB30" s="14" t="s">
        <v>26</v>
      </c>
      <c r="AC30" s="12"/>
    </row>
    <row r="31" spans="27:29" ht="14.4" x14ac:dyDescent="0.3">
      <c r="AA31" s="12">
        <v>31</v>
      </c>
      <c r="AB31" s="14" t="s">
        <v>27</v>
      </c>
      <c r="AC31" s="12"/>
    </row>
    <row r="32" spans="27:29" ht="14.4" x14ac:dyDescent="0.3">
      <c r="AA32" s="12">
        <v>32</v>
      </c>
      <c r="AB32" s="14" t="s">
        <v>28</v>
      </c>
      <c r="AC32" s="12"/>
    </row>
    <row r="33" spans="27:29" ht="14.4" x14ac:dyDescent="0.3">
      <c r="AA33" s="12">
        <v>33</v>
      </c>
      <c r="AB33" s="14" t="s">
        <v>29</v>
      </c>
      <c r="AC33" s="12"/>
    </row>
    <row r="34" spans="27:29" ht="14.4" x14ac:dyDescent="0.3">
      <c r="AA34" s="12">
        <v>34</v>
      </c>
      <c r="AB34" s="14" t="s">
        <v>30</v>
      </c>
      <c r="AC34" s="12"/>
    </row>
    <row r="35" spans="27:29" ht="14.4" x14ac:dyDescent="0.3">
      <c r="AA35" s="12">
        <v>35</v>
      </c>
      <c r="AB35" s="14" t="s">
        <v>31</v>
      </c>
      <c r="AC35" s="12"/>
    </row>
    <row r="36" spans="27:29" ht="14.4" x14ac:dyDescent="0.3">
      <c r="AA36" s="12">
        <v>36</v>
      </c>
      <c r="AB36" s="14" t="s">
        <v>32</v>
      </c>
      <c r="AC36" s="12"/>
    </row>
    <row r="37" spans="27:29" ht="14.4" x14ac:dyDescent="0.3">
      <c r="AA37" s="12">
        <v>37</v>
      </c>
      <c r="AB37" s="14" t="s">
        <v>33</v>
      </c>
      <c r="AC37" s="12"/>
    </row>
    <row r="38" spans="27:29" ht="14.4" x14ac:dyDescent="0.3">
      <c r="AA38" s="12">
        <v>38</v>
      </c>
      <c r="AB38" s="14" t="s">
        <v>34</v>
      </c>
      <c r="AC38" s="12"/>
    </row>
    <row r="39" spans="27:29" ht="14.4" x14ac:dyDescent="0.3">
      <c r="AA39" s="12">
        <v>39</v>
      </c>
      <c r="AB39" s="14" t="s">
        <v>35</v>
      </c>
      <c r="AC39" s="12"/>
    </row>
    <row r="40" spans="27:29" ht="14.4" x14ac:dyDescent="0.3">
      <c r="AA40" s="12">
        <v>40</v>
      </c>
      <c r="AB40" s="14" t="s">
        <v>36</v>
      </c>
      <c r="AC40" s="12"/>
    </row>
    <row r="41" spans="27:29" ht="14.4" x14ac:dyDescent="0.3">
      <c r="AA41" s="12">
        <v>41</v>
      </c>
      <c r="AB41" s="14" t="s">
        <v>37</v>
      </c>
      <c r="AC41" s="12"/>
    </row>
    <row r="42" spans="27:29" ht="14.4" x14ac:dyDescent="0.3">
      <c r="AA42" s="12">
        <v>42</v>
      </c>
      <c r="AB42" s="14" t="s">
        <v>38</v>
      </c>
      <c r="AC42" s="12"/>
    </row>
    <row r="43" spans="27:29" ht="14.4" x14ac:dyDescent="0.3">
      <c r="AA43" s="12">
        <v>43</v>
      </c>
      <c r="AB43" s="14" t="s">
        <v>39</v>
      </c>
      <c r="AC43" s="12"/>
    </row>
    <row r="44" spans="27:29" ht="14.4" x14ac:dyDescent="0.3">
      <c r="AA44" s="12">
        <v>44</v>
      </c>
      <c r="AB44" s="14" t="s">
        <v>40</v>
      </c>
      <c r="AC44" s="12"/>
    </row>
    <row r="45" spans="27:29" ht="14.4" x14ac:dyDescent="0.3">
      <c r="AA45" s="12">
        <v>45</v>
      </c>
      <c r="AB45" s="14" t="s">
        <v>41</v>
      </c>
      <c r="AC45" s="12"/>
    </row>
    <row r="46" spans="27:29" ht="14.4" x14ac:dyDescent="0.3">
      <c r="AA46" s="12">
        <v>46</v>
      </c>
      <c r="AB46" s="14" t="s">
        <v>42</v>
      </c>
      <c r="AC46" s="12"/>
    </row>
    <row r="47" spans="27:29" ht="14.4" x14ac:dyDescent="0.3">
      <c r="AA47" s="12">
        <v>47</v>
      </c>
      <c r="AB47" s="14" t="s">
        <v>43</v>
      </c>
      <c r="AC47" s="12"/>
    </row>
    <row r="48" spans="27:29" ht="14.4" x14ac:dyDescent="0.3">
      <c r="AA48" s="12">
        <v>48</v>
      </c>
      <c r="AB48" s="14" t="s">
        <v>44</v>
      </c>
      <c r="AC48" s="12"/>
    </row>
    <row r="49" spans="27:29" ht="14.4" x14ac:dyDescent="0.3">
      <c r="AA49" s="12">
        <v>49</v>
      </c>
      <c r="AB49" s="14" t="s">
        <v>45</v>
      </c>
      <c r="AC49" s="12"/>
    </row>
    <row r="50" spans="27:29" ht="14.4" x14ac:dyDescent="0.3">
      <c r="AA50" s="12">
        <v>50</v>
      </c>
      <c r="AB50" s="14" t="s">
        <v>46</v>
      </c>
      <c r="AC50" s="12"/>
    </row>
    <row r="51" spans="27:29" ht="14.4" x14ac:dyDescent="0.3">
      <c r="AA51" s="12">
        <v>51</v>
      </c>
      <c r="AB51" s="14" t="s">
        <v>47</v>
      </c>
      <c r="AC51" s="12"/>
    </row>
    <row r="52" spans="27:29" ht="14.4" x14ac:dyDescent="0.3">
      <c r="AA52" s="12">
        <v>52</v>
      </c>
      <c r="AB52" s="14" t="s">
        <v>48</v>
      </c>
      <c r="AC52" s="12"/>
    </row>
    <row r="53" spans="27:29" ht="14.4" x14ac:dyDescent="0.3">
      <c r="AA53" s="12">
        <v>53</v>
      </c>
      <c r="AB53" s="14" t="s">
        <v>49</v>
      </c>
      <c r="AC53" s="12"/>
    </row>
    <row r="54" spans="27:29" ht="14.4" x14ac:dyDescent="0.3">
      <c r="AA54" s="12">
        <v>54</v>
      </c>
      <c r="AB54" s="14" t="s">
        <v>50</v>
      </c>
      <c r="AC54" s="12"/>
    </row>
    <row r="55" spans="27:29" ht="14.4" x14ac:dyDescent="0.3">
      <c r="AA55" s="12">
        <v>55</v>
      </c>
      <c r="AB55" s="14" t="s">
        <v>51</v>
      </c>
      <c r="AC55" s="12"/>
    </row>
    <row r="56" spans="27:29" ht="14.4" x14ac:dyDescent="0.3">
      <c r="AA56" s="12">
        <v>56</v>
      </c>
      <c r="AB56" s="14" t="s">
        <v>52</v>
      </c>
      <c r="AC56" s="12"/>
    </row>
    <row r="57" spans="27:29" ht="14.4" x14ac:dyDescent="0.3">
      <c r="AA57" s="12">
        <v>57</v>
      </c>
      <c r="AB57" s="14" t="s">
        <v>53</v>
      </c>
      <c r="AC57" s="12"/>
    </row>
    <row r="58" spans="27:29" ht="14.4" x14ac:dyDescent="0.3">
      <c r="AA58" s="12">
        <v>58</v>
      </c>
      <c r="AB58" s="14" t="s">
        <v>134</v>
      </c>
      <c r="AC58" s="12"/>
    </row>
    <row r="59" spans="27:29" ht="14.4" x14ac:dyDescent="0.3">
      <c r="AA59" s="12">
        <v>59</v>
      </c>
      <c r="AB59" s="14" t="s">
        <v>54</v>
      </c>
      <c r="AC59" s="12"/>
    </row>
    <row r="60" spans="27:29" ht="14.4" x14ac:dyDescent="0.3">
      <c r="AA60" s="12">
        <v>60</v>
      </c>
      <c r="AB60" s="14" t="s">
        <v>55</v>
      </c>
      <c r="AC60" s="12"/>
    </row>
    <row r="61" spans="27:29" ht="14.4" x14ac:dyDescent="0.3">
      <c r="AA61" s="12">
        <v>61</v>
      </c>
      <c r="AB61" s="14" t="s">
        <v>135</v>
      </c>
      <c r="AC61" s="12"/>
    </row>
    <row r="62" spans="27:29" ht="14.4" x14ac:dyDescent="0.3">
      <c r="AA62" s="12">
        <v>62</v>
      </c>
      <c r="AB62" s="14" t="s">
        <v>56</v>
      </c>
      <c r="AC62" s="12"/>
    </row>
    <row r="63" spans="27:29" ht="14.4" x14ac:dyDescent="0.3">
      <c r="AA63" s="12">
        <v>63</v>
      </c>
      <c r="AB63" s="14" t="s">
        <v>57</v>
      </c>
      <c r="AC63" s="12"/>
    </row>
    <row r="64" spans="27:29" ht="14.4" x14ac:dyDescent="0.3">
      <c r="AA64" s="12">
        <v>64</v>
      </c>
      <c r="AB64" s="14" t="s">
        <v>58</v>
      </c>
      <c r="AC64" s="12"/>
    </row>
    <row r="65" spans="27:29" ht="14.4" x14ac:dyDescent="0.3">
      <c r="AA65" s="12">
        <v>65</v>
      </c>
      <c r="AB65" s="14" t="s">
        <v>59</v>
      </c>
      <c r="AC65" s="12"/>
    </row>
    <row r="66" spans="27:29" ht="14.4" x14ac:dyDescent="0.3">
      <c r="AA66" s="12">
        <v>66</v>
      </c>
      <c r="AB66" s="14" t="s">
        <v>60</v>
      </c>
      <c r="AC66" s="12"/>
    </row>
    <row r="67" spans="27:29" ht="14.4" x14ac:dyDescent="0.3">
      <c r="AA67" s="12">
        <v>67</v>
      </c>
      <c r="AB67" s="14" t="s">
        <v>61</v>
      </c>
      <c r="AC67" s="12"/>
    </row>
    <row r="68" spans="27:29" ht="14.4" x14ac:dyDescent="0.3">
      <c r="AA68" s="12">
        <v>68</v>
      </c>
      <c r="AB68" s="14" t="s">
        <v>62</v>
      </c>
      <c r="AC68" s="12"/>
    </row>
    <row r="69" spans="27:29" ht="14.4" x14ac:dyDescent="0.3">
      <c r="AA69" s="12">
        <v>69</v>
      </c>
      <c r="AB69" s="14" t="s">
        <v>63</v>
      </c>
      <c r="AC69" s="12"/>
    </row>
    <row r="70" spans="27:29" ht="14.4" x14ac:dyDescent="0.3">
      <c r="AA70" s="12">
        <v>70</v>
      </c>
      <c r="AB70" s="14" t="s">
        <v>64</v>
      </c>
      <c r="AC70" s="12"/>
    </row>
    <row r="71" spans="27:29" ht="14.4" x14ac:dyDescent="0.3">
      <c r="AA71" s="12">
        <v>71</v>
      </c>
      <c r="AB71" s="14" t="s">
        <v>65</v>
      </c>
      <c r="AC71" s="12"/>
    </row>
    <row r="72" spans="27:29" ht="14.4" x14ac:dyDescent="0.3">
      <c r="AA72" s="12">
        <v>72</v>
      </c>
      <c r="AB72" s="14" t="s">
        <v>66</v>
      </c>
      <c r="AC72" s="12"/>
    </row>
    <row r="73" spans="27:29" ht="14.4" x14ac:dyDescent="0.3">
      <c r="AA73" s="12">
        <v>73</v>
      </c>
      <c r="AB73" s="14" t="s">
        <v>136</v>
      </c>
      <c r="AC73" s="12"/>
    </row>
    <row r="74" spans="27:29" ht="14.4" x14ac:dyDescent="0.3">
      <c r="AA74" s="12">
        <v>74</v>
      </c>
      <c r="AB74" s="14" t="s">
        <v>67</v>
      </c>
      <c r="AC74" s="12"/>
    </row>
    <row r="75" spans="27:29" ht="14.4" x14ac:dyDescent="0.3">
      <c r="AA75" s="12">
        <v>75</v>
      </c>
      <c r="AB75" s="14" t="s">
        <v>68</v>
      </c>
      <c r="AC75" s="12"/>
    </row>
    <row r="76" spans="27:29" ht="14.4" x14ac:dyDescent="0.3">
      <c r="AA76" s="12">
        <v>76</v>
      </c>
      <c r="AB76" s="14" t="s">
        <v>69</v>
      </c>
      <c r="AC76" s="12"/>
    </row>
    <row r="77" spans="27:29" ht="14.4" x14ac:dyDescent="0.3">
      <c r="AA77" s="12">
        <v>77</v>
      </c>
      <c r="AB77" s="14" t="s">
        <v>70</v>
      </c>
      <c r="AC77" s="12"/>
    </row>
    <row r="78" spans="27:29" ht="14.4" x14ac:dyDescent="0.3">
      <c r="AA78" s="12">
        <v>78</v>
      </c>
      <c r="AB78" s="14" t="s">
        <v>71</v>
      </c>
      <c r="AC78" s="12"/>
    </row>
    <row r="79" spans="27:29" ht="14.4" x14ac:dyDescent="0.3">
      <c r="AA79" s="12">
        <v>79</v>
      </c>
      <c r="AB79" s="14" t="s">
        <v>72</v>
      </c>
      <c r="AC79" s="12"/>
    </row>
    <row r="80" spans="27:29" ht="14.4" x14ac:dyDescent="0.3">
      <c r="AA80" s="12">
        <v>80</v>
      </c>
      <c r="AB80" s="14" t="s">
        <v>73</v>
      </c>
      <c r="AC80" s="12"/>
    </row>
    <row r="81" spans="27:29" ht="14.4" x14ac:dyDescent="0.3">
      <c r="AA81" s="12">
        <v>81</v>
      </c>
      <c r="AB81" s="14" t="s">
        <v>74</v>
      </c>
      <c r="AC81" s="12"/>
    </row>
    <row r="82" spans="27:29" ht="14.4" x14ac:dyDescent="0.3">
      <c r="AA82" s="12">
        <v>82</v>
      </c>
      <c r="AB82" s="14" t="s">
        <v>75</v>
      </c>
      <c r="AC82" s="12"/>
    </row>
    <row r="83" spans="27:29" ht="14.4" x14ac:dyDescent="0.3">
      <c r="AA83" s="12">
        <v>83</v>
      </c>
      <c r="AB83" s="14" t="s">
        <v>76</v>
      </c>
      <c r="AC83" s="12"/>
    </row>
    <row r="84" spans="27:29" ht="14.4" x14ac:dyDescent="0.3">
      <c r="AA84" s="12">
        <v>84</v>
      </c>
      <c r="AB84" s="14" t="s">
        <v>77</v>
      </c>
      <c r="AC84" s="12"/>
    </row>
    <row r="85" spans="27:29" ht="14.4" x14ac:dyDescent="0.3">
      <c r="AA85" s="12">
        <v>85</v>
      </c>
      <c r="AB85" s="14" t="s">
        <v>78</v>
      </c>
      <c r="AC85" s="12"/>
    </row>
    <row r="86" spans="27:29" ht="14.4" x14ac:dyDescent="0.3">
      <c r="AA86" s="12">
        <v>86</v>
      </c>
      <c r="AB86" s="14" t="s">
        <v>79</v>
      </c>
      <c r="AC86" s="12"/>
    </row>
    <row r="87" spans="27:29" ht="14.4" x14ac:dyDescent="0.3">
      <c r="AA87" s="12">
        <v>87</v>
      </c>
      <c r="AB87" s="14" t="s">
        <v>80</v>
      </c>
      <c r="AC87" s="12"/>
    </row>
    <row r="88" spans="27:29" ht="14.4" x14ac:dyDescent="0.3">
      <c r="AA88" s="12">
        <v>88</v>
      </c>
      <c r="AB88" s="14" t="s">
        <v>81</v>
      </c>
      <c r="AC88" s="12"/>
    </row>
    <row r="89" spans="27:29" ht="14.4" x14ac:dyDescent="0.3">
      <c r="AA89" s="12">
        <v>89</v>
      </c>
      <c r="AB89" s="14" t="s">
        <v>82</v>
      </c>
      <c r="AC89" s="12"/>
    </row>
    <row r="90" spans="27:29" ht="14.4" x14ac:dyDescent="0.3">
      <c r="AA90" s="12">
        <v>90</v>
      </c>
      <c r="AB90" s="14" t="s">
        <v>83</v>
      </c>
      <c r="AC90" s="12"/>
    </row>
    <row r="91" spans="27:29" ht="14.4" x14ac:dyDescent="0.3">
      <c r="AA91" s="12">
        <v>91</v>
      </c>
      <c r="AB91" s="14" t="s">
        <v>84</v>
      </c>
      <c r="AC91" s="12"/>
    </row>
    <row r="92" spans="27:29" ht="14.4" x14ac:dyDescent="0.3">
      <c r="AA92" s="12">
        <v>92</v>
      </c>
      <c r="AB92" s="14" t="s">
        <v>85</v>
      </c>
      <c r="AC92" s="12"/>
    </row>
    <row r="93" spans="27:29" ht="14.4" x14ac:dyDescent="0.3">
      <c r="AA93" s="12">
        <v>93</v>
      </c>
      <c r="AB93" s="14" t="s">
        <v>86</v>
      </c>
      <c r="AC93" s="12"/>
    </row>
    <row r="94" spans="27:29" ht="14.4" x14ac:dyDescent="0.3">
      <c r="AA94" s="12">
        <v>94</v>
      </c>
      <c r="AB94" s="14" t="s">
        <v>87</v>
      </c>
      <c r="AC94" s="12"/>
    </row>
    <row r="95" spans="27:29" ht="14.4" x14ac:dyDescent="0.3">
      <c r="AA95" s="12">
        <v>95</v>
      </c>
      <c r="AB95" s="14" t="s">
        <v>88</v>
      </c>
      <c r="AC95" s="12"/>
    </row>
    <row r="96" spans="27:29" ht="14.4" x14ac:dyDescent="0.3">
      <c r="AA96" s="12">
        <v>96</v>
      </c>
      <c r="AB96" s="14" t="s">
        <v>89</v>
      </c>
      <c r="AC96" s="12"/>
    </row>
    <row r="97" spans="27:29" ht="14.4" x14ac:dyDescent="0.3">
      <c r="AA97" s="12">
        <v>97</v>
      </c>
      <c r="AB97" s="14" t="s">
        <v>90</v>
      </c>
      <c r="AC97" s="12"/>
    </row>
    <row r="98" spans="27:29" ht="14.4" x14ac:dyDescent="0.3">
      <c r="AA98" s="12">
        <v>98</v>
      </c>
      <c r="AB98" s="14" t="s">
        <v>91</v>
      </c>
      <c r="AC98" s="12"/>
    </row>
    <row r="99" spans="27:29" ht="14.4" x14ac:dyDescent="0.3">
      <c r="AA99" s="12">
        <v>99</v>
      </c>
      <c r="AB99" s="14" t="s">
        <v>92</v>
      </c>
      <c r="AC99" s="12"/>
    </row>
    <row r="100" spans="27:29" ht="14.4" x14ac:dyDescent="0.3">
      <c r="AA100" s="12">
        <v>100</v>
      </c>
      <c r="AB100" s="14" t="s">
        <v>93</v>
      </c>
      <c r="AC100" s="12"/>
    </row>
    <row r="101" spans="27:29" ht="14.4" x14ac:dyDescent="0.3">
      <c r="AA101" s="12">
        <v>101</v>
      </c>
      <c r="AB101" s="14" t="s">
        <v>137</v>
      </c>
      <c r="AC101" s="12"/>
    </row>
    <row r="102" spans="27:29" ht="14.4" x14ac:dyDescent="0.3">
      <c r="AA102" s="12">
        <v>102</v>
      </c>
      <c r="AB102" s="14" t="s">
        <v>94</v>
      </c>
      <c r="AC102" s="12"/>
    </row>
    <row r="103" spans="27:29" ht="14.4" x14ac:dyDescent="0.3">
      <c r="AA103" s="12">
        <v>103</v>
      </c>
      <c r="AB103" s="14" t="s">
        <v>95</v>
      </c>
      <c r="AC103" s="12"/>
    </row>
    <row r="104" spans="27:29" ht="14.4" x14ac:dyDescent="0.3">
      <c r="AA104" s="12">
        <v>104</v>
      </c>
      <c r="AB104" s="14" t="s">
        <v>96</v>
      </c>
      <c r="AC104" s="12"/>
    </row>
    <row r="105" spans="27:29" ht="14.4" x14ac:dyDescent="0.3">
      <c r="AA105" s="12">
        <v>105</v>
      </c>
      <c r="AB105" s="14" t="s">
        <v>97</v>
      </c>
      <c r="AC105" s="12"/>
    </row>
    <row r="106" spans="27:29" ht="14.4" x14ac:dyDescent="0.3">
      <c r="AA106" s="12">
        <v>106</v>
      </c>
      <c r="AB106" s="14" t="s">
        <v>98</v>
      </c>
      <c r="AC106" s="12"/>
    </row>
    <row r="107" spans="27:29" ht="14.4" x14ac:dyDescent="0.3">
      <c r="AA107" s="12">
        <v>107</v>
      </c>
      <c r="AB107" s="14" t="s">
        <v>99</v>
      </c>
      <c r="AC107" s="12"/>
    </row>
    <row r="108" spans="27:29" ht="14.4" x14ac:dyDescent="0.3">
      <c r="AA108" s="12">
        <v>108</v>
      </c>
      <c r="AB108" s="14" t="s">
        <v>100</v>
      </c>
      <c r="AC108" s="12"/>
    </row>
    <row r="109" spans="27:29" ht="14.4" x14ac:dyDescent="0.3">
      <c r="AA109" s="12">
        <v>109</v>
      </c>
      <c r="AB109" s="14" t="s">
        <v>101</v>
      </c>
      <c r="AC109" s="12"/>
    </row>
    <row r="110" spans="27:29" ht="14.4" x14ac:dyDescent="0.3">
      <c r="AA110" s="12">
        <v>110</v>
      </c>
      <c r="AB110" s="14" t="s">
        <v>102</v>
      </c>
      <c r="AC110" s="12"/>
    </row>
    <row r="111" spans="27:29" ht="14.4" x14ac:dyDescent="0.3">
      <c r="AA111" s="12">
        <v>111</v>
      </c>
      <c r="AB111" s="14" t="s">
        <v>103</v>
      </c>
      <c r="AC111" s="12"/>
    </row>
    <row r="112" spans="27:29" ht="14.4" x14ac:dyDescent="0.3">
      <c r="AA112" s="12">
        <v>112</v>
      </c>
      <c r="AB112" s="14" t="s">
        <v>104</v>
      </c>
      <c r="AC112" s="12"/>
    </row>
    <row r="113" spans="27:29" ht="14.4" x14ac:dyDescent="0.3">
      <c r="AA113" s="12">
        <v>113</v>
      </c>
      <c r="AB113" s="14" t="s">
        <v>105</v>
      </c>
      <c r="AC113" s="12"/>
    </row>
    <row r="114" spans="27:29" ht="14.4" x14ac:dyDescent="0.3">
      <c r="AA114" s="12">
        <v>114</v>
      </c>
      <c r="AB114" s="14" t="s">
        <v>106</v>
      </c>
      <c r="AC114" s="12"/>
    </row>
    <row r="115" spans="27:29" ht="14.4" x14ac:dyDescent="0.3">
      <c r="AA115" s="12">
        <v>115</v>
      </c>
      <c r="AB115" s="14" t="s">
        <v>107</v>
      </c>
      <c r="AC115" s="12"/>
    </row>
    <row r="116" spans="27:29" ht="14.4" x14ac:dyDescent="0.3">
      <c r="AA116" s="12">
        <v>116</v>
      </c>
      <c r="AB116" s="14" t="s">
        <v>108</v>
      </c>
      <c r="AC116" s="12"/>
    </row>
    <row r="117" spans="27:29" ht="14.4" x14ac:dyDescent="0.3">
      <c r="AA117" s="12">
        <v>117</v>
      </c>
      <c r="AB117" s="14" t="s">
        <v>109</v>
      </c>
      <c r="AC117" s="12"/>
    </row>
    <row r="118" spans="27:29" ht="14.4" x14ac:dyDescent="0.3">
      <c r="AA118" s="12">
        <v>118</v>
      </c>
      <c r="AB118" s="14" t="s">
        <v>138</v>
      </c>
      <c r="AC118" s="12"/>
    </row>
    <row r="119" spans="27:29" ht="14.4" x14ac:dyDescent="0.3">
      <c r="AA119" s="12">
        <v>119</v>
      </c>
      <c r="AB119" s="14" t="s">
        <v>110</v>
      </c>
      <c r="AC119" s="12"/>
    </row>
    <row r="120" spans="27:29" ht="14.4" x14ac:dyDescent="0.3">
      <c r="AA120" s="12">
        <v>120</v>
      </c>
      <c r="AB120" s="14" t="s">
        <v>111</v>
      </c>
      <c r="AC120" s="12"/>
    </row>
    <row r="121" spans="27:29" ht="14.4" x14ac:dyDescent="0.3">
      <c r="AA121" s="12">
        <v>121</v>
      </c>
      <c r="AB121" s="14" t="s">
        <v>112</v>
      </c>
      <c r="AC121" s="12"/>
    </row>
    <row r="122" spans="27:29" ht="14.4" x14ac:dyDescent="0.3">
      <c r="AA122" s="12">
        <v>122</v>
      </c>
      <c r="AB122" s="14" t="s">
        <v>113</v>
      </c>
      <c r="AC122" s="12"/>
    </row>
    <row r="123" spans="27:29" ht="14.4" x14ac:dyDescent="0.3">
      <c r="AA123" s="12">
        <v>123</v>
      </c>
      <c r="AB123" s="14" t="s">
        <v>114</v>
      </c>
      <c r="AC123" s="12"/>
    </row>
    <row r="124" spans="27:29" ht="14.4" x14ac:dyDescent="0.3">
      <c r="AA124" s="12">
        <v>124</v>
      </c>
      <c r="AB124" s="14" t="s">
        <v>115</v>
      </c>
      <c r="AC124" s="12"/>
    </row>
    <row r="125" spans="27:29" ht="14.4" x14ac:dyDescent="0.3">
      <c r="AA125" s="12">
        <v>125</v>
      </c>
      <c r="AB125" s="14" t="s">
        <v>116</v>
      </c>
      <c r="AC125" s="12"/>
    </row>
    <row r="126" spans="27:29" ht="14.4" x14ac:dyDescent="0.3">
      <c r="AA126" s="12">
        <v>126</v>
      </c>
      <c r="AB126" s="14" t="s">
        <v>117</v>
      </c>
      <c r="AC126" s="12"/>
    </row>
    <row r="127" spans="27:29" ht="14.4" x14ac:dyDescent="0.3">
      <c r="AA127" s="12">
        <v>127</v>
      </c>
      <c r="AB127" s="14" t="s">
        <v>118</v>
      </c>
      <c r="AC127" s="12"/>
    </row>
    <row r="128" spans="27:29" ht="14.4" x14ac:dyDescent="0.3">
      <c r="AA128" s="12">
        <v>128</v>
      </c>
      <c r="AB128" s="14" t="s">
        <v>119</v>
      </c>
      <c r="AC128" s="12"/>
    </row>
    <row r="129" spans="27:29" ht="14.4" x14ac:dyDescent="0.3">
      <c r="AA129" s="12">
        <v>129</v>
      </c>
      <c r="AB129" s="14" t="s">
        <v>120</v>
      </c>
      <c r="AC129" s="12"/>
    </row>
    <row r="130" spans="27:29" ht="14.4" x14ac:dyDescent="0.3">
      <c r="AA130" s="12">
        <v>130</v>
      </c>
      <c r="AB130" s="14" t="s">
        <v>121</v>
      </c>
      <c r="AC130" s="12"/>
    </row>
    <row r="131" spans="27:29" ht="14.4" x14ac:dyDescent="0.3">
      <c r="AA131" s="12">
        <v>131</v>
      </c>
      <c r="AB131" s="14" t="s">
        <v>122</v>
      </c>
      <c r="AC131" s="12"/>
    </row>
    <row r="132" spans="27:29" ht="14.4" x14ac:dyDescent="0.3">
      <c r="AA132" s="12">
        <v>132</v>
      </c>
      <c r="AB132" s="14" t="s">
        <v>123</v>
      </c>
      <c r="AC132" s="12"/>
    </row>
    <row r="133" spans="27:29" ht="14.4" x14ac:dyDescent="0.3">
      <c r="AA133" s="12">
        <v>133</v>
      </c>
      <c r="AB133" s="14" t="s">
        <v>124</v>
      </c>
      <c r="AC133" s="12"/>
    </row>
    <row r="134" spans="27:29" ht="14.4" x14ac:dyDescent="0.3">
      <c r="AA134" s="12">
        <v>134</v>
      </c>
      <c r="AB134" s="14" t="s">
        <v>125</v>
      </c>
      <c r="AC134" s="12"/>
    </row>
    <row r="135" spans="27:29" ht="14.4" x14ac:dyDescent="0.3">
      <c r="AA135" s="12">
        <v>135</v>
      </c>
      <c r="AB135" s="14" t="s">
        <v>126</v>
      </c>
      <c r="AC135" s="12"/>
    </row>
    <row r="136" spans="27:29" x14ac:dyDescent="0.25">
      <c r="AB136" s="4"/>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2</xdr:col>
                    <xdr:colOff>53340</xdr:colOff>
                    <xdr:row>0</xdr:row>
                    <xdr:rowOff>30480</xdr:rowOff>
                  </from>
                  <to>
                    <xdr:col>2</xdr:col>
                    <xdr:colOff>2979420</xdr:colOff>
                    <xdr:row>0</xdr:row>
                    <xdr:rowOff>358140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tabSelected="1" topLeftCell="A19" workbookViewId="0">
      <selection activeCell="E34" sqref="E34"/>
    </sheetView>
  </sheetViews>
  <sheetFormatPr defaultRowHeight="13.8" x14ac:dyDescent="0.3"/>
  <cols>
    <col min="1" max="1" width="5.44140625" style="5" customWidth="1"/>
    <col min="2" max="2" width="5.109375" style="3" customWidth="1"/>
    <col min="3" max="3" width="70.33203125" style="2" customWidth="1"/>
    <col min="4" max="4" width="18.33203125" style="3" customWidth="1"/>
    <col min="5" max="5" width="8.88671875" style="44" customWidth="1"/>
    <col min="6" max="6" width="10.109375" style="3" bestFit="1" customWidth="1"/>
    <col min="7" max="8" width="8.88671875" style="2"/>
    <col min="9" max="9" width="15.33203125" style="2" bestFit="1" customWidth="1"/>
    <col min="10" max="10" width="9.88671875" style="2" bestFit="1" customWidth="1"/>
    <col min="11" max="11" width="8.77734375" style="2" bestFit="1" customWidth="1"/>
    <col min="12" max="24" width="8.88671875" style="2"/>
    <col min="25" max="26" width="8.88671875" style="2" customWidth="1"/>
    <col min="27" max="16384" width="8.88671875" style="2"/>
  </cols>
  <sheetData>
    <row r="1" spans="1:12" ht="31.8" customHeight="1" thickBot="1" x14ac:dyDescent="0.35">
      <c r="C1" s="9" t="str">
        <f>'HW4'!C1</f>
        <v>neilj9530</v>
      </c>
      <c r="D1" s="8" t="s">
        <v>140</v>
      </c>
      <c r="E1" s="43"/>
    </row>
    <row r="5" spans="1:12" ht="57.6" x14ac:dyDescent="0.3">
      <c r="B5" s="56" t="s">
        <v>174</v>
      </c>
      <c r="C5" s="18" t="s">
        <v>161</v>
      </c>
      <c r="D5" s="17"/>
      <c r="E5" s="40"/>
      <c r="F5" s="19"/>
      <c r="G5" s="48"/>
      <c r="H5" s="49"/>
      <c r="I5" s="49"/>
      <c r="J5" s="50"/>
      <c r="K5" s="3"/>
    </row>
    <row r="6" spans="1:12" ht="14.4" x14ac:dyDescent="0.3">
      <c r="A6" s="5">
        <v>1</v>
      </c>
      <c r="B6" s="3">
        <v>1</v>
      </c>
      <c r="C6" s="6" t="s">
        <v>156</v>
      </c>
      <c r="D6" s="20">
        <v>4047.5</v>
      </c>
      <c r="E6" s="45"/>
      <c r="F6" s="19"/>
      <c r="G6" s="51"/>
      <c r="H6" s="52"/>
      <c r="I6" s="52"/>
      <c r="J6" s="50"/>
      <c r="K6" s="3"/>
    </row>
    <row r="7" spans="1:12" ht="14.4" x14ac:dyDescent="0.3">
      <c r="A7" s="5">
        <v>1</v>
      </c>
      <c r="B7" s="3">
        <v>2</v>
      </c>
      <c r="C7" s="6" t="s">
        <v>157</v>
      </c>
      <c r="D7" s="21">
        <v>4660.6547641073075</v>
      </c>
      <c r="E7" s="46"/>
      <c r="F7" s="19"/>
      <c r="G7" s="51"/>
      <c r="H7" s="52"/>
      <c r="I7" s="52"/>
      <c r="J7" s="50"/>
      <c r="K7" s="3"/>
    </row>
    <row r="8" spans="1:12" ht="14.4" x14ac:dyDescent="0.3">
      <c r="A8" s="5">
        <v>1</v>
      </c>
      <c r="B8" s="3">
        <v>3</v>
      </c>
      <c r="C8" s="6" t="s">
        <v>143</v>
      </c>
      <c r="D8" s="20">
        <v>1495644197.1782718</v>
      </c>
      <c r="E8" s="45"/>
      <c r="F8" s="19"/>
      <c r="G8" s="51"/>
      <c r="H8" s="52"/>
      <c r="I8" s="52"/>
      <c r="J8" s="50"/>
      <c r="K8" s="3"/>
    </row>
    <row r="9" spans="1:12" ht="28.8" x14ac:dyDescent="0.3">
      <c r="B9" s="3">
        <v>4</v>
      </c>
      <c r="C9" s="6" t="s">
        <v>144</v>
      </c>
      <c r="D9" s="22"/>
      <c r="E9" s="42"/>
      <c r="F9" s="19"/>
      <c r="G9" s="51"/>
      <c r="H9" s="52"/>
      <c r="I9" s="52"/>
      <c r="J9" s="50"/>
      <c r="K9" s="3"/>
    </row>
    <row r="10" spans="1:12" ht="14.4" x14ac:dyDescent="0.3">
      <c r="A10" s="5">
        <v>0.5</v>
      </c>
      <c r="B10" s="7" t="s">
        <v>127</v>
      </c>
      <c r="C10" s="16" t="s">
        <v>129</v>
      </c>
      <c r="D10" s="20">
        <v>0.59555977738742638</v>
      </c>
      <c r="E10" s="45"/>
      <c r="F10" s="19"/>
      <c r="G10" s="51"/>
      <c r="H10" s="52"/>
      <c r="I10" s="52"/>
      <c r="J10" s="50"/>
      <c r="K10" s="3"/>
    </row>
    <row r="11" spans="1:12" ht="14.4" x14ac:dyDescent="0.3">
      <c r="A11" s="5">
        <v>0.5</v>
      </c>
      <c r="B11" s="7" t="s">
        <v>128</v>
      </c>
      <c r="C11" s="16" t="s">
        <v>130</v>
      </c>
      <c r="D11" s="20">
        <v>9.9999999999999964E-2</v>
      </c>
      <c r="E11" s="45"/>
      <c r="F11" s="19"/>
      <c r="G11" s="51"/>
      <c r="H11" s="52"/>
      <c r="I11" s="52"/>
      <c r="J11" s="50"/>
      <c r="K11" s="3"/>
    </row>
    <row r="12" spans="1:12" ht="14.4" x14ac:dyDescent="0.3">
      <c r="A12" s="5">
        <v>0.5</v>
      </c>
      <c r="B12" s="7" t="s">
        <v>142</v>
      </c>
      <c r="C12" s="16" t="s">
        <v>141</v>
      </c>
      <c r="D12" s="20">
        <v>0.9</v>
      </c>
      <c r="E12" s="45"/>
      <c r="F12" s="19"/>
      <c r="G12" s="51"/>
      <c r="H12" s="52"/>
      <c r="I12" s="52"/>
      <c r="J12" s="50"/>
      <c r="K12" s="3"/>
    </row>
    <row r="13" spans="1:12" ht="28.8" x14ac:dyDescent="0.3">
      <c r="B13" s="3">
        <v>5</v>
      </c>
      <c r="C13" s="6" t="s">
        <v>158</v>
      </c>
      <c r="D13" s="15"/>
      <c r="E13" s="41"/>
      <c r="F13" s="58" t="s">
        <v>151</v>
      </c>
      <c r="G13" s="58" t="s">
        <v>150</v>
      </c>
      <c r="H13" s="58" t="s">
        <v>149</v>
      </c>
      <c r="I13" s="59" t="s">
        <v>154</v>
      </c>
      <c r="J13" s="58" t="s">
        <v>147</v>
      </c>
      <c r="K13" s="58" t="s">
        <v>146</v>
      </c>
      <c r="L13" s="58" t="s">
        <v>145</v>
      </c>
    </row>
    <row r="14" spans="1:12" ht="14.4" x14ac:dyDescent="0.3">
      <c r="A14" s="5">
        <v>0.5</v>
      </c>
      <c r="B14" s="7" t="s">
        <v>127</v>
      </c>
      <c r="C14" s="23" t="s">
        <v>159</v>
      </c>
      <c r="D14" s="10">
        <v>66007.603744520558</v>
      </c>
      <c r="E14" s="41"/>
      <c r="F14" s="60">
        <v>15</v>
      </c>
      <c r="G14" s="60">
        <v>3</v>
      </c>
      <c r="H14" s="60">
        <v>59</v>
      </c>
      <c r="I14" s="61">
        <v>43738</v>
      </c>
      <c r="J14" s="62"/>
      <c r="K14" s="62"/>
      <c r="L14" s="63">
        <v>0.98933290304373467</v>
      </c>
    </row>
    <row r="15" spans="1:12" ht="14.4" x14ac:dyDescent="0.3">
      <c r="A15" s="5">
        <v>0.5</v>
      </c>
      <c r="B15" s="7" t="s">
        <v>128</v>
      </c>
      <c r="C15" s="23" t="s">
        <v>160</v>
      </c>
      <c r="D15" s="10">
        <v>95178.268495303084</v>
      </c>
      <c r="E15" s="41"/>
      <c r="F15" s="60">
        <v>15</v>
      </c>
      <c r="G15" s="64">
        <v>4</v>
      </c>
      <c r="H15" s="60">
        <v>60</v>
      </c>
      <c r="I15" s="61">
        <v>43830</v>
      </c>
      <c r="J15" s="62"/>
      <c r="K15" s="62"/>
      <c r="L15" s="63">
        <v>1.4077688789031069</v>
      </c>
    </row>
    <row r="16" spans="1:12" ht="14.4" x14ac:dyDescent="0.3">
      <c r="A16" s="5">
        <v>0.5</v>
      </c>
      <c r="B16" s="7" t="s">
        <v>142</v>
      </c>
      <c r="C16" s="23" t="s">
        <v>162</v>
      </c>
      <c r="D16" s="10">
        <v>100189.89744574635</v>
      </c>
      <c r="E16" s="41"/>
      <c r="F16" s="60">
        <v>16</v>
      </c>
      <c r="G16" s="60">
        <v>1</v>
      </c>
      <c r="H16" s="60">
        <v>61</v>
      </c>
      <c r="I16" s="61">
        <v>43921</v>
      </c>
      <c r="J16" s="62"/>
      <c r="K16" s="62"/>
      <c r="L16" s="63">
        <v>0.94779380876094621</v>
      </c>
    </row>
    <row r="17" spans="1:12" ht="14.4" x14ac:dyDescent="0.3">
      <c r="C17" s="55"/>
      <c r="D17" s="17"/>
      <c r="E17" s="40"/>
      <c r="F17" s="60">
        <v>16</v>
      </c>
      <c r="G17" s="60">
        <v>2</v>
      </c>
      <c r="H17" s="60">
        <v>62</v>
      </c>
      <c r="I17" s="61">
        <v>44012</v>
      </c>
      <c r="J17" s="62">
        <v>65829.310058543968</v>
      </c>
      <c r="K17" s="62">
        <v>889.99498169546405</v>
      </c>
      <c r="L17" s="63">
        <v>0.90364810416580066</v>
      </c>
    </row>
    <row r="18" spans="1:12" ht="86.4" x14ac:dyDescent="0.3">
      <c r="B18" s="56" t="s">
        <v>175</v>
      </c>
      <c r="C18" s="18" t="s">
        <v>176</v>
      </c>
      <c r="D18" s="53"/>
    </row>
    <row r="19" spans="1:12" ht="14.4" x14ac:dyDescent="0.3">
      <c r="A19" s="5">
        <v>1</v>
      </c>
      <c r="B19" s="3">
        <v>6</v>
      </c>
      <c r="C19" s="6" t="s">
        <v>163</v>
      </c>
      <c r="D19" s="69">
        <f>30*9-30*3</f>
        <v>180</v>
      </c>
    </row>
    <row r="20" spans="1:12" ht="14.4" x14ac:dyDescent="0.3">
      <c r="A20" s="5">
        <v>1</v>
      </c>
      <c r="B20" s="3">
        <v>7</v>
      </c>
      <c r="C20" s="6" t="s">
        <v>164</v>
      </c>
      <c r="D20" s="69">
        <f>20*9-30*3</f>
        <v>90</v>
      </c>
    </row>
    <row r="21" spans="1:12" ht="14.4" x14ac:dyDescent="0.3">
      <c r="A21" s="5">
        <v>1</v>
      </c>
      <c r="B21" s="3">
        <v>8</v>
      </c>
      <c r="C21" s="6" t="s">
        <v>165</v>
      </c>
      <c r="D21" s="10">
        <v>10</v>
      </c>
    </row>
    <row r="22" spans="1:12" ht="28.8" x14ac:dyDescent="0.3">
      <c r="A22" s="5">
        <v>1</v>
      </c>
      <c r="B22" s="3">
        <v>9</v>
      </c>
      <c r="C22" s="6" t="s">
        <v>178</v>
      </c>
      <c r="D22" s="69">
        <f>20*9-20*3</f>
        <v>120</v>
      </c>
    </row>
    <row r="23" spans="1:12" ht="14.4" x14ac:dyDescent="0.3">
      <c r="C23" s="57"/>
      <c r="D23" s="15"/>
    </row>
    <row r="24" spans="1:12" ht="57.6" x14ac:dyDescent="0.3">
      <c r="C24" s="6" t="s">
        <v>177</v>
      </c>
      <c r="D24" s="53"/>
    </row>
    <row r="25" spans="1:12" ht="14.4" x14ac:dyDescent="0.3">
      <c r="A25" s="5">
        <v>1</v>
      </c>
      <c r="B25" s="3">
        <v>10</v>
      </c>
      <c r="C25" s="6" t="s">
        <v>166</v>
      </c>
      <c r="D25" s="10">
        <v>20.079999999999998</v>
      </c>
    </row>
    <row r="26" spans="1:12" ht="14.4" x14ac:dyDescent="0.3">
      <c r="A26" s="2"/>
      <c r="B26" s="2"/>
      <c r="C26" s="6" t="s">
        <v>167</v>
      </c>
      <c r="D26" s="53"/>
    </row>
    <row r="27" spans="1:12" ht="14.4" x14ac:dyDescent="0.3">
      <c r="A27" s="5">
        <v>2</v>
      </c>
      <c r="B27" s="3">
        <v>11</v>
      </c>
      <c r="C27" s="23" t="s">
        <v>169</v>
      </c>
      <c r="D27" s="69">
        <v>90.72</v>
      </c>
    </row>
    <row r="28" spans="1:12" ht="14.4" x14ac:dyDescent="0.3">
      <c r="A28" s="5">
        <v>2</v>
      </c>
      <c r="B28" s="3">
        <v>12</v>
      </c>
      <c r="C28" s="23" t="s">
        <v>168</v>
      </c>
      <c r="D28" s="10">
        <v>9.92</v>
      </c>
    </row>
    <row r="29" spans="1:12" ht="14.4" x14ac:dyDescent="0.3">
      <c r="A29" s="5">
        <v>2</v>
      </c>
      <c r="B29" s="3">
        <v>13</v>
      </c>
      <c r="C29" s="23" t="s">
        <v>170</v>
      </c>
      <c r="D29" s="69">
        <v>108.3</v>
      </c>
    </row>
    <row r="30" spans="1:12" ht="14.4" x14ac:dyDescent="0.3">
      <c r="A30" s="5">
        <v>2</v>
      </c>
      <c r="B30" s="3">
        <v>14</v>
      </c>
      <c r="C30" s="23" t="s">
        <v>171</v>
      </c>
      <c r="D30" s="10">
        <v>22</v>
      </c>
    </row>
    <row r="31" spans="1:12" ht="28.8" x14ac:dyDescent="0.3">
      <c r="A31" s="5">
        <v>1</v>
      </c>
      <c r="B31" s="3">
        <v>15</v>
      </c>
      <c r="C31" s="16" t="s">
        <v>179</v>
      </c>
      <c r="D31" s="69">
        <v>18.329999999999998</v>
      </c>
    </row>
    <row r="32" spans="1:12" x14ac:dyDescent="0.3">
      <c r="A32" s="5">
        <f>SUM(A6:A31)</f>
        <v>20</v>
      </c>
    </row>
  </sheetData>
  <conditionalFormatting sqref="F5:F13">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7"/>
  <sheetViews>
    <sheetView topLeftCell="A61" workbookViewId="0">
      <selection activeCell="D105" sqref="D105"/>
    </sheetView>
  </sheetViews>
  <sheetFormatPr defaultRowHeight="15.6" x14ac:dyDescent="0.3"/>
  <cols>
    <col min="1" max="3" width="8.88671875" style="25"/>
    <col min="4" max="4" width="16" style="24" customWidth="1"/>
    <col min="5" max="5" width="11.88671875" style="24" customWidth="1"/>
    <col min="6" max="6" width="9.88671875" style="25" bestFit="1" customWidth="1"/>
    <col min="7" max="7" width="11.6640625" style="25" bestFit="1" customWidth="1"/>
    <col min="8" max="8" width="9.44140625" style="25" bestFit="1" customWidth="1"/>
    <col min="9" max="9" width="8.88671875" style="25"/>
    <col min="10" max="10" width="15.44140625" style="24" customWidth="1"/>
    <col min="11" max="16384" width="8.88671875" style="24"/>
  </cols>
  <sheetData>
    <row r="1" spans="1:10" x14ac:dyDescent="0.3">
      <c r="D1" s="34" t="s">
        <v>153</v>
      </c>
      <c r="F1" s="35"/>
      <c r="G1" s="25" t="s">
        <v>129</v>
      </c>
      <c r="H1" s="25" t="s">
        <v>130</v>
      </c>
      <c r="I1" s="25" t="s">
        <v>141</v>
      </c>
    </row>
    <row r="2" spans="1:10" x14ac:dyDescent="0.3">
      <c r="D2" s="34" t="s">
        <v>152</v>
      </c>
      <c r="G2" s="33">
        <v>0.59555977738742638</v>
      </c>
      <c r="H2" s="33">
        <v>0.1</v>
      </c>
      <c r="I2" s="33">
        <v>0.9</v>
      </c>
    </row>
    <row r="3" spans="1:10" x14ac:dyDescent="0.3">
      <c r="A3" s="36" t="s">
        <v>151</v>
      </c>
      <c r="B3" s="36" t="s">
        <v>150</v>
      </c>
      <c r="C3" s="36" t="s">
        <v>149</v>
      </c>
      <c r="D3" s="37" t="s">
        <v>154</v>
      </c>
      <c r="E3" s="37" t="s">
        <v>155</v>
      </c>
      <c r="F3" s="36" t="s">
        <v>148</v>
      </c>
      <c r="G3" s="36" t="s">
        <v>147</v>
      </c>
      <c r="H3" s="36" t="s">
        <v>146</v>
      </c>
      <c r="I3" s="36" t="s">
        <v>145</v>
      </c>
      <c r="J3" s="24" t="s">
        <v>180</v>
      </c>
    </row>
    <row r="4" spans="1:10" x14ac:dyDescent="0.3">
      <c r="A4" s="25">
        <v>1</v>
      </c>
      <c r="B4" s="25">
        <v>1</v>
      </c>
      <c r="C4" s="25">
        <v>1</v>
      </c>
      <c r="D4" s="29">
        <v>38442</v>
      </c>
      <c r="E4" s="38">
        <v>3243</v>
      </c>
      <c r="G4" s="32"/>
      <c r="H4" s="32"/>
      <c r="I4" s="30">
        <f>E4/$G$7</f>
        <v>0.80123533045089557</v>
      </c>
    </row>
    <row r="5" spans="1:10" x14ac:dyDescent="0.3">
      <c r="B5" s="25">
        <v>2</v>
      </c>
      <c r="C5" s="25">
        <v>2</v>
      </c>
      <c r="D5" s="29">
        <v>38533</v>
      </c>
      <c r="E5" s="38">
        <v>3520</v>
      </c>
      <c r="G5" s="32"/>
      <c r="H5" s="32"/>
      <c r="I5" s="30">
        <f>E5/$G$7</f>
        <v>0.86967263743051271</v>
      </c>
    </row>
    <row r="6" spans="1:10" x14ac:dyDescent="0.3">
      <c r="B6" s="25">
        <v>3</v>
      </c>
      <c r="C6" s="25">
        <v>3</v>
      </c>
      <c r="D6" s="29">
        <v>38625</v>
      </c>
      <c r="E6" s="38">
        <v>3678</v>
      </c>
      <c r="G6" s="32"/>
      <c r="H6" s="32"/>
      <c r="I6" s="30">
        <f>E6/$G$7</f>
        <v>0.90870907967881409</v>
      </c>
    </row>
    <row r="7" spans="1:10" x14ac:dyDescent="0.3">
      <c r="B7" s="26">
        <v>4</v>
      </c>
      <c r="C7" s="25">
        <v>4</v>
      </c>
      <c r="D7" s="29">
        <v>38717</v>
      </c>
      <c r="E7" s="38">
        <v>5749</v>
      </c>
      <c r="G7" s="31">
        <f>AVERAGE(E4:E7)</f>
        <v>4047.5</v>
      </c>
      <c r="H7" s="31">
        <f>(E8-E4)/4</f>
        <v>279</v>
      </c>
      <c r="I7" s="30">
        <f>E7/$G$7</f>
        <v>1.4203829524397777</v>
      </c>
    </row>
    <row r="8" spans="1:10" x14ac:dyDescent="0.3">
      <c r="A8" s="25">
        <v>2</v>
      </c>
      <c r="B8" s="25">
        <v>1</v>
      </c>
      <c r="C8" s="25">
        <v>5</v>
      </c>
      <c r="D8" s="29">
        <v>38807</v>
      </c>
      <c r="E8" s="38">
        <v>4359</v>
      </c>
      <c r="F8" s="65">
        <f>(G7+H7)*I4</f>
        <v>3466.5446571957996</v>
      </c>
      <c r="G8" s="28">
        <f>$G$2*(E8/I4)+(1-$G$2)*(G7+H7)</f>
        <v>4989.863789748988</v>
      </c>
      <c r="H8" s="28">
        <f>$H$2*(G8-G7)+(1-$H$2)*H7</f>
        <v>345.33637897489882</v>
      </c>
      <c r="I8" s="27">
        <f>$I$2*(E8/G8)+(1-$I$2)*I4</f>
        <v>0.866337378813683</v>
      </c>
      <c r="J8" s="66">
        <f>E8-F8</f>
        <v>892.45534280420043</v>
      </c>
    </row>
    <row r="9" spans="1:10" x14ac:dyDescent="0.3">
      <c r="B9" s="25">
        <v>2</v>
      </c>
      <c r="C9" s="25">
        <v>6</v>
      </c>
      <c r="D9" s="29">
        <v>38898</v>
      </c>
      <c r="E9" s="38">
        <v>4370</v>
      </c>
      <c r="F9" s="65">
        <f t="shared" ref="F9:F65" si="0">(G8+H8)*I5</f>
        <v>4639.8776019538191</v>
      </c>
      <c r="G9" s="28">
        <f t="shared" ref="G9:G65" si="1">$G$2*(E9/I5)+(1-$G$2)*(G8+H8)</f>
        <v>5150.3855182177522</v>
      </c>
      <c r="H9" s="28">
        <f t="shared" ref="H9:H65" si="2">$H$2*(G9-G8)+(1-$H$2)*H8</f>
        <v>326.85491392428537</v>
      </c>
      <c r="I9" s="27">
        <f t="shared" ref="I9:I65" si="3">$I$2*(E9/G9)+(1-$I$2)*I5</f>
        <v>0.85059942022693757</v>
      </c>
      <c r="J9" s="66">
        <f t="shared" ref="J9:J65" si="4">E9-F9</f>
        <v>-269.87760195381907</v>
      </c>
    </row>
    <row r="10" spans="1:10" x14ac:dyDescent="0.3">
      <c r="B10" s="25">
        <v>3</v>
      </c>
      <c r="C10" s="25">
        <v>7</v>
      </c>
      <c r="D10" s="29">
        <v>38990</v>
      </c>
      <c r="E10" s="38">
        <v>4837</v>
      </c>
      <c r="F10" s="65">
        <f t="shared" si="0"/>
        <v>4977.218112271381</v>
      </c>
      <c r="G10" s="28">
        <f t="shared" si="1"/>
        <v>5385.3427394728442</v>
      </c>
      <c r="H10" s="28">
        <f t="shared" si="2"/>
        <v>317.66514465736606</v>
      </c>
      <c r="I10" s="27">
        <f t="shared" si="3"/>
        <v>0.89923171443832195</v>
      </c>
      <c r="J10" s="66">
        <f t="shared" si="4"/>
        <v>-140.21811227138096</v>
      </c>
    </row>
    <row r="11" spans="1:10" x14ac:dyDescent="0.3">
      <c r="B11" s="26">
        <v>4</v>
      </c>
      <c r="C11" s="25">
        <v>8</v>
      </c>
      <c r="D11" s="29">
        <v>39082</v>
      </c>
      <c r="E11" s="38">
        <v>7115</v>
      </c>
      <c r="F11" s="65">
        <f t="shared" si="0"/>
        <v>8100.4551762481979</v>
      </c>
      <c r="G11" s="28">
        <f t="shared" si="1"/>
        <v>5289.8112427712331</v>
      </c>
      <c r="H11" s="28">
        <f t="shared" si="2"/>
        <v>276.34548052146835</v>
      </c>
      <c r="I11" s="27">
        <f t="shared" si="3"/>
        <v>1.352572982800301</v>
      </c>
      <c r="J11" s="66">
        <f t="shared" si="4"/>
        <v>-985.45517624819786</v>
      </c>
    </row>
    <row r="12" spans="1:10" x14ac:dyDescent="0.3">
      <c r="A12" s="25">
        <v>3</v>
      </c>
      <c r="B12" s="25">
        <v>1</v>
      </c>
      <c r="C12" s="25">
        <v>9</v>
      </c>
      <c r="D12" s="29">
        <v>39172</v>
      </c>
      <c r="E12" s="38">
        <v>5264</v>
      </c>
      <c r="F12" s="65">
        <f t="shared" si="0"/>
        <v>4822.1696257235581</v>
      </c>
      <c r="G12" s="28">
        <f t="shared" si="1"/>
        <v>5869.891048720754</v>
      </c>
      <c r="H12" s="28">
        <f t="shared" si="2"/>
        <v>306.71891306427358</v>
      </c>
      <c r="I12" s="27">
        <f t="shared" si="3"/>
        <v>0.89373560070597424</v>
      </c>
      <c r="J12" s="66">
        <f t="shared" si="4"/>
        <v>441.83037427644194</v>
      </c>
    </row>
    <row r="13" spans="1:10" x14ac:dyDescent="0.3">
      <c r="B13" s="25">
        <v>2</v>
      </c>
      <c r="C13" s="25">
        <v>10</v>
      </c>
      <c r="D13" s="29">
        <v>39263</v>
      </c>
      <c r="E13" s="38">
        <v>5410</v>
      </c>
      <c r="F13" s="65">
        <f t="shared" si="0"/>
        <v>5253.8208524622714</v>
      </c>
      <c r="G13" s="28">
        <f t="shared" si="1"/>
        <v>6285.9611042009392</v>
      </c>
      <c r="H13" s="28">
        <f t="shared" si="2"/>
        <v>317.6540273058647</v>
      </c>
      <c r="I13" s="27">
        <f t="shared" si="3"/>
        <v>0.85964316315430767</v>
      </c>
      <c r="J13" s="66">
        <f t="shared" si="4"/>
        <v>156.17914753772857</v>
      </c>
    </row>
    <row r="14" spans="1:10" x14ac:dyDescent="0.3">
      <c r="B14" s="25">
        <v>3</v>
      </c>
      <c r="C14" s="25">
        <v>11</v>
      </c>
      <c r="D14" s="29">
        <v>39355</v>
      </c>
      <c r="E14" s="38">
        <v>6789</v>
      </c>
      <c r="F14" s="65">
        <f t="shared" si="0"/>
        <v>5938.1801561957082</v>
      </c>
      <c r="G14" s="28">
        <f t="shared" si="1"/>
        <v>7167.1118016497076</v>
      </c>
      <c r="H14" s="28">
        <f t="shared" si="2"/>
        <v>374.00369432015509</v>
      </c>
      <c r="I14" s="27">
        <f t="shared" si="3"/>
        <v>0.94244231291914626</v>
      </c>
      <c r="J14" s="66">
        <f t="shared" si="4"/>
        <v>850.81984380429185</v>
      </c>
    </row>
    <row r="15" spans="1:10" x14ac:dyDescent="0.3">
      <c r="B15" s="26">
        <v>4</v>
      </c>
      <c r="C15" s="25">
        <v>12</v>
      </c>
      <c r="D15" s="29">
        <v>39447</v>
      </c>
      <c r="E15" s="38">
        <v>9608</v>
      </c>
      <c r="F15" s="65">
        <f t="shared" si="0"/>
        <v>10199.909080025529</v>
      </c>
      <c r="G15" s="28">
        <f t="shared" si="1"/>
        <v>7280.4883472567744</v>
      </c>
      <c r="H15" s="28">
        <f t="shared" si="2"/>
        <v>347.94097944884629</v>
      </c>
      <c r="I15" s="27">
        <f t="shared" si="3"/>
        <v>1.3229798228629024</v>
      </c>
      <c r="J15" s="66">
        <f t="shared" si="4"/>
        <v>-591.90908002552897</v>
      </c>
    </row>
    <row r="16" spans="1:10" x14ac:dyDescent="0.3">
      <c r="A16" s="25">
        <v>4</v>
      </c>
      <c r="B16" s="25">
        <v>1</v>
      </c>
      <c r="C16" s="25">
        <v>13</v>
      </c>
      <c r="D16" s="29">
        <v>39538</v>
      </c>
      <c r="E16" s="38">
        <v>7512</v>
      </c>
      <c r="F16" s="65">
        <f t="shared" si="0"/>
        <v>6817.7988667463187</v>
      </c>
      <c r="G16" s="28">
        <f t="shared" si="1"/>
        <v>8091.0250564226435</v>
      </c>
      <c r="H16" s="28">
        <f t="shared" si="2"/>
        <v>394.20055242054855</v>
      </c>
      <c r="I16" s="27">
        <f t="shared" si="3"/>
        <v>0.92496607805857312</v>
      </c>
      <c r="J16" s="66">
        <f t="shared" si="4"/>
        <v>694.20113325368129</v>
      </c>
    </row>
    <row r="17" spans="1:10" x14ac:dyDescent="0.3">
      <c r="B17" s="25">
        <v>2</v>
      </c>
      <c r="C17" s="25">
        <v>14</v>
      </c>
      <c r="D17" s="29">
        <v>39629</v>
      </c>
      <c r="E17" s="38">
        <v>7464</v>
      </c>
      <c r="F17" s="65">
        <f t="shared" si="0"/>
        <v>7294.2661824638972</v>
      </c>
      <c r="G17" s="28">
        <f t="shared" si="1"/>
        <v>8602.816998991635</v>
      </c>
      <c r="H17" s="28">
        <f t="shared" si="2"/>
        <v>405.95969143539287</v>
      </c>
      <c r="I17" s="27">
        <f t="shared" si="3"/>
        <v>0.86682481826350111</v>
      </c>
      <c r="J17" s="66">
        <f t="shared" si="4"/>
        <v>169.73381753610283</v>
      </c>
    </row>
    <row r="18" spans="1:10" x14ac:dyDescent="0.3">
      <c r="B18" s="25">
        <v>3</v>
      </c>
      <c r="C18" s="25">
        <v>15</v>
      </c>
      <c r="D18" s="29">
        <v>39721</v>
      </c>
      <c r="E18" s="38">
        <v>12907</v>
      </c>
      <c r="F18" s="65">
        <f t="shared" si="0"/>
        <v>8490.25234069814</v>
      </c>
      <c r="G18" s="28">
        <f t="shared" si="1"/>
        <v>11799.862379908292</v>
      </c>
      <c r="H18" s="28">
        <f t="shared" si="2"/>
        <v>685.06826038351937</v>
      </c>
      <c r="I18" s="27">
        <f t="shared" si="3"/>
        <v>1.0786879159724372</v>
      </c>
      <c r="J18" s="66">
        <f t="shared" si="4"/>
        <v>4416.74765930186</v>
      </c>
    </row>
    <row r="19" spans="1:10" x14ac:dyDescent="0.3">
      <c r="B19" s="26">
        <v>4</v>
      </c>
      <c r="C19" s="25">
        <v>16</v>
      </c>
      <c r="D19" s="29">
        <v>39813</v>
      </c>
      <c r="E19" s="38">
        <v>11880</v>
      </c>
      <c r="F19" s="65">
        <f t="shared" si="0"/>
        <v>16517.311326948882</v>
      </c>
      <c r="G19" s="28">
        <f t="shared" si="1"/>
        <v>10397.373404855374</v>
      </c>
      <c r="H19" s="28">
        <f t="shared" si="2"/>
        <v>476.31253683987558</v>
      </c>
      <c r="I19" s="27">
        <f t="shared" si="3"/>
        <v>1.1606346192110581</v>
      </c>
      <c r="J19" s="66">
        <f t="shared" si="4"/>
        <v>-4637.3113269488822</v>
      </c>
    </row>
    <row r="20" spans="1:10" x14ac:dyDescent="0.3">
      <c r="A20" s="25">
        <v>5</v>
      </c>
      <c r="B20" s="25">
        <v>1</v>
      </c>
      <c r="C20" s="25">
        <v>17</v>
      </c>
      <c r="D20" s="29">
        <v>39903</v>
      </c>
      <c r="E20" s="38">
        <v>9084</v>
      </c>
      <c r="F20" s="65">
        <f t="shared" si="0"/>
        <v>10057.790639530498</v>
      </c>
      <c r="G20" s="28">
        <f t="shared" si="1"/>
        <v>10246.689395272693</v>
      </c>
      <c r="H20" s="28">
        <f t="shared" si="2"/>
        <v>413.61288219761991</v>
      </c>
      <c r="I20" s="27">
        <f t="shared" si="3"/>
        <v>0.89037382303322732</v>
      </c>
      <c r="J20" s="66">
        <f t="shared" si="4"/>
        <v>-973.79063953049808</v>
      </c>
    </row>
    <row r="21" spans="1:10" x14ac:dyDescent="0.3">
      <c r="B21" s="25">
        <v>2</v>
      </c>
      <c r="C21" s="25">
        <v>18</v>
      </c>
      <c r="D21" s="29">
        <v>39994</v>
      </c>
      <c r="E21" s="38">
        <v>9734</v>
      </c>
      <c r="F21" s="65">
        <f t="shared" si="0"/>
        <v>9240.6145843021914</v>
      </c>
      <c r="G21" s="28">
        <f t="shared" si="1"/>
        <v>10999.287159015164</v>
      </c>
      <c r="H21" s="28">
        <f t="shared" si="2"/>
        <v>447.51137035210502</v>
      </c>
      <c r="I21" s="27">
        <f t="shared" si="3"/>
        <v>0.88315227785487671</v>
      </c>
      <c r="J21" s="66">
        <f t="shared" si="4"/>
        <v>493.38541569780864</v>
      </c>
    </row>
    <row r="22" spans="1:10" x14ac:dyDescent="0.3">
      <c r="B22" s="25">
        <v>3</v>
      </c>
      <c r="C22" s="25">
        <v>19</v>
      </c>
      <c r="D22" s="29">
        <v>40086</v>
      </c>
      <c r="E22" s="38">
        <v>12207</v>
      </c>
      <c r="F22" s="65">
        <f t="shared" si="0"/>
        <v>12347.52325019954</v>
      </c>
      <c r="G22" s="28">
        <f t="shared" si="1"/>
        <v>11369.213535257877</v>
      </c>
      <c r="H22" s="28">
        <f t="shared" si="2"/>
        <v>439.75287094116578</v>
      </c>
      <c r="I22" s="27">
        <f t="shared" si="3"/>
        <v>1.0741889302708296</v>
      </c>
      <c r="J22" s="66">
        <f t="shared" si="4"/>
        <v>-140.52325019953969</v>
      </c>
    </row>
    <row r="23" spans="1:10" x14ac:dyDescent="0.3">
      <c r="B23" s="26">
        <v>4</v>
      </c>
      <c r="C23" s="25">
        <v>20</v>
      </c>
      <c r="D23" s="29">
        <v>40178</v>
      </c>
      <c r="E23" s="38">
        <v>15683</v>
      </c>
      <c r="F23" s="65">
        <f t="shared" si="0"/>
        <v>13705.895228135003</v>
      </c>
      <c r="G23" s="28">
        <f t="shared" si="1"/>
        <v>12823.483859248936</v>
      </c>
      <c r="H23" s="28">
        <f t="shared" si="2"/>
        <v>541.20461624615507</v>
      </c>
      <c r="I23" s="27">
        <f t="shared" si="3"/>
        <v>1.2167549865429248</v>
      </c>
      <c r="J23" s="66">
        <f t="shared" si="4"/>
        <v>1977.104771864997</v>
      </c>
    </row>
    <row r="24" spans="1:10" x14ac:dyDescent="0.3">
      <c r="A24" s="25">
        <v>6</v>
      </c>
      <c r="B24" s="25">
        <v>1</v>
      </c>
      <c r="C24" s="25">
        <v>21</v>
      </c>
      <c r="D24" s="29">
        <v>40268</v>
      </c>
      <c r="E24" s="38">
        <v>13499</v>
      </c>
      <c r="F24" s="65">
        <f t="shared" si="0"/>
        <v>11899.568771574679</v>
      </c>
      <c r="G24" s="28">
        <f t="shared" si="1"/>
        <v>14434.527774119591</v>
      </c>
      <c r="H24" s="28">
        <f t="shared" si="2"/>
        <v>648.18854610860512</v>
      </c>
      <c r="I24" s="27">
        <f t="shared" si="3"/>
        <v>0.93070675937728198</v>
      </c>
      <c r="J24" s="66">
        <f t="shared" si="4"/>
        <v>1599.431228425321</v>
      </c>
    </row>
    <row r="25" spans="1:10" x14ac:dyDescent="0.3">
      <c r="B25" s="25">
        <v>2</v>
      </c>
      <c r="C25" s="25">
        <v>22</v>
      </c>
      <c r="D25" s="29">
        <v>40359</v>
      </c>
      <c r="E25" s="38">
        <v>15700</v>
      </c>
      <c r="F25" s="65">
        <f t="shared" si="0"/>
        <v>13320.335274448456</v>
      </c>
      <c r="G25" s="28">
        <f t="shared" si="1"/>
        <v>16687.459499568187</v>
      </c>
      <c r="H25" s="28">
        <f t="shared" si="2"/>
        <v>808.66286404260427</v>
      </c>
      <c r="I25" s="27">
        <f t="shared" si="3"/>
        <v>0.93505885585934956</v>
      </c>
      <c r="J25" s="66">
        <f t="shared" si="4"/>
        <v>2379.6647255515436</v>
      </c>
    </row>
    <row r="26" spans="1:10" x14ac:dyDescent="0.3">
      <c r="B26" s="25">
        <v>3</v>
      </c>
      <c r="C26" s="25">
        <v>23</v>
      </c>
      <c r="D26" s="29">
        <v>40451</v>
      </c>
      <c r="E26" s="38">
        <v>20343</v>
      </c>
      <c r="F26" s="65">
        <f t="shared" si="0"/>
        <v>18794.140965654613</v>
      </c>
      <c r="G26" s="28">
        <f t="shared" si="1"/>
        <v>18354.852253395329</v>
      </c>
      <c r="H26" s="28">
        <f t="shared" si="2"/>
        <v>894.53585302105807</v>
      </c>
      <c r="I26" s="27">
        <f t="shared" si="3"/>
        <v>1.1049044487396442</v>
      </c>
      <c r="J26" s="66">
        <f t="shared" si="4"/>
        <v>1548.859034345387</v>
      </c>
    </row>
    <row r="27" spans="1:10" x14ac:dyDescent="0.3">
      <c r="B27" s="26">
        <v>4</v>
      </c>
      <c r="C27" s="25">
        <v>24</v>
      </c>
      <c r="D27" s="29">
        <v>40543</v>
      </c>
      <c r="E27" s="38">
        <v>26741</v>
      </c>
      <c r="F27" s="65">
        <f t="shared" si="0"/>
        <v>23421.788966382206</v>
      </c>
      <c r="G27" s="28">
        <f t="shared" si="1"/>
        <v>20874.027911591795</v>
      </c>
      <c r="H27" s="28">
        <f t="shared" si="2"/>
        <v>1056.9998335385988</v>
      </c>
      <c r="I27" s="27">
        <f t="shared" si="3"/>
        <v>1.2746345778473953</v>
      </c>
      <c r="J27" s="66">
        <f t="shared" si="4"/>
        <v>3319.2110336177939</v>
      </c>
    </row>
    <row r="28" spans="1:10" x14ac:dyDescent="0.3">
      <c r="A28" s="25">
        <v>7</v>
      </c>
      <c r="B28" s="25">
        <v>1</v>
      </c>
      <c r="C28" s="25">
        <v>25</v>
      </c>
      <c r="D28" s="29">
        <v>40633</v>
      </c>
      <c r="E28" s="38">
        <v>24667</v>
      </c>
      <c r="F28" s="65">
        <f t="shared" si="0"/>
        <v>20411.355762483567</v>
      </c>
      <c r="G28" s="28">
        <f t="shared" si="1"/>
        <v>24654.216879838244</v>
      </c>
      <c r="H28" s="28">
        <f t="shared" si="2"/>
        <v>1329.318747009384</v>
      </c>
      <c r="I28" s="27">
        <f t="shared" si="3"/>
        <v>0.99353732260517891</v>
      </c>
      <c r="J28" s="66">
        <f t="shared" si="4"/>
        <v>4255.6442375164333</v>
      </c>
    </row>
    <row r="29" spans="1:10" x14ac:dyDescent="0.3">
      <c r="B29" s="25">
        <v>2</v>
      </c>
      <c r="C29" s="25">
        <v>26</v>
      </c>
      <c r="D29" s="29">
        <v>40724</v>
      </c>
      <c r="E29" s="38">
        <v>28571</v>
      </c>
      <c r="F29" s="65">
        <f t="shared" si="0"/>
        <v>24296.135094420792</v>
      </c>
      <c r="G29" s="28">
        <f t="shared" si="1"/>
        <v>28706.292141664308</v>
      </c>
      <c r="H29" s="28">
        <f t="shared" si="2"/>
        <v>1601.5943984910518</v>
      </c>
      <c r="I29" s="27">
        <f t="shared" si="3"/>
        <v>0.98926420481096822</v>
      </c>
      <c r="J29" s="66">
        <f t="shared" si="4"/>
        <v>4274.8649055792084</v>
      </c>
    </row>
    <row r="30" spans="1:10" x14ac:dyDescent="0.3">
      <c r="B30" s="25">
        <v>3</v>
      </c>
      <c r="C30" s="25">
        <v>27</v>
      </c>
      <c r="D30" s="29">
        <v>40816</v>
      </c>
      <c r="E30" s="38">
        <v>28270</v>
      </c>
      <c r="F30" s="65">
        <f t="shared" si="0"/>
        <v>33487.318670114037</v>
      </c>
      <c r="G30" s="28">
        <f t="shared" si="1"/>
        <v>27495.67490567713</v>
      </c>
      <c r="H30" s="28">
        <f t="shared" si="2"/>
        <v>1320.3732350432288</v>
      </c>
      <c r="I30" s="27">
        <f t="shared" si="3"/>
        <v>1.035835979663754</v>
      </c>
      <c r="J30" s="66">
        <f t="shared" si="4"/>
        <v>-5217.3186701140366</v>
      </c>
    </row>
    <row r="31" spans="1:10" x14ac:dyDescent="0.3">
      <c r="B31" s="26">
        <v>4</v>
      </c>
      <c r="C31" s="25">
        <v>28</v>
      </c>
      <c r="D31" s="29">
        <v>40908</v>
      </c>
      <c r="E31" s="38">
        <v>46333</v>
      </c>
      <c r="F31" s="65">
        <f t="shared" si="0"/>
        <v>36729.931357077316</v>
      </c>
      <c r="G31" s="28">
        <f t="shared" si="1"/>
        <v>33302.982296291288</v>
      </c>
      <c r="H31" s="28">
        <f t="shared" si="2"/>
        <v>1769.0666506003217</v>
      </c>
      <c r="I31" s="27">
        <f t="shared" si="3"/>
        <v>1.3795945621106063</v>
      </c>
      <c r="J31" s="66">
        <f t="shared" si="4"/>
        <v>9603.0686429226844</v>
      </c>
    </row>
    <row r="32" spans="1:10" x14ac:dyDescent="0.3">
      <c r="A32" s="25">
        <v>8</v>
      </c>
      <c r="B32" s="25">
        <v>1</v>
      </c>
      <c r="C32" s="25">
        <v>29</v>
      </c>
      <c r="D32" s="29">
        <v>40999</v>
      </c>
      <c r="E32" s="38">
        <v>39186</v>
      </c>
      <c r="F32" s="65">
        <f t="shared" si="0"/>
        <v>34845.389608972473</v>
      </c>
      <c r="G32" s="28">
        <f t="shared" si="1"/>
        <v>37673.957198740129</v>
      </c>
      <c r="H32" s="28">
        <f t="shared" si="2"/>
        <v>2029.2574757851737</v>
      </c>
      <c r="I32" s="27">
        <f t="shared" si="3"/>
        <v>1.0354751971216447</v>
      </c>
      <c r="J32" s="66">
        <f t="shared" si="4"/>
        <v>4340.6103910275269</v>
      </c>
    </row>
    <row r="33" spans="1:10" x14ac:dyDescent="0.3">
      <c r="B33" s="25">
        <v>2</v>
      </c>
      <c r="C33" s="25">
        <v>30</v>
      </c>
      <c r="D33" s="29">
        <v>41090</v>
      </c>
      <c r="E33" s="38">
        <v>35023</v>
      </c>
      <c r="F33" s="65">
        <f t="shared" si="0"/>
        <v>39276.969093433443</v>
      </c>
      <c r="G33" s="28">
        <f t="shared" si="1"/>
        <v>37142.227555030448</v>
      </c>
      <c r="H33" s="28">
        <f t="shared" si="2"/>
        <v>1773.1587638356882</v>
      </c>
      <c r="I33" s="27">
        <f t="shared" si="3"/>
        <v>0.9475750362190325</v>
      </c>
      <c r="J33" s="66">
        <f t="shared" si="4"/>
        <v>-4253.969093433443</v>
      </c>
    </row>
    <row r="34" spans="1:10" x14ac:dyDescent="0.3">
      <c r="B34" s="25">
        <v>3</v>
      </c>
      <c r="C34" s="25">
        <v>31</v>
      </c>
      <c r="D34" s="29">
        <v>41182</v>
      </c>
      <c r="E34" s="38">
        <v>35966</v>
      </c>
      <c r="F34" s="65">
        <f t="shared" si="0"/>
        <v>40309.957311596147</v>
      </c>
      <c r="G34" s="28">
        <f t="shared" si="1"/>
        <v>36417.80340007769</v>
      </c>
      <c r="H34" s="28">
        <f t="shared" si="2"/>
        <v>1523.4004719568436</v>
      </c>
      <c r="I34" s="27">
        <f t="shared" si="3"/>
        <v>0.9924180958738178</v>
      </c>
      <c r="J34" s="66">
        <f t="shared" si="4"/>
        <v>-4343.9573115961466</v>
      </c>
    </row>
    <row r="35" spans="1:10" x14ac:dyDescent="0.3">
      <c r="B35" s="26">
        <v>4</v>
      </c>
      <c r="C35" s="25">
        <v>32</v>
      </c>
      <c r="D35" s="29">
        <v>41274</v>
      </c>
      <c r="E35" s="38">
        <v>54512</v>
      </c>
      <c r="F35" s="65">
        <f t="shared" si="0"/>
        <v>52343.478541788718</v>
      </c>
      <c r="G35" s="28">
        <f t="shared" si="1"/>
        <v>38877.336988517942</v>
      </c>
      <c r="H35" s="28">
        <f t="shared" si="2"/>
        <v>1617.0137836051845</v>
      </c>
      <c r="I35" s="27">
        <f t="shared" si="3"/>
        <v>1.3998977421201406</v>
      </c>
      <c r="J35" s="66">
        <f t="shared" si="4"/>
        <v>2168.5214582112822</v>
      </c>
    </row>
    <row r="36" spans="1:10" x14ac:dyDescent="0.3">
      <c r="A36" s="25">
        <v>9</v>
      </c>
      <c r="B36" s="25">
        <v>1</v>
      </c>
      <c r="C36" s="25">
        <v>33</v>
      </c>
      <c r="D36" s="29">
        <v>41364</v>
      </c>
      <c r="E36" s="38">
        <v>43603</v>
      </c>
      <c r="F36" s="65">
        <f t="shared" si="0"/>
        <v>41930.89584807722</v>
      </c>
      <c r="G36" s="28">
        <f t="shared" si="1"/>
        <v>41456.071515657983</v>
      </c>
      <c r="H36" s="28">
        <f t="shared" si="2"/>
        <v>1713.1858579586701</v>
      </c>
      <c r="I36" s="27">
        <f t="shared" si="3"/>
        <v>1.0501567512496488</v>
      </c>
      <c r="J36" s="66">
        <f t="shared" si="4"/>
        <v>1672.1041519227801</v>
      </c>
    </row>
    <row r="37" spans="1:10" x14ac:dyDescent="0.3">
      <c r="B37" s="25">
        <v>2</v>
      </c>
      <c r="C37" s="25">
        <v>34</v>
      </c>
      <c r="D37" s="29">
        <v>41455</v>
      </c>
      <c r="E37" s="38">
        <v>35323</v>
      </c>
      <c r="F37" s="65">
        <f t="shared" si="0"/>
        <v>40906.110619353538</v>
      </c>
      <c r="G37" s="28">
        <f t="shared" si="1"/>
        <v>39660.220104273714</v>
      </c>
      <c r="H37" s="28">
        <f t="shared" si="2"/>
        <v>1362.2821310243762</v>
      </c>
      <c r="I37" s="27">
        <f t="shared" si="3"/>
        <v>0.89633399302152439</v>
      </c>
      <c r="J37" s="66">
        <f t="shared" si="4"/>
        <v>-5583.1106193535379</v>
      </c>
    </row>
    <row r="38" spans="1:10" x14ac:dyDescent="0.3">
      <c r="B38" s="25">
        <v>3</v>
      </c>
      <c r="C38" s="25">
        <v>35</v>
      </c>
      <c r="D38" s="29">
        <v>41547</v>
      </c>
      <c r="E38" s="38">
        <v>37472</v>
      </c>
      <c r="F38" s="65">
        <f t="shared" si="0"/>
        <v>40711.473556333964</v>
      </c>
      <c r="G38" s="28">
        <f t="shared" si="1"/>
        <v>39078.462562821165</v>
      </c>
      <c r="H38" s="28">
        <f t="shared" si="2"/>
        <v>1167.8781637766838</v>
      </c>
      <c r="I38" s="27">
        <f t="shared" si="3"/>
        <v>0.96224403097173616</v>
      </c>
      <c r="J38" s="66">
        <f t="shared" si="4"/>
        <v>-3239.4735563339636</v>
      </c>
    </row>
    <row r="39" spans="1:10" x14ac:dyDescent="0.3">
      <c r="B39" s="26">
        <v>4</v>
      </c>
      <c r="C39" s="25">
        <v>36</v>
      </c>
      <c r="D39" s="29">
        <v>41639</v>
      </c>
      <c r="E39" s="38">
        <v>57594</v>
      </c>
      <c r="F39" s="65">
        <f t="shared" si="0"/>
        <v>56340.761511762183</v>
      </c>
      <c r="G39" s="28">
        <f t="shared" si="1"/>
        <v>40779.507123407573</v>
      </c>
      <c r="H39" s="28">
        <f t="shared" si="2"/>
        <v>1221.1948034576562</v>
      </c>
      <c r="I39" s="27">
        <f t="shared" si="3"/>
        <v>1.4110840972291445</v>
      </c>
      <c r="J39" s="66">
        <f t="shared" si="4"/>
        <v>1253.2384882378174</v>
      </c>
    </row>
    <row r="40" spans="1:10" x14ac:dyDescent="0.3">
      <c r="A40" s="25">
        <v>10</v>
      </c>
      <c r="B40" s="25">
        <v>1</v>
      </c>
      <c r="C40" s="25">
        <v>37</v>
      </c>
      <c r="D40" s="29">
        <v>41729</v>
      </c>
      <c r="E40" s="38">
        <v>45646</v>
      </c>
      <c r="F40" s="65">
        <f t="shared" si="0"/>
        <v>44107.320685721657</v>
      </c>
      <c r="G40" s="28">
        <f t="shared" si="1"/>
        <v>42873.310238711812</v>
      </c>
      <c r="H40" s="28">
        <f t="shared" si="2"/>
        <v>1308.4556346423146</v>
      </c>
      <c r="I40" s="27">
        <f t="shared" si="3"/>
        <v>1.063220203099718</v>
      </c>
      <c r="J40" s="66">
        <f t="shared" si="4"/>
        <v>1538.6793142783426</v>
      </c>
    </row>
    <row r="41" spans="1:10" x14ac:dyDescent="0.3">
      <c r="B41" s="25">
        <v>2</v>
      </c>
      <c r="C41" s="25">
        <v>38</v>
      </c>
      <c r="D41" s="29">
        <v>41820</v>
      </c>
      <c r="E41" s="38">
        <v>37432</v>
      </c>
      <c r="F41" s="65">
        <f t="shared" si="0"/>
        <v>39601.618624005619</v>
      </c>
      <c r="G41" s="28">
        <f t="shared" si="1"/>
        <v>42740.185396892855</v>
      </c>
      <c r="H41" s="28">
        <f t="shared" si="2"/>
        <v>1164.2975869961874</v>
      </c>
      <c r="I41" s="27">
        <f t="shared" si="3"/>
        <v>0.87785646588831479</v>
      </c>
      <c r="J41" s="66">
        <f t="shared" si="4"/>
        <v>-2169.6186240056195</v>
      </c>
    </row>
    <row r="42" spans="1:10" x14ac:dyDescent="0.3">
      <c r="B42" s="25">
        <v>3</v>
      </c>
      <c r="C42" s="25">
        <v>39</v>
      </c>
      <c r="D42" s="29">
        <v>41912</v>
      </c>
      <c r="E42" s="38">
        <v>42123</v>
      </c>
      <c r="F42" s="65">
        <f t="shared" si="0"/>
        <v>42246.826684147389</v>
      </c>
      <c r="G42" s="28">
        <f t="shared" si="1"/>
        <v>43827.843181435848</v>
      </c>
      <c r="H42" s="28">
        <f t="shared" si="2"/>
        <v>1156.633606750868</v>
      </c>
      <c r="I42" s="27">
        <f t="shared" si="3"/>
        <v>0.96121563351340888</v>
      </c>
      <c r="J42" s="66">
        <f t="shared" si="4"/>
        <v>-123.82668414738873</v>
      </c>
    </row>
    <row r="43" spans="1:10" x14ac:dyDescent="0.3">
      <c r="B43" s="26">
        <v>4</v>
      </c>
      <c r="C43" s="25">
        <v>40</v>
      </c>
      <c r="D43" s="29">
        <v>42004</v>
      </c>
      <c r="E43" s="38">
        <v>74599</v>
      </c>
      <c r="F43" s="65">
        <f t="shared" si="0"/>
        <v>63476.879817983856</v>
      </c>
      <c r="G43" s="28">
        <f t="shared" si="1"/>
        <v>49678.660099220157</v>
      </c>
      <c r="H43" s="28">
        <f t="shared" si="2"/>
        <v>1626.0519378542122</v>
      </c>
      <c r="I43" s="27">
        <f t="shared" si="3"/>
        <v>1.4925760190728281</v>
      </c>
      <c r="J43" s="66">
        <f t="shared" si="4"/>
        <v>11122.120182016144</v>
      </c>
    </row>
    <row r="44" spans="1:10" x14ac:dyDescent="0.3">
      <c r="A44" s="25">
        <v>11</v>
      </c>
      <c r="B44" s="25">
        <v>1</v>
      </c>
      <c r="C44" s="25">
        <v>41</v>
      </c>
      <c r="D44" s="29">
        <v>42094</v>
      </c>
      <c r="E44" s="38">
        <v>58010</v>
      </c>
      <c r="F44" s="65">
        <f t="shared" si="0"/>
        <v>54548.206352030749</v>
      </c>
      <c r="G44" s="28">
        <f t="shared" si="1"/>
        <v>53243.825918032482</v>
      </c>
      <c r="H44" s="28">
        <f t="shared" si="2"/>
        <v>1819.9633259500238</v>
      </c>
      <c r="I44" s="27">
        <f t="shared" si="3"/>
        <v>1.0868864162715699</v>
      </c>
      <c r="J44" s="66">
        <f t="shared" si="4"/>
        <v>3461.7936479692507</v>
      </c>
    </row>
    <row r="45" spans="1:10" x14ac:dyDescent="0.3">
      <c r="B45" s="25">
        <v>2</v>
      </c>
      <c r="C45" s="25">
        <v>42</v>
      </c>
      <c r="D45" s="29">
        <v>42185</v>
      </c>
      <c r="E45" s="38">
        <v>49605</v>
      </c>
      <c r="F45" s="65">
        <f t="shared" si="0"/>
        <v>48338.103424141482</v>
      </c>
      <c r="G45" s="28">
        <f t="shared" si="1"/>
        <v>55923.283559978328</v>
      </c>
      <c r="H45" s="28">
        <f t="shared" si="2"/>
        <v>1905.9127575496061</v>
      </c>
      <c r="I45" s="27">
        <f t="shared" si="3"/>
        <v>0.88610250421966585</v>
      </c>
      <c r="J45" s="66">
        <f t="shared" si="4"/>
        <v>1266.8965758585182</v>
      </c>
    </row>
    <row r="46" spans="1:10" x14ac:dyDescent="0.3">
      <c r="B46" s="25">
        <v>3</v>
      </c>
      <c r="C46" s="25">
        <v>43</v>
      </c>
      <c r="D46" s="29">
        <v>42277</v>
      </c>
      <c r="E46" s="38">
        <v>51501</v>
      </c>
      <c r="F46" s="65">
        <f t="shared" si="0"/>
        <v>55586.327573923911</v>
      </c>
      <c r="G46" s="28">
        <f t="shared" si="1"/>
        <v>55297.967428139615</v>
      </c>
      <c r="H46" s="28">
        <f t="shared" si="2"/>
        <v>1652.7898686107742</v>
      </c>
      <c r="I46" s="27">
        <f t="shared" si="3"/>
        <v>0.93432416203154656</v>
      </c>
      <c r="J46" s="66">
        <f t="shared" si="4"/>
        <v>-4085.3275739239107</v>
      </c>
    </row>
    <row r="47" spans="1:10" x14ac:dyDescent="0.3">
      <c r="B47" s="26">
        <v>4</v>
      </c>
      <c r="C47" s="25">
        <v>44</v>
      </c>
      <c r="D47" s="29">
        <v>42369</v>
      </c>
      <c r="E47" s="38">
        <v>75872</v>
      </c>
      <c r="F47" s="65">
        <f t="shared" si="0"/>
        <v>85003.334609166515</v>
      </c>
      <c r="G47" s="28">
        <f t="shared" si="1"/>
        <v>53307.220527036305</v>
      </c>
      <c r="H47" s="28">
        <f t="shared" si="2"/>
        <v>1288.4361916393659</v>
      </c>
      <c r="I47" s="27">
        <f t="shared" si="3"/>
        <v>1.4302247828048009</v>
      </c>
      <c r="J47" s="66">
        <f t="shared" si="4"/>
        <v>-9131.3346091665153</v>
      </c>
    </row>
    <row r="48" spans="1:10" x14ac:dyDescent="0.3">
      <c r="A48" s="25">
        <v>12</v>
      </c>
      <c r="B48" s="25">
        <v>1</v>
      </c>
      <c r="C48" s="25">
        <v>45</v>
      </c>
      <c r="D48" s="29">
        <v>42460</v>
      </c>
      <c r="E48" s="38">
        <v>50557</v>
      </c>
      <c r="F48" s="65">
        <f t="shared" si="0"/>
        <v>59339.277674954261</v>
      </c>
      <c r="G48" s="28">
        <f t="shared" si="1"/>
        <v>49783.404712626623</v>
      </c>
      <c r="H48" s="28">
        <f t="shared" si="2"/>
        <v>807.21099103446113</v>
      </c>
      <c r="I48" s="27">
        <f t="shared" si="3"/>
        <v>1.0226739397933842</v>
      </c>
      <c r="J48" s="66">
        <f t="shared" si="4"/>
        <v>-8782.2776749542609</v>
      </c>
    </row>
    <row r="49" spans="1:10" x14ac:dyDescent="0.3">
      <c r="B49" s="25">
        <v>2</v>
      </c>
      <c r="C49" s="25">
        <v>46</v>
      </c>
      <c r="D49" s="29">
        <v>42551</v>
      </c>
      <c r="E49" s="38">
        <v>42358</v>
      </c>
      <c r="F49" s="65">
        <f t="shared" si="0"/>
        <v>44828.471265028835</v>
      </c>
      <c r="G49" s="28">
        <f t="shared" si="1"/>
        <v>48930.183293600014</v>
      </c>
      <c r="H49" s="28">
        <f t="shared" si="2"/>
        <v>641.16775002835402</v>
      </c>
      <c r="I49" s="27">
        <f t="shared" si="3"/>
        <v>0.86772443790113585</v>
      </c>
      <c r="J49" s="66">
        <f t="shared" si="4"/>
        <v>-2470.4712650288348</v>
      </c>
    </row>
    <row r="50" spans="1:10" x14ac:dyDescent="0.3">
      <c r="B50" s="25">
        <v>3</v>
      </c>
      <c r="C50" s="25">
        <v>47</v>
      </c>
      <c r="D50" s="29">
        <v>42643</v>
      </c>
      <c r="E50" s="38">
        <v>46852</v>
      </c>
      <c r="F50" s="65">
        <f t="shared" si="0"/>
        <v>46315.711024609707</v>
      </c>
      <c r="G50" s="28">
        <f t="shared" si="1"/>
        <v>49913.194009675935</v>
      </c>
      <c r="H50" s="28">
        <f t="shared" si="2"/>
        <v>675.35204663311083</v>
      </c>
      <c r="I50" s="27">
        <f t="shared" si="3"/>
        <v>0.93823509486614998</v>
      </c>
      <c r="J50" s="66">
        <f t="shared" si="4"/>
        <v>536.28897539029276</v>
      </c>
    </row>
    <row r="51" spans="1:10" x14ac:dyDescent="0.3">
      <c r="B51" s="26">
        <v>4</v>
      </c>
      <c r="C51" s="25">
        <v>48</v>
      </c>
      <c r="D51" s="29">
        <v>42735</v>
      </c>
      <c r="E51" s="38">
        <v>78351</v>
      </c>
      <c r="F51" s="65">
        <f t="shared" si="0"/>
        <v>72352.992295795266</v>
      </c>
      <c r="G51" s="28">
        <f t="shared" si="1"/>
        <v>53086.175922629001</v>
      </c>
      <c r="H51" s="28">
        <f t="shared" si="2"/>
        <v>925.11503326510638</v>
      </c>
      <c r="I51" s="27">
        <f t="shared" si="3"/>
        <v>1.4713513468502211</v>
      </c>
      <c r="J51" s="66">
        <f t="shared" si="4"/>
        <v>5998.0077042047342</v>
      </c>
    </row>
    <row r="52" spans="1:10" x14ac:dyDescent="0.3">
      <c r="A52" s="25">
        <v>13</v>
      </c>
      <c r="B52" s="25">
        <v>1</v>
      </c>
      <c r="C52" s="25">
        <v>49</v>
      </c>
      <c r="D52" s="29">
        <v>42825</v>
      </c>
      <c r="E52" s="38">
        <v>52896</v>
      </c>
      <c r="F52" s="65">
        <f t="shared" si="0"/>
        <v>55235.939715191009</v>
      </c>
      <c r="G52" s="28">
        <f t="shared" si="1"/>
        <v>52648.614230054489</v>
      </c>
      <c r="H52" s="28">
        <f t="shared" si="2"/>
        <v>788.84736068114455</v>
      </c>
      <c r="I52" s="27">
        <f t="shared" si="3"/>
        <v>1.0064963218667482</v>
      </c>
      <c r="J52" s="66">
        <f t="shared" si="4"/>
        <v>-2339.9397151910089</v>
      </c>
    </row>
    <row r="53" spans="1:10" x14ac:dyDescent="0.3">
      <c r="B53" s="25">
        <v>2</v>
      </c>
      <c r="C53" s="25">
        <v>50</v>
      </c>
      <c r="D53" s="29">
        <v>42916</v>
      </c>
      <c r="E53" s="38">
        <v>45408</v>
      </c>
      <c r="F53" s="65">
        <f t="shared" si="0"/>
        <v>46368.991321684618</v>
      </c>
      <c r="G53" s="28">
        <f t="shared" si="1"/>
        <v>52777.88839835432</v>
      </c>
      <c r="H53" s="28">
        <f t="shared" si="2"/>
        <v>722.89004144301327</v>
      </c>
      <c r="I53" s="27">
        <f t="shared" si="3"/>
        <v>0.86109671556742651</v>
      </c>
      <c r="J53" s="66">
        <f t="shared" si="4"/>
        <v>-960.99132168461801</v>
      </c>
    </row>
    <row r="54" spans="1:10" x14ac:dyDescent="0.3">
      <c r="B54" s="25">
        <v>3</v>
      </c>
      <c r="C54" s="25">
        <v>51</v>
      </c>
      <c r="D54" s="29">
        <v>43008</v>
      </c>
      <c r="E54" s="38">
        <v>52579</v>
      </c>
      <c r="F54" s="65">
        <f t="shared" si="0"/>
        <v>50196.307934876117</v>
      </c>
      <c r="G54" s="28">
        <f t="shared" si="1"/>
        <v>55013.23045065545</v>
      </c>
      <c r="H54" s="28">
        <f t="shared" si="2"/>
        <v>874.13524252882496</v>
      </c>
      <c r="I54" s="27">
        <f t="shared" si="3"/>
        <v>0.95400022720263855</v>
      </c>
      <c r="J54" s="66">
        <f t="shared" si="4"/>
        <v>2382.6920651238834</v>
      </c>
    </row>
    <row r="55" spans="1:10" x14ac:dyDescent="0.3">
      <c r="B55" s="26">
        <v>4</v>
      </c>
      <c r="C55" s="25">
        <v>52</v>
      </c>
      <c r="D55" s="29">
        <v>43100</v>
      </c>
      <c r="E55" s="38">
        <v>88293</v>
      </c>
      <c r="F55" s="65">
        <f t="shared" si="0"/>
        <v>82229.950784577522</v>
      </c>
      <c r="G55" s="28">
        <f t="shared" si="1"/>
        <v>58341.509802785309</v>
      </c>
      <c r="H55" s="28">
        <f t="shared" si="2"/>
        <v>1119.5496534889285</v>
      </c>
      <c r="I55" s="27">
        <f t="shared" si="3"/>
        <v>1.5091790767875675</v>
      </c>
      <c r="J55" s="66">
        <f t="shared" si="4"/>
        <v>6063.0492154224776</v>
      </c>
    </row>
    <row r="56" spans="1:10" x14ac:dyDescent="0.3">
      <c r="A56" s="25">
        <v>14</v>
      </c>
      <c r="B56" s="25">
        <v>1</v>
      </c>
      <c r="C56" s="25">
        <v>53</v>
      </c>
      <c r="D56" s="29">
        <v>43190</v>
      </c>
      <c r="E56" s="38">
        <v>61137</v>
      </c>
      <c r="F56" s="65">
        <f t="shared" si="0"/>
        <v>59847.337637040051</v>
      </c>
      <c r="G56" s="28">
        <f t="shared" si="1"/>
        <v>60224.173054508588</v>
      </c>
      <c r="H56" s="28">
        <f t="shared" si="2"/>
        <v>1195.8610133123634</v>
      </c>
      <c r="I56" s="27">
        <f t="shared" si="3"/>
        <v>1.0142910689930997</v>
      </c>
      <c r="J56" s="66">
        <f t="shared" si="4"/>
        <v>1289.662362959949</v>
      </c>
    </row>
    <row r="57" spans="1:10" x14ac:dyDescent="0.3">
      <c r="B57" s="25">
        <v>2</v>
      </c>
      <c r="C57" s="25">
        <v>54</v>
      </c>
      <c r="D57" s="29">
        <v>43281</v>
      </c>
      <c r="E57" s="38">
        <v>53265</v>
      </c>
      <c r="F57" s="65">
        <f t="shared" si="0"/>
        <v>52888.589605840069</v>
      </c>
      <c r="G57" s="28">
        <f t="shared" si="1"/>
        <v>61680.370550935375</v>
      </c>
      <c r="H57" s="28">
        <f t="shared" si="2"/>
        <v>1221.8946616238059</v>
      </c>
      <c r="I57" s="27">
        <f t="shared" si="3"/>
        <v>0.86331803739190893</v>
      </c>
      <c r="J57" s="66">
        <f t="shared" si="4"/>
        <v>376.41039415993146</v>
      </c>
    </row>
    <row r="58" spans="1:10" x14ac:dyDescent="0.3">
      <c r="B58" s="25">
        <v>3</v>
      </c>
      <c r="C58" s="25">
        <v>55</v>
      </c>
      <c r="D58" s="29">
        <v>43373</v>
      </c>
      <c r="E58" s="38">
        <v>62900</v>
      </c>
      <c r="F58" s="65">
        <f t="shared" si="0"/>
        <v>60008.775304342082</v>
      </c>
      <c r="G58" s="28">
        <f t="shared" si="1"/>
        <v>64707.18840547296</v>
      </c>
      <c r="H58" s="28">
        <f t="shared" si="2"/>
        <v>1402.3869809151838</v>
      </c>
      <c r="I58" s="27">
        <f t="shared" si="3"/>
        <v>0.9702641822517557</v>
      </c>
      <c r="J58" s="66">
        <f t="shared" si="4"/>
        <v>2891.2246956579183</v>
      </c>
    </row>
    <row r="59" spans="1:10" x14ac:dyDescent="0.3">
      <c r="B59" s="26">
        <v>4</v>
      </c>
      <c r="C59" s="25">
        <v>56</v>
      </c>
      <c r="D59" s="29">
        <v>43465</v>
      </c>
      <c r="E59" s="38">
        <v>84310</v>
      </c>
      <c r="F59" s="65">
        <f t="shared" si="0"/>
        <v>99771.187948447347</v>
      </c>
      <c r="G59" s="28">
        <f t="shared" si="1"/>
        <v>60008.204253995616</v>
      </c>
      <c r="H59" s="28">
        <f t="shared" si="2"/>
        <v>792.24986767593123</v>
      </c>
      <c r="I59" s="27">
        <f t="shared" si="3"/>
        <v>1.4153950061572975</v>
      </c>
      <c r="J59" s="66">
        <f t="shared" si="4"/>
        <v>-15461.187948447347</v>
      </c>
    </row>
    <row r="60" spans="1:10" x14ac:dyDescent="0.3">
      <c r="A60" s="25">
        <v>15</v>
      </c>
      <c r="B60" s="25">
        <v>1</v>
      </c>
      <c r="C60" s="25">
        <v>57</v>
      </c>
      <c r="D60" s="29">
        <v>43555</v>
      </c>
      <c r="E60" s="38">
        <v>58015</v>
      </c>
      <c r="F60" s="65">
        <f t="shared" si="0"/>
        <v>61669.357606336147</v>
      </c>
      <c r="G60" s="28">
        <f t="shared" si="1"/>
        <v>58654.730404825517</v>
      </c>
      <c r="H60" s="28">
        <f t="shared" si="2"/>
        <v>577.67749599132821</v>
      </c>
      <c r="I60" s="27">
        <f t="shared" si="3"/>
        <v>0.991613063753784</v>
      </c>
      <c r="J60" s="66">
        <f t="shared" si="4"/>
        <v>-3654.357606336147</v>
      </c>
    </row>
    <row r="61" spans="1:10" x14ac:dyDescent="0.3">
      <c r="B61" s="25">
        <v>2</v>
      </c>
      <c r="C61" s="25">
        <v>58</v>
      </c>
      <c r="D61" s="29">
        <v>43646</v>
      </c>
      <c r="E61" s="38">
        <v>53809</v>
      </c>
      <c r="F61" s="65">
        <f t="shared" si="0"/>
        <v>51136.406138930201</v>
      </c>
      <c r="G61" s="28">
        <f t="shared" si="1"/>
        <v>61076.096247413014</v>
      </c>
      <c r="H61" s="28">
        <f t="shared" si="2"/>
        <v>762.04633065094504</v>
      </c>
      <c r="I61" s="27">
        <f t="shared" si="3"/>
        <v>0.87924593832668529</v>
      </c>
      <c r="J61" s="66">
        <f t="shared" si="4"/>
        <v>2672.5938610697995</v>
      </c>
    </row>
    <row r="62" spans="1:10" x14ac:dyDescent="0.3">
      <c r="B62" s="25">
        <v>3</v>
      </c>
      <c r="C62" s="25">
        <v>59</v>
      </c>
      <c r="D62" s="29">
        <v>43738</v>
      </c>
      <c r="E62" s="38">
        <v>64040</v>
      </c>
      <c r="F62" s="65">
        <f t="shared" si="0"/>
        <v>59999.334840472708</v>
      </c>
      <c r="G62" s="28">
        <f t="shared" si="1"/>
        <v>64318.351254138528</v>
      </c>
      <c r="H62" s="28">
        <f t="shared" si="2"/>
        <v>1010.067198258402</v>
      </c>
      <c r="I62" s="27">
        <f t="shared" si="3"/>
        <v>0.99313147807450497</v>
      </c>
      <c r="J62" s="66">
        <f t="shared" si="4"/>
        <v>4040.6651595272924</v>
      </c>
    </row>
    <row r="63" spans="1:10" x14ac:dyDescent="0.3">
      <c r="B63" s="26">
        <v>4</v>
      </c>
      <c r="C63" s="25">
        <v>60</v>
      </c>
      <c r="D63" s="29">
        <v>43830</v>
      </c>
      <c r="E63" s="38">
        <v>91819</v>
      </c>
      <c r="F63" s="65">
        <f t="shared" si="0"/>
        <v>92465.517237676861</v>
      </c>
      <c r="G63" s="28">
        <f t="shared" si="1"/>
        <v>65056.381557768254</v>
      </c>
      <c r="H63" s="28">
        <f t="shared" si="2"/>
        <v>982.86350879553447</v>
      </c>
      <c r="I63" s="27">
        <f t="shared" si="3"/>
        <v>1.4117776851145178</v>
      </c>
      <c r="J63" s="66">
        <f t="shared" si="4"/>
        <v>-646.51723767686053</v>
      </c>
    </row>
    <row r="64" spans="1:10" x14ac:dyDescent="0.3">
      <c r="A64" s="25">
        <v>16</v>
      </c>
      <c r="B64" s="25">
        <v>1</v>
      </c>
      <c r="C64" s="25">
        <v>61</v>
      </c>
      <c r="D64" s="29">
        <v>43921</v>
      </c>
      <c r="E64" s="38">
        <v>58313</v>
      </c>
      <c r="F64" s="65">
        <f t="shared" si="0"/>
        <v>65485.37812844228</v>
      </c>
      <c r="G64" s="28">
        <f t="shared" si="1"/>
        <v>61731.536669355577</v>
      </c>
      <c r="H64" s="28">
        <f t="shared" si="2"/>
        <v>552.09266907471329</v>
      </c>
      <c r="I64" s="27">
        <f t="shared" si="3"/>
        <v>0.94932157828146668</v>
      </c>
      <c r="J64" s="66">
        <f t="shared" si="4"/>
        <v>-7172.3781284422803</v>
      </c>
    </row>
    <row r="65" spans="1:11" x14ac:dyDescent="0.3">
      <c r="B65" s="25">
        <v>2</v>
      </c>
      <c r="C65" s="25">
        <v>62</v>
      </c>
      <c r="D65" s="29">
        <v>44012</v>
      </c>
      <c r="E65" s="38">
        <v>59685</v>
      </c>
      <c r="F65" s="65">
        <f t="shared" si="0"/>
        <v>54762.628120059606</v>
      </c>
      <c r="G65" s="28">
        <f t="shared" si="1"/>
        <v>65617.81215719266</v>
      </c>
      <c r="H65" s="28">
        <f t="shared" si="2"/>
        <v>885.51095095095025</v>
      </c>
      <c r="I65" s="27">
        <f t="shared" si="3"/>
        <v>0.90655140009249735</v>
      </c>
      <c r="J65" s="66">
        <f t="shared" si="4"/>
        <v>4922.3718799403941</v>
      </c>
    </row>
    <row r="66" spans="1:11" x14ac:dyDescent="0.3">
      <c r="F66" s="39"/>
      <c r="J66" s="24">
        <f>SUMSQ(J8:J65)</f>
        <v>1108711315.4133689</v>
      </c>
      <c r="K66" s="24" t="s">
        <v>181</v>
      </c>
    </row>
    <row r="67" spans="1:11" x14ac:dyDescent="0.3">
      <c r="B67" s="26"/>
      <c r="F67" s="39"/>
      <c r="G67" s="47"/>
    </row>
    <row r="68" spans="1:11" x14ac:dyDescent="0.3">
      <c r="F68" s="39"/>
    </row>
    <row r="69" spans="1:11" x14ac:dyDescent="0.3">
      <c r="F69" s="39"/>
    </row>
    <row r="71" spans="1:11" x14ac:dyDescent="0.3">
      <c r="A71" s="58" t="s">
        <v>151</v>
      </c>
      <c r="B71" s="58" t="s">
        <v>150</v>
      </c>
      <c r="C71" s="58" t="s">
        <v>149</v>
      </c>
      <c r="D71" s="59" t="s">
        <v>154</v>
      </c>
      <c r="E71" s="58" t="s">
        <v>147</v>
      </c>
      <c r="F71" s="58" t="s">
        <v>146</v>
      </c>
      <c r="G71" s="58" t="s">
        <v>145</v>
      </c>
      <c r="J71" s="24" t="s">
        <v>148</v>
      </c>
    </row>
    <row r="72" spans="1:11" x14ac:dyDescent="0.3">
      <c r="A72" s="60">
        <v>15</v>
      </c>
      <c r="B72" s="60">
        <v>3</v>
      </c>
      <c r="C72" s="60">
        <v>59</v>
      </c>
      <c r="D72" s="61">
        <v>43738</v>
      </c>
      <c r="E72" s="62"/>
      <c r="F72" s="62"/>
      <c r="G72" s="63">
        <v>0.98933290304373467</v>
      </c>
      <c r="H72" s="25">
        <v>1</v>
      </c>
      <c r="J72" s="24">
        <f>($E$75+H72*$F$75)*G72</f>
        <v>66007.603744520558</v>
      </c>
    </row>
    <row r="73" spans="1:11" x14ac:dyDescent="0.3">
      <c r="A73" s="60">
        <v>15</v>
      </c>
      <c r="B73" s="64">
        <v>4</v>
      </c>
      <c r="C73" s="60">
        <v>60</v>
      </c>
      <c r="D73" s="61">
        <v>43830</v>
      </c>
      <c r="E73" s="62"/>
      <c r="F73" s="62"/>
      <c r="G73" s="63">
        <v>1.4077688789031069</v>
      </c>
      <c r="H73" s="25">
        <v>2</v>
      </c>
      <c r="J73" s="24">
        <f>($E$75+H73*$F$75)*G73</f>
        <v>95178.268495303084</v>
      </c>
    </row>
    <row r="74" spans="1:11" x14ac:dyDescent="0.3">
      <c r="A74" s="60">
        <v>16</v>
      </c>
      <c r="B74" s="60">
        <v>1</v>
      </c>
      <c r="C74" s="60">
        <v>61</v>
      </c>
      <c r="D74" s="61">
        <v>43921</v>
      </c>
      <c r="E74" s="62"/>
      <c r="F74" s="62"/>
      <c r="G74" s="63">
        <v>0.94779380876094621</v>
      </c>
      <c r="H74" s="25">
        <v>3</v>
      </c>
      <c r="J74" s="24">
        <f>($E$75+H74*$F$75)*G74</f>
        <v>64923.20770893048</v>
      </c>
    </row>
    <row r="75" spans="1:11" x14ac:dyDescent="0.3">
      <c r="A75" s="60">
        <v>16</v>
      </c>
      <c r="B75" s="60">
        <v>2</v>
      </c>
      <c r="C75" s="60">
        <v>62</v>
      </c>
      <c r="D75" s="61">
        <v>44012</v>
      </c>
      <c r="E75" s="62">
        <v>65829.310058543968</v>
      </c>
      <c r="F75" s="62">
        <v>889.99498169546405</v>
      </c>
      <c r="G75" s="63">
        <v>0.90364810416580066</v>
      </c>
      <c r="H75" s="25">
        <v>4</v>
      </c>
      <c r="J75" s="24">
        <f>($E$75+H75*$F$75)*G75</f>
        <v>62703.50034465066</v>
      </c>
    </row>
    <row r="76" spans="1:11" x14ac:dyDescent="0.3">
      <c r="H76" s="25">
        <v>5</v>
      </c>
      <c r="J76" s="24">
        <f>($E$75+H76*$F$75)*G72</f>
        <v>69529.609020261079</v>
      </c>
    </row>
    <row r="77" spans="1:11" x14ac:dyDescent="0.3">
      <c r="H77" s="25">
        <v>6</v>
      </c>
      <c r="J77" s="24">
        <f>($E$75+H77*$F$75)*G73</f>
        <v>100189.89744574635</v>
      </c>
    </row>
  </sheetData>
  <conditionalFormatting sqref="A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04"/>
  <sheetViews>
    <sheetView workbookViewId="0">
      <selection activeCell="M15" sqref="M15"/>
    </sheetView>
  </sheetViews>
  <sheetFormatPr defaultRowHeight="14.4" x14ac:dyDescent="0.3"/>
  <cols>
    <col min="3" max="3" width="14.33203125" bestFit="1" customWidth="1"/>
    <col min="4" max="6" width="8.88671875" style="67"/>
    <col min="8" max="9" width="9.33203125" style="67" customWidth="1"/>
  </cols>
  <sheetData>
    <row r="1" spans="2:14" x14ac:dyDescent="0.3">
      <c r="K1" t="s">
        <v>189</v>
      </c>
    </row>
    <row r="2" spans="2:14" x14ac:dyDescent="0.3">
      <c r="B2" s="54" t="s">
        <v>172</v>
      </c>
      <c r="C2" s="54" t="s">
        <v>173</v>
      </c>
      <c r="D2" s="67" t="s">
        <v>155</v>
      </c>
      <c r="E2" s="67" t="s">
        <v>185</v>
      </c>
      <c r="F2" s="67" t="s">
        <v>186</v>
      </c>
      <c r="G2" s="68" t="s">
        <v>183</v>
      </c>
      <c r="H2" s="68" t="s">
        <v>155</v>
      </c>
      <c r="I2" s="68" t="s">
        <v>187</v>
      </c>
      <c r="J2" s="68" t="s">
        <v>188</v>
      </c>
      <c r="K2">
        <v>22</v>
      </c>
    </row>
    <row r="3" spans="2:14" x14ac:dyDescent="0.3">
      <c r="B3" s="54">
        <v>1</v>
      </c>
      <c r="C3" s="54">
        <v>19</v>
      </c>
      <c r="D3" s="67">
        <f>C3*9</f>
        <v>171</v>
      </c>
      <c r="E3" s="67">
        <f>30*3</f>
        <v>90</v>
      </c>
      <c r="F3" s="67">
        <f>D3-E3</f>
        <v>81</v>
      </c>
      <c r="G3">
        <f>30-C3</f>
        <v>11</v>
      </c>
      <c r="H3" s="67">
        <f>IF(C3&lt;=$K$2, C3*9, $K$2*9)</f>
        <v>171</v>
      </c>
      <c r="I3" s="67">
        <f>$K$2*3</f>
        <v>66</v>
      </c>
      <c r="J3" s="70">
        <f>H3-I3</f>
        <v>105</v>
      </c>
      <c r="N3" s="70"/>
    </row>
    <row r="4" spans="2:14" x14ac:dyDescent="0.3">
      <c r="B4" s="54">
        <v>2</v>
      </c>
      <c r="C4" s="54">
        <v>13</v>
      </c>
      <c r="D4" s="67">
        <f t="shared" ref="D4:D67" si="0">C4*9</f>
        <v>117</v>
      </c>
      <c r="E4" s="67">
        <f t="shared" ref="E4:E67" si="1">30*3</f>
        <v>90</v>
      </c>
      <c r="F4" s="67">
        <f t="shared" ref="F4:F67" si="2">D4-E4</f>
        <v>27</v>
      </c>
      <c r="G4">
        <f t="shared" ref="G4:G67" si="3">30-C4</f>
        <v>17</v>
      </c>
      <c r="H4" s="67">
        <f t="shared" ref="H4:H67" si="4">IF(C4&lt;=$K$2, C4*9, $K$2*9)</f>
        <v>117</v>
      </c>
      <c r="I4" s="67">
        <f t="shared" ref="H4:I67" si="5">$K$2*3</f>
        <v>66</v>
      </c>
      <c r="J4" s="70">
        <f t="shared" ref="J4:J67" si="6">H4-I4</f>
        <v>51</v>
      </c>
      <c r="N4" s="70"/>
    </row>
    <row r="5" spans="2:14" x14ac:dyDescent="0.3">
      <c r="B5" s="54">
        <v>3</v>
      </c>
      <c r="C5" s="54">
        <v>19</v>
      </c>
      <c r="D5" s="67">
        <f t="shared" si="0"/>
        <v>171</v>
      </c>
      <c r="E5" s="67">
        <f t="shared" si="1"/>
        <v>90</v>
      </c>
      <c r="F5" s="67">
        <f t="shared" si="2"/>
        <v>81</v>
      </c>
      <c r="G5">
        <f t="shared" si="3"/>
        <v>11</v>
      </c>
      <c r="H5" s="67">
        <f t="shared" si="4"/>
        <v>171</v>
      </c>
      <c r="I5" s="67">
        <f t="shared" si="5"/>
        <v>66</v>
      </c>
      <c r="J5" s="70">
        <f t="shared" si="6"/>
        <v>105</v>
      </c>
      <c r="N5" s="70"/>
    </row>
    <row r="6" spans="2:14" x14ac:dyDescent="0.3">
      <c r="B6" s="54">
        <v>4</v>
      </c>
      <c r="C6" s="54">
        <v>22</v>
      </c>
      <c r="D6" s="67">
        <f t="shared" si="0"/>
        <v>198</v>
      </c>
      <c r="E6" s="67">
        <f t="shared" si="1"/>
        <v>90</v>
      </c>
      <c r="F6" s="67">
        <f t="shared" si="2"/>
        <v>108</v>
      </c>
      <c r="G6">
        <f t="shared" si="3"/>
        <v>8</v>
      </c>
      <c r="H6" s="67">
        <f t="shared" si="4"/>
        <v>198</v>
      </c>
      <c r="I6" s="67">
        <f t="shared" si="5"/>
        <v>66</v>
      </c>
      <c r="J6" s="70">
        <f t="shared" si="6"/>
        <v>132</v>
      </c>
      <c r="N6" s="70"/>
    </row>
    <row r="7" spans="2:14" x14ac:dyDescent="0.3">
      <c r="B7" s="54">
        <v>5</v>
      </c>
      <c r="C7" s="54">
        <v>16</v>
      </c>
      <c r="D7" s="67">
        <f t="shared" si="0"/>
        <v>144</v>
      </c>
      <c r="E7" s="67">
        <f t="shared" si="1"/>
        <v>90</v>
      </c>
      <c r="F7" s="67">
        <f t="shared" si="2"/>
        <v>54</v>
      </c>
      <c r="G7">
        <f t="shared" si="3"/>
        <v>14</v>
      </c>
      <c r="H7" s="67">
        <f t="shared" si="4"/>
        <v>144</v>
      </c>
      <c r="I7" s="67">
        <f t="shared" si="5"/>
        <v>66</v>
      </c>
      <c r="J7" s="70">
        <f t="shared" si="6"/>
        <v>78</v>
      </c>
      <c r="N7" s="70"/>
    </row>
    <row r="8" spans="2:14" x14ac:dyDescent="0.3">
      <c r="B8" s="54">
        <v>6</v>
      </c>
      <c r="C8" s="54">
        <v>18</v>
      </c>
      <c r="D8" s="67">
        <f t="shared" si="0"/>
        <v>162</v>
      </c>
      <c r="E8" s="67">
        <f t="shared" si="1"/>
        <v>90</v>
      </c>
      <c r="F8" s="67">
        <f t="shared" si="2"/>
        <v>72</v>
      </c>
      <c r="G8">
        <f t="shared" si="3"/>
        <v>12</v>
      </c>
      <c r="H8" s="67">
        <f t="shared" si="4"/>
        <v>162</v>
      </c>
      <c r="I8" s="67">
        <f t="shared" si="5"/>
        <v>66</v>
      </c>
      <c r="J8" s="70">
        <f t="shared" si="6"/>
        <v>96</v>
      </c>
      <c r="N8" s="70"/>
    </row>
    <row r="9" spans="2:14" x14ac:dyDescent="0.3">
      <c r="B9" s="54">
        <v>7</v>
      </c>
      <c r="C9" s="54">
        <v>20</v>
      </c>
      <c r="D9" s="67">
        <f t="shared" si="0"/>
        <v>180</v>
      </c>
      <c r="E9" s="67">
        <f t="shared" si="1"/>
        <v>90</v>
      </c>
      <c r="F9" s="67">
        <f t="shared" si="2"/>
        <v>90</v>
      </c>
      <c r="G9">
        <f t="shared" si="3"/>
        <v>10</v>
      </c>
      <c r="H9" s="67">
        <f t="shared" si="4"/>
        <v>180</v>
      </c>
      <c r="I9" s="67">
        <f t="shared" si="5"/>
        <v>66</v>
      </c>
      <c r="J9" s="70">
        <f t="shared" si="6"/>
        <v>114</v>
      </c>
      <c r="N9" s="70"/>
    </row>
    <row r="10" spans="2:14" x14ac:dyDescent="0.3">
      <c r="B10" s="54">
        <v>8</v>
      </c>
      <c r="C10" s="54">
        <v>25</v>
      </c>
      <c r="D10" s="67">
        <f t="shared" si="0"/>
        <v>225</v>
      </c>
      <c r="E10" s="67">
        <f t="shared" si="1"/>
        <v>90</v>
      </c>
      <c r="F10" s="67">
        <f t="shared" si="2"/>
        <v>135</v>
      </c>
      <c r="G10">
        <f t="shared" si="3"/>
        <v>5</v>
      </c>
      <c r="H10" s="67">
        <f t="shared" si="4"/>
        <v>198</v>
      </c>
      <c r="I10" s="67">
        <f t="shared" si="5"/>
        <v>66</v>
      </c>
      <c r="J10" s="70">
        <f t="shared" si="6"/>
        <v>132</v>
      </c>
      <c r="N10" s="70"/>
    </row>
    <row r="11" spans="2:14" x14ac:dyDescent="0.3">
      <c r="B11" s="54">
        <v>9</v>
      </c>
      <c r="C11" s="54">
        <v>24</v>
      </c>
      <c r="D11" s="67">
        <f t="shared" si="0"/>
        <v>216</v>
      </c>
      <c r="E11" s="67">
        <f t="shared" si="1"/>
        <v>90</v>
      </c>
      <c r="F11" s="67">
        <f t="shared" si="2"/>
        <v>126</v>
      </c>
      <c r="G11">
        <f t="shared" si="3"/>
        <v>6</v>
      </c>
      <c r="H11" s="67">
        <f t="shared" si="4"/>
        <v>198</v>
      </c>
      <c r="I11" s="67">
        <f t="shared" si="5"/>
        <v>66</v>
      </c>
      <c r="J11" s="70">
        <f t="shared" si="6"/>
        <v>132</v>
      </c>
      <c r="N11" s="70"/>
    </row>
    <row r="12" spans="2:14" x14ac:dyDescent="0.3">
      <c r="B12" s="54">
        <v>10</v>
      </c>
      <c r="C12" s="54">
        <v>20</v>
      </c>
      <c r="D12" s="67">
        <f t="shared" si="0"/>
        <v>180</v>
      </c>
      <c r="E12" s="67">
        <f t="shared" si="1"/>
        <v>90</v>
      </c>
      <c r="F12" s="67">
        <f t="shared" si="2"/>
        <v>90</v>
      </c>
      <c r="G12">
        <f t="shared" si="3"/>
        <v>10</v>
      </c>
      <c r="H12" s="67">
        <f t="shared" si="4"/>
        <v>180</v>
      </c>
      <c r="I12" s="67">
        <f t="shared" si="5"/>
        <v>66</v>
      </c>
      <c r="J12" s="70">
        <f t="shared" si="6"/>
        <v>114</v>
      </c>
      <c r="N12" s="70"/>
    </row>
    <row r="13" spans="2:14" x14ac:dyDescent="0.3">
      <c r="B13" s="54">
        <v>11</v>
      </c>
      <c r="C13" s="54">
        <v>25</v>
      </c>
      <c r="D13" s="67">
        <f t="shared" si="0"/>
        <v>225</v>
      </c>
      <c r="E13" s="67">
        <f t="shared" si="1"/>
        <v>90</v>
      </c>
      <c r="F13" s="67">
        <f t="shared" si="2"/>
        <v>135</v>
      </c>
      <c r="G13">
        <f t="shared" si="3"/>
        <v>5</v>
      </c>
      <c r="H13" s="67">
        <f t="shared" si="4"/>
        <v>198</v>
      </c>
      <c r="I13" s="67">
        <f t="shared" si="5"/>
        <v>66</v>
      </c>
      <c r="J13" s="70">
        <f t="shared" si="6"/>
        <v>132</v>
      </c>
      <c r="N13" s="70"/>
    </row>
    <row r="14" spans="2:14" x14ac:dyDescent="0.3">
      <c r="B14" s="54">
        <v>12</v>
      </c>
      <c r="C14" s="54">
        <v>20</v>
      </c>
      <c r="D14" s="67">
        <f t="shared" si="0"/>
        <v>180</v>
      </c>
      <c r="E14" s="67">
        <f t="shared" si="1"/>
        <v>90</v>
      </c>
      <c r="F14" s="67">
        <f t="shared" si="2"/>
        <v>90</v>
      </c>
      <c r="G14">
        <f t="shared" si="3"/>
        <v>10</v>
      </c>
      <c r="H14" s="67">
        <f t="shared" si="4"/>
        <v>180</v>
      </c>
      <c r="I14" s="67">
        <f t="shared" si="5"/>
        <v>66</v>
      </c>
      <c r="J14" s="70">
        <f t="shared" si="6"/>
        <v>114</v>
      </c>
      <c r="N14" s="70"/>
    </row>
    <row r="15" spans="2:14" x14ac:dyDescent="0.3">
      <c r="B15" s="54">
        <v>13</v>
      </c>
      <c r="C15" s="54">
        <v>14</v>
      </c>
      <c r="D15" s="67">
        <f t="shared" si="0"/>
        <v>126</v>
      </c>
      <c r="E15" s="67">
        <f t="shared" si="1"/>
        <v>90</v>
      </c>
      <c r="F15" s="67">
        <f t="shared" si="2"/>
        <v>36</v>
      </c>
      <c r="G15">
        <f t="shared" si="3"/>
        <v>16</v>
      </c>
      <c r="H15" s="67">
        <f t="shared" si="4"/>
        <v>126</v>
      </c>
      <c r="I15" s="67">
        <f t="shared" si="5"/>
        <v>66</v>
      </c>
      <c r="J15" s="70">
        <f t="shared" si="6"/>
        <v>60</v>
      </c>
      <c r="N15" s="70"/>
    </row>
    <row r="16" spans="2:14" x14ac:dyDescent="0.3">
      <c r="B16" s="54">
        <v>14</v>
      </c>
      <c r="C16" s="54">
        <v>23</v>
      </c>
      <c r="D16" s="67">
        <f t="shared" si="0"/>
        <v>207</v>
      </c>
      <c r="E16" s="67">
        <f t="shared" si="1"/>
        <v>90</v>
      </c>
      <c r="F16" s="67">
        <f t="shared" si="2"/>
        <v>117</v>
      </c>
      <c r="G16">
        <f t="shared" si="3"/>
        <v>7</v>
      </c>
      <c r="H16" s="67">
        <f t="shared" si="4"/>
        <v>198</v>
      </c>
      <c r="I16" s="67">
        <f t="shared" si="5"/>
        <v>66</v>
      </c>
      <c r="J16" s="70">
        <f t="shared" si="6"/>
        <v>132</v>
      </c>
      <c r="N16" s="70"/>
    </row>
    <row r="17" spans="2:14" x14ac:dyDescent="0.3">
      <c r="B17" s="54">
        <v>15</v>
      </c>
      <c r="C17" s="54">
        <v>17</v>
      </c>
      <c r="D17" s="67">
        <f t="shared" si="0"/>
        <v>153</v>
      </c>
      <c r="E17" s="67">
        <f t="shared" si="1"/>
        <v>90</v>
      </c>
      <c r="F17" s="67">
        <f t="shared" si="2"/>
        <v>63</v>
      </c>
      <c r="G17">
        <f t="shared" si="3"/>
        <v>13</v>
      </c>
      <c r="H17" s="67">
        <f t="shared" si="4"/>
        <v>153</v>
      </c>
      <c r="I17" s="67">
        <f t="shared" si="5"/>
        <v>66</v>
      </c>
      <c r="J17" s="70">
        <f t="shared" si="6"/>
        <v>87</v>
      </c>
      <c r="N17" s="70"/>
    </row>
    <row r="18" spans="2:14" x14ac:dyDescent="0.3">
      <c r="B18" s="54">
        <v>16</v>
      </c>
      <c r="C18" s="54">
        <v>20</v>
      </c>
      <c r="D18" s="67">
        <f t="shared" si="0"/>
        <v>180</v>
      </c>
      <c r="E18" s="67">
        <f t="shared" si="1"/>
        <v>90</v>
      </c>
      <c r="F18" s="67">
        <f t="shared" si="2"/>
        <v>90</v>
      </c>
      <c r="G18">
        <f t="shared" si="3"/>
        <v>10</v>
      </c>
      <c r="H18" s="67">
        <f t="shared" si="4"/>
        <v>180</v>
      </c>
      <c r="I18" s="67">
        <f t="shared" si="5"/>
        <v>66</v>
      </c>
      <c r="J18" s="70">
        <f t="shared" si="6"/>
        <v>114</v>
      </c>
      <c r="N18" s="70"/>
    </row>
    <row r="19" spans="2:14" x14ac:dyDescent="0.3">
      <c r="B19" s="54">
        <v>17</v>
      </c>
      <c r="C19" s="54">
        <v>17</v>
      </c>
      <c r="D19" s="67">
        <f t="shared" si="0"/>
        <v>153</v>
      </c>
      <c r="E19" s="67">
        <f t="shared" si="1"/>
        <v>90</v>
      </c>
      <c r="F19" s="67">
        <f t="shared" si="2"/>
        <v>63</v>
      </c>
      <c r="G19">
        <f t="shared" si="3"/>
        <v>13</v>
      </c>
      <c r="H19" s="67">
        <f t="shared" si="4"/>
        <v>153</v>
      </c>
      <c r="I19" s="67">
        <f t="shared" si="5"/>
        <v>66</v>
      </c>
      <c r="J19" s="70">
        <f t="shared" si="6"/>
        <v>87</v>
      </c>
      <c r="N19" s="70"/>
    </row>
    <row r="20" spans="2:14" x14ac:dyDescent="0.3">
      <c r="B20" s="54">
        <v>18</v>
      </c>
      <c r="C20" s="54">
        <v>19</v>
      </c>
      <c r="D20" s="67">
        <f t="shared" si="0"/>
        <v>171</v>
      </c>
      <c r="E20" s="67">
        <f t="shared" si="1"/>
        <v>90</v>
      </c>
      <c r="F20" s="67">
        <f t="shared" si="2"/>
        <v>81</v>
      </c>
      <c r="G20">
        <f t="shared" si="3"/>
        <v>11</v>
      </c>
      <c r="H20" s="67">
        <f t="shared" si="4"/>
        <v>171</v>
      </c>
      <c r="I20" s="67">
        <f t="shared" si="5"/>
        <v>66</v>
      </c>
      <c r="J20" s="70">
        <f t="shared" si="6"/>
        <v>105</v>
      </c>
      <c r="N20" s="70"/>
    </row>
    <row r="21" spans="2:14" x14ac:dyDescent="0.3">
      <c r="B21" s="54">
        <v>19</v>
      </c>
      <c r="C21" s="54">
        <v>23</v>
      </c>
      <c r="D21" s="67">
        <f t="shared" si="0"/>
        <v>207</v>
      </c>
      <c r="E21" s="67">
        <f t="shared" si="1"/>
        <v>90</v>
      </c>
      <c r="F21" s="67">
        <f t="shared" si="2"/>
        <v>117</v>
      </c>
      <c r="G21">
        <f t="shared" si="3"/>
        <v>7</v>
      </c>
      <c r="H21" s="67">
        <f t="shared" si="4"/>
        <v>198</v>
      </c>
      <c r="I21" s="67">
        <f t="shared" si="5"/>
        <v>66</v>
      </c>
      <c r="J21" s="70">
        <f t="shared" si="6"/>
        <v>132</v>
      </c>
      <c r="N21" s="70"/>
    </row>
    <row r="22" spans="2:14" x14ac:dyDescent="0.3">
      <c r="B22" s="54">
        <v>20</v>
      </c>
      <c r="C22" s="54">
        <v>26</v>
      </c>
      <c r="D22" s="67">
        <f t="shared" si="0"/>
        <v>234</v>
      </c>
      <c r="E22" s="67">
        <f t="shared" si="1"/>
        <v>90</v>
      </c>
      <c r="F22" s="67">
        <f t="shared" si="2"/>
        <v>144</v>
      </c>
      <c r="G22">
        <f t="shared" si="3"/>
        <v>4</v>
      </c>
      <c r="H22" s="67">
        <f t="shared" si="4"/>
        <v>198</v>
      </c>
      <c r="I22" s="67">
        <f t="shared" si="5"/>
        <v>66</v>
      </c>
      <c r="J22" s="70">
        <f t="shared" si="6"/>
        <v>132</v>
      </c>
      <c r="N22" s="70"/>
    </row>
    <row r="23" spans="2:14" x14ac:dyDescent="0.3">
      <c r="B23" s="54">
        <v>21</v>
      </c>
      <c r="C23" s="54">
        <v>28</v>
      </c>
      <c r="D23" s="67">
        <f t="shared" si="0"/>
        <v>252</v>
      </c>
      <c r="E23" s="67">
        <f t="shared" si="1"/>
        <v>90</v>
      </c>
      <c r="F23" s="67">
        <f t="shared" si="2"/>
        <v>162</v>
      </c>
      <c r="G23">
        <f t="shared" si="3"/>
        <v>2</v>
      </c>
      <c r="H23" s="67">
        <f t="shared" si="4"/>
        <v>198</v>
      </c>
      <c r="I23" s="67">
        <f t="shared" si="5"/>
        <v>66</v>
      </c>
      <c r="J23" s="70">
        <f t="shared" si="6"/>
        <v>132</v>
      </c>
      <c r="N23" s="70"/>
    </row>
    <row r="24" spans="2:14" x14ac:dyDescent="0.3">
      <c r="B24" s="54">
        <v>22</v>
      </c>
      <c r="C24" s="54">
        <v>14</v>
      </c>
      <c r="D24" s="67">
        <f t="shared" si="0"/>
        <v>126</v>
      </c>
      <c r="E24" s="67">
        <f t="shared" si="1"/>
        <v>90</v>
      </c>
      <c r="F24" s="67">
        <f t="shared" si="2"/>
        <v>36</v>
      </c>
      <c r="G24">
        <f t="shared" si="3"/>
        <v>16</v>
      </c>
      <c r="H24" s="67">
        <f t="shared" si="4"/>
        <v>126</v>
      </c>
      <c r="I24" s="67">
        <f t="shared" si="5"/>
        <v>66</v>
      </c>
      <c r="J24" s="70">
        <f t="shared" si="6"/>
        <v>60</v>
      </c>
      <c r="N24" s="70"/>
    </row>
    <row r="25" spans="2:14" x14ac:dyDescent="0.3">
      <c r="B25" s="54">
        <v>23</v>
      </c>
      <c r="C25" s="54">
        <v>20</v>
      </c>
      <c r="D25" s="67">
        <f t="shared" si="0"/>
        <v>180</v>
      </c>
      <c r="E25" s="67">
        <f t="shared" si="1"/>
        <v>90</v>
      </c>
      <c r="F25" s="67">
        <f t="shared" si="2"/>
        <v>90</v>
      </c>
      <c r="G25">
        <f t="shared" si="3"/>
        <v>10</v>
      </c>
      <c r="H25" s="67">
        <f t="shared" si="4"/>
        <v>180</v>
      </c>
      <c r="I25" s="67">
        <f t="shared" si="5"/>
        <v>66</v>
      </c>
      <c r="J25" s="70">
        <f t="shared" si="6"/>
        <v>114</v>
      </c>
      <c r="N25" s="70"/>
    </row>
    <row r="26" spans="2:14" x14ac:dyDescent="0.3">
      <c r="B26" s="54">
        <v>24</v>
      </c>
      <c r="C26" s="54">
        <v>9</v>
      </c>
      <c r="D26" s="67">
        <f t="shared" si="0"/>
        <v>81</v>
      </c>
      <c r="E26" s="67">
        <f t="shared" si="1"/>
        <v>90</v>
      </c>
      <c r="F26" s="67">
        <f t="shared" si="2"/>
        <v>-9</v>
      </c>
      <c r="G26">
        <f t="shared" si="3"/>
        <v>21</v>
      </c>
      <c r="H26" s="67">
        <f t="shared" si="4"/>
        <v>81</v>
      </c>
      <c r="I26" s="67">
        <f t="shared" si="5"/>
        <v>66</v>
      </c>
      <c r="J26" s="70">
        <f t="shared" si="6"/>
        <v>15</v>
      </c>
      <c r="N26" s="70"/>
    </row>
    <row r="27" spans="2:14" x14ac:dyDescent="0.3">
      <c r="B27" s="54">
        <v>25</v>
      </c>
      <c r="C27" s="54">
        <v>18</v>
      </c>
      <c r="D27" s="67">
        <f t="shared" si="0"/>
        <v>162</v>
      </c>
      <c r="E27" s="67">
        <f t="shared" si="1"/>
        <v>90</v>
      </c>
      <c r="F27" s="67">
        <f t="shared" si="2"/>
        <v>72</v>
      </c>
      <c r="G27">
        <f t="shared" si="3"/>
        <v>12</v>
      </c>
      <c r="H27" s="67">
        <f t="shared" si="4"/>
        <v>162</v>
      </c>
      <c r="I27" s="67">
        <f t="shared" si="5"/>
        <v>66</v>
      </c>
      <c r="J27" s="70">
        <f t="shared" si="6"/>
        <v>96</v>
      </c>
      <c r="N27" s="70"/>
    </row>
    <row r="28" spans="2:14" x14ac:dyDescent="0.3">
      <c r="B28" s="54">
        <v>26</v>
      </c>
      <c r="C28" s="54">
        <v>21</v>
      </c>
      <c r="D28" s="67">
        <f t="shared" si="0"/>
        <v>189</v>
      </c>
      <c r="E28" s="67">
        <f t="shared" si="1"/>
        <v>90</v>
      </c>
      <c r="F28" s="67">
        <f t="shared" si="2"/>
        <v>99</v>
      </c>
      <c r="G28">
        <f t="shared" si="3"/>
        <v>9</v>
      </c>
      <c r="H28" s="67">
        <f t="shared" si="4"/>
        <v>189</v>
      </c>
      <c r="I28" s="67">
        <f t="shared" si="5"/>
        <v>66</v>
      </c>
      <c r="J28" s="70">
        <f t="shared" si="6"/>
        <v>123</v>
      </c>
      <c r="N28" s="70"/>
    </row>
    <row r="29" spans="2:14" x14ac:dyDescent="0.3">
      <c r="B29" s="54">
        <v>27</v>
      </c>
      <c r="C29" s="54">
        <v>13</v>
      </c>
      <c r="D29" s="67">
        <f t="shared" si="0"/>
        <v>117</v>
      </c>
      <c r="E29" s="67">
        <f t="shared" si="1"/>
        <v>90</v>
      </c>
      <c r="F29" s="67">
        <f t="shared" si="2"/>
        <v>27</v>
      </c>
      <c r="G29">
        <f t="shared" si="3"/>
        <v>17</v>
      </c>
      <c r="H29" s="67">
        <f t="shared" si="4"/>
        <v>117</v>
      </c>
      <c r="I29" s="67">
        <f t="shared" si="5"/>
        <v>66</v>
      </c>
      <c r="J29" s="70">
        <f t="shared" si="6"/>
        <v>51</v>
      </c>
      <c r="N29" s="70"/>
    </row>
    <row r="30" spans="2:14" x14ac:dyDescent="0.3">
      <c r="B30" s="54">
        <v>28</v>
      </c>
      <c r="C30" s="54">
        <v>17</v>
      </c>
      <c r="D30" s="67">
        <f t="shared" si="0"/>
        <v>153</v>
      </c>
      <c r="E30" s="67">
        <f t="shared" si="1"/>
        <v>90</v>
      </c>
      <c r="F30" s="67">
        <f t="shared" si="2"/>
        <v>63</v>
      </c>
      <c r="G30">
        <f t="shared" si="3"/>
        <v>13</v>
      </c>
      <c r="H30" s="67">
        <f t="shared" si="4"/>
        <v>153</v>
      </c>
      <c r="I30" s="67">
        <f t="shared" si="5"/>
        <v>66</v>
      </c>
      <c r="J30" s="70">
        <f t="shared" si="6"/>
        <v>87</v>
      </c>
      <c r="N30" s="70"/>
    </row>
    <row r="31" spans="2:14" x14ac:dyDescent="0.3">
      <c r="B31" s="54">
        <v>29</v>
      </c>
      <c r="C31" s="54">
        <v>22</v>
      </c>
      <c r="D31" s="67">
        <f t="shared" si="0"/>
        <v>198</v>
      </c>
      <c r="E31" s="67">
        <f t="shared" si="1"/>
        <v>90</v>
      </c>
      <c r="F31" s="67">
        <f t="shared" si="2"/>
        <v>108</v>
      </c>
      <c r="G31">
        <f t="shared" si="3"/>
        <v>8</v>
      </c>
      <c r="H31" s="67">
        <f t="shared" si="4"/>
        <v>198</v>
      </c>
      <c r="I31" s="67">
        <f t="shared" si="5"/>
        <v>66</v>
      </c>
      <c r="J31" s="70">
        <f t="shared" si="6"/>
        <v>132</v>
      </c>
      <c r="N31" s="70"/>
    </row>
    <row r="32" spans="2:14" x14ac:dyDescent="0.3">
      <c r="B32" s="54">
        <v>30</v>
      </c>
      <c r="C32" s="54">
        <v>21</v>
      </c>
      <c r="D32" s="67">
        <f t="shared" si="0"/>
        <v>189</v>
      </c>
      <c r="E32" s="67">
        <f t="shared" si="1"/>
        <v>90</v>
      </c>
      <c r="F32" s="67">
        <f t="shared" si="2"/>
        <v>99</v>
      </c>
      <c r="G32">
        <f t="shared" si="3"/>
        <v>9</v>
      </c>
      <c r="H32" s="67">
        <f t="shared" si="4"/>
        <v>189</v>
      </c>
      <c r="I32" s="67">
        <f t="shared" si="5"/>
        <v>66</v>
      </c>
      <c r="J32" s="70">
        <f t="shared" si="6"/>
        <v>123</v>
      </c>
      <c r="N32" s="70"/>
    </row>
    <row r="33" spans="2:14" x14ac:dyDescent="0.3">
      <c r="B33" s="54">
        <v>31</v>
      </c>
      <c r="C33" s="54">
        <v>20</v>
      </c>
      <c r="D33" s="67">
        <f t="shared" si="0"/>
        <v>180</v>
      </c>
      <c r="E33" s="67">
        <f t="shared" si="1"/>
        <v>90</v>
      </c>
      <c r="F33" s="67">
        <f t="shared" si="2"/>
        <v>90</v>
      </c>
      <c r="G33">
        <f t="shared" si="3"/>
        <v>10</v>
      </c>
      <c r="H33" s="67">
        <f t="shared" si="4"/>
        <v>180</v>
      </c>
      <c r="I33" s="67">
        <f t="shared" si="5"/>
        <v>66</v>
      </c>
      <c r="J33" s="70">
        <f t="shared" si="6"/>
        <v>114</v>
      </c>
      <c r="N33" s="70"/>
    </row>
    <row r="34" spans="2:14" x14ac:dyDescent="0.3">
      <c r="B34" s="54">
        <v>32</v>
      </c>
      <c r="C34" s="54">
        <v>20</v>
      </c>
      <c r="D34" s="67">
        <f t="shared" si="0"/>
        <v>180</v>
      </c>
      <c r="E34" s="67">
        <f t="shared" si="1"/>
        <v>90</v>
      </c>
      <c r="F34" s="67">
        <f t="shared" si="2"/>
        <v>90</v>
      </c>
      <c r="G34">
        <f t="shared" si="3"/>
        <v>10</v>
      </c>
      <c r="H34" s="67">
        <f t="shared" si="4"/>
        <v>180</v>
      </c>
      <c r="I34" s="67">
        <f t="shared" si="5"/>
        <v>66</v>
      </c>
      <c r="J34" s="70">
        <f t="shared" si="6"/>
        <v>114</v>
      </c>
      <c r="N34" s="70"/>
    </row>
    <row r="35" spans="2:14" x14ac:dyDescent="0.3">
      <c r="B35" s="54">
        <v>33</v>
      </c>
      <c r="C35" s="54">
        <v>13</v>
      </c>
      <c r="D35" s="67">
        <f t="shared" si="0"/>
        <v>117</v>
      </c>
      <c r="E35" s="67">
        <f t="shared" si="1"/>
        <v>90</v>
      </c>
      <c r="F35" s="67">
        <f t="shared" si="2"/>
        <v>27</v>
      </c>
      <c r="G35">
        <f t="shared" si="3"/>
        <v>17</v>
      </c>
      <c r="H35" s="67">
        <f t="shared" si="4"/>
        <v>117</v>
      </c>
      <c r="I35" s="67">
        <f t="shared" si="5"/>
        <v>66</v>
      </c>
      <c r="J35" s="70">
        <f t="shared" si="6"/>
        <v>51</v>
      </c>
      <c r="N35" s="70"/>
    </row>
    <row r="36" spans="2:14" x14ac:dyDescent="0.3">
      <c r="B36" s="54">
        <v>34</v>
      </c>
      <c r="C36" s="54">
        <v>20</v>
      </c>
      <c r="D36" s="67">
        <f t="shared" si="0"/>
        <v>180</v>
      </c>
      <c r="E36" s="67">
        <f t="shared" si="1"/>
        <v>90</v>
      </c>
      <c r="F36" s="67">
        <f t="shared" si="2"/>
        <v>90</v>
      </c>
      <c r="G36">
        <f t="shared" si="3"/>
        <v>10</v>
      </c>
      <c r="H36" s="67">
        <f t="shared" si="4"/>
        <v>180</v>
      </c>
      <c r="I36" s="67">
        <f t="shared" si="5"/>
        <v>66</v>
      </c>
      <c r="J36" s="70">
        <f t="shared" si="6"/>
        <v>114</v>
      </c>
      <c r="N36" s="70"/>
    </row>
    <row r="37" spans="2:14" x14ac:dyDescent="0.3">
      <c r="B37" s="54">
        <v>35</v>
      </c>
      <c r="C37" s="54">
        <v>17</v>
      </c>
      <c r="D37" s="67">
        <f t="shared" si="0"/>
        <v>153</v>
      </c>
      <c r="E37" s="67">
        <f t="shared" si="1"/>
        <v>90</v>
      </c>
      <c r="F37" s="67">
        <f t="shared" si="2"/>
        <v>63</v>
      </c>
      <c r="G37">
        <f t="shared" si="3"/>
        <v>13</v>
      </c>
      <c r="H37" s="67">
        <f t="shared" si="4"/>
        <v>153</v>
      </c>
      <c r="I37" s="67">
        <f t="shared" si="5"/>
        <v>66</v>
      </c>
      <c r="J37" s="70">
        <f t="shared" si="6"/>
        <v>87</v>
      </c>
      <c r="N37" s="70"/>
    </row>
    <row r="38" spans="2:14" x14ac:dyDescent="0.3">
      <c r="B38" s="54">
        <v>36</v>
      </c>
      <c r="C38" s="54">
        <v>21</v>
      </c>
      <c r="D38" s="67">
        <f t="shared" si="0"/>
        <v>189</v>
      </c>
      <c r="E38" s="67">
        <f t="shared" si="1"/>
        <v>90</v>
      </c>
      <c r="F38" s="67">
        <f t="shared" si="2"/>
        <v>99</v>
      </c>
      <c r="G38">
        <f t="shared" si="3"/>
        <v>9</v>
      </c>
      <c r="H38" s="67">
        <f t="shared" si="4"/>
        <v>189</v>
      </c>
      <c r="I38" s="67">
        <f t="shared" si="5"/>
        <v>66</v>
      </c>
      <c r="J38" s="70">
        <f t="shared" si="6"/>
        <v>123</v>
      </c>
      <c r="N38" s="70"/>
    </row>
    <row r="39" spans="2:14" x14ac:dyDescent="0.3">
      <c r="B39" s="54">
        <v>37</v>
      </c>
      <c r="C39" s="54">
        <v>29</v>
      </c>
      <c r="D39" s="67">
        <f t="shared" si="0"/>
        <v>261</v>
      </c>
      <c r="E39" s="67">
        <f t="shared" si="1"/>
        <v>90</v>
      </c>
      <c r="F39" s="67">
        <f t="shared" si="2"/>
        <v>171</v>
      </c>
      <c r="G39">
        <f t="shared" si="3"/>
        <v>1</v>
      </c>
      <c r="H39" s="67">
        <f t="shared" si="4"/>
        <v>198</v>
      </c>
      <c r="I39" s="67">
        <f t="shared" si="5"/>
        <v>66</v>
      </c>
      <c r="J39" s="70">
        <f t="shared" si="6"/>
        <v>132</v>
      </c>
      <c r="N39" s="70"/>
    </row>
    <row r="40" spans="2:14" x14ac:dyDescent="0.3">
      <c r="B40" s="54">
        <v>38</v>
      </c>
      <c r="C40" s="54">
        <v>23</v>
      </c>
      <c r="D40" s="67">
        <f t="shared" si="0"/>
        <v>207</v>
      </c>
      <c r="E40" s="67">
        <f t="shared" si="1"/>
        <v>90</v>
      </c>
      <c r="F40" s="67">
        <f t="shared" si="2"/>
        <v>117</v>
      </c>
      <c r="G40">
        <f t="shared" si="3"/>
        <v>7</v>
      </c>
      <c r="H40" s="67">
        <f t="shared" si="4"/>
        <v>198</v>
      </c>
      <c r="I40" s="67">
        <f t="shared" si="5"/>
        <v>66</v>
      </c>
      <c r="J40" s="70">
        <f t="shared" si="6"/>
        <v>132</v>
      </c>
      <c r="N40" s="70"/>
    </row>
    <row r="41" spans="2:14" x14ac:dyDescent="0.3">
      <c r="B41" s="54">
        <v>39</v>
      </c>
      <c r="C41" s="54">
        <v>20</v>
      </c>
      <c r="D41" s="67">
        <f t="shared" si="0"/>
        <v>180</v>
      </c>
      <c r="E41" s="67">
        <f t="shared" si="1"/>
        <v>90</v>
      </c>
      <c r="F41" s="67">
        <f t="shared" si="2"/>
        <v>90</v>
      </c>
      <c r="G41">
        <f t="shared" si="3"/>
        <v>10</v>
      </c>
      <c r="H41" s="67">
        <f t="shared" si="4"/>
        <v>180</v>
      </c>
      <c r="I41" s="67">
        <f t="shared" si="5"/>
        <v>66</v>
      </c>
      <c r="J41" s="70">
        <f t="shared" si="6"/>
        <v>114</v>
      </c>
      <c r="N41" s="70"/>
    </row>
    <row r="42" spans="2:14" x14ac:dyDescent="0.3">
      <c r="B42" s="54">
        <v>40</v>
      </c>
      <c r="C42" s="54">
        <v>23</v>
      </c>
      <c r="D42" s="67">
        <f t="shared" si="0"/>
        <v>207</v>
      </c>
      <c r="E42" s="67">
        <f t="shared" si="1"/>
        <v>90</v>
      </c>
      <c r="F42" s="67">
        <f t="shared" si="2"/>
        <v>117</v>
      </c>
      <c r="G42">
        <f t="shared" si="3"/>
        <v>7</v>
      </c>
      <c r="H42" s="67">
        <f t="shared" si="4"/>
        <v>198</v>
      </c>
      <c r="I42" s="67">
        <f t="shared" si="5"/>
        <v>66</v>
      </c>
      <c r="J42" s="70">
        <f t="shared" si="6"/>
        <v>132</v>
      </c>
      <c r="N42" s="70"/>
    </row>
    <row r="43" spans="2:14" x14ac:dyDescent="0.3">
      <c r="B43" s="54">
        <v>41</v>
      </c>
      <c r="C43" s="54">
        <v>17</v>
      </c>
      <c r="D43" s="67">
        <f t="shared" si="0"/>
        <v>153</v>
      </c>
      <c r="E43" s="67">
        <f t="shared" si="1"/>
        <v>90</v>
      </c>
      <c r="F43" s="67">
        <f t="shared" si="2"/>
        <v>63</v>
      </c>
      <c r="G43">
        <f t="shared" si="3"/>
        <v>13</v>
      </c>
      <c r="H43" s="67">
        <f t="shared" si="4"/>
        <v>153</v>
      </c>
      <c r="I43" s="67">
        <f t="shared" si="5"/>
        <v>66</v>
      </c>
      <c r="J43" s="70">
        <f t="shared" si="6"/>
        <v>87</v>
      </c>
      <c r="N43" s="70"/>
    </row>
    <row r="44" spans="2:14" x14ac:dyDescent="0.3">
      <c r="B44" s="54">
        <v>42</v>
      </c>
      <c r="C44" s="54">
        <v>27</v>
      </c>
      <c r="D44" s="67">
        <f t="shared" si="0"/>
        <v>243</v>
      </c>
      <c r="E44" s="67">
        <f t="shared" si="1"/>
        <v>90</v>
      </c>
      <c r="F44" s="67">
        <f t="shared" si="2"/>
        <v>153</v>
      </c>
      <c r="G44">
        <f t="shared" si="3"/>
        <v>3</v>
      </c>
      <c r="H44" s="67">
        <f t="shared" si="4"/>
        <v>198</v>
      </c>
      <c r="I44" s="67">
        <f t="shared" si="5"/>
        <v>66</v>
      </c>
      <c r="J44" s="70">
        <f t="shared" si="6"/>
        <v>132</v>
      </c>
      <c r="N44" s="70"/>
    </row>
    <row r="45" spans="2:14" x14ac:dyDescent="0.3">
      <c r="B45" s="54">
        <v>43</v>
      </c>
      <c r="C45" s="54">
        <v>19</v>
      </c>
      <c r="D45" s="67">
        <f t="shared" si="0"/>
        <v>171</v>
      </c>
      <c r="E45" s="67">
        <f t="shared" si="1"/>
        <v>90</v>
      </c>
      <c r="F45" s="67">
        <f t="shared" si="2"/>
        <v>81</v>
      </c>
      <c r="G45">
        <f t="shared" si="3"/>
        <v>11</v>
      </c>
      <c r="H45" s="67">
        <f t="shared" si="4"/>
        <v>171</v>
      </c>
      <c r="I45" s="67">
        <f t="shared" si="5"/>
        <v>66</v>
      </c>
      <c r="J45" s="70">
        <f t="shared" si="6"/>
        <v>105</v>
      </c>
      <c r="N45" s="70"/>
    </row>
    <row r="46" spans="2:14" x14ac:dyDescent="0.3">
      <c r="B46" s="54">
        <v>44</v>
      </c>
      <c r="C46" s="54">
        <v>18</v>
      </c>
      <c r="D46" s="67">
        <f t="shared" si="0"/>
        <v>162</v>
      </c>
      <c r="E46" s="67">
        <f t="shared" si="1"/>
        <v>90</v>
      </c>
      <c r="F46" s="67">
        <f t="shared" si="2"/>
        <v>72</v>
      </c>
      <c r="G46">
        <f t="shared" si="3"/>
        <v>12</v>
      </c>
      <c r="H46" s="67">
        <f t="shared" si="4"/>
        <v>162</v>
      </c>
      <c r="I46" s="67">
        <f t="shared" si="5"/>
        <v>66</v>
      </c>
      <c r="J46" s="70">
        <f t="shared" si="6"/>
        <v>96</v>
      </c>
      <c r="N46" s="70"/>
    </row>
    <row r="47" spans="2:14" x14ac:dyDescent="0.3">
      <c r="B47" s="54">
        <v>45</v>
      </c>
      <c r="C47" s="54">
        <v>22</v>
      </c>
      <c r="D47" s="67">
        <f t="shared" si="0"/>
        <v>198</v>
      </c>
      <c r="E47" s="67">
        <f t="shared" si="1"/>
        <v>90</v>
      </c>
      <c r="F47" s="67">
        <f t="shared" si="2"/>
        <v>108</v>
      </c>
      <c r="G47">
        <f t="shared" si="3"/>
        <v>8</v>
      </c>
      <c r="H47" s="67">
        <f t="shared" si="4"/>
        <v>198</v>
      </c>
      <c r="I47" s="67">
        <f t="shared" si="5"/>
        <v>66</v>
      </c>
      <c r="J47" s="70">
        <f t="shared" si="6"/>
        <v>132</v>
      </c>
      <c r="N47" s="70"/>
    </row>
    <row r="48" spans="2:14" x14ac:dyDescent="0.3">
      <c r="B48" s="54">
        <v>46</v>
      </c>
      <c r="C48" s="54">
        <v>24</v>
      </c>
      <c r="D48" s="67">
        <f t="shared" si="0"/>
        <v>216</v>
      </c>
      <c r="E48" s="67">
        <f t="shared" si="1"/>
        <v>90</v>
      </c>
      <c r="F48" s="67">
        <f t="shared" si="2"/>
        <v>126</v>
      </c>
      <c r="G48">
        <f t="shared" si="3"/>
        <v>6</v>
      </c>
      <c r="H48" s="67">
        <f t="shared" si="4"/>
        <v>198</v>
      </c>
      <c r="I48" s="67">
        <f t="shared" si="5"/>
        <v>66</v>
      </c>
      <c r="J48" s="70">
        <f t="shared" si="6"/>
        <v>132</v>
      </c>
      <c r="N48" s="70"/>
    </row>
    <row r="49" spans="2:14" x14ac:dyDescent="0.3">
      <c r="B49" s="54">
        <v>47</v>
      </c>
      <c r="C49" s="54">
        <v>13</v>
      </c>
      <c r="D49" s="67">
        <f t="shared" si="0"/>
        <v>117</v>
      </c>
      <c r="E49" s="67">
        <f t="shared" si="1"/>
        <v>90</v>
      </c>
      <c r="F49" s="67">
        <f t="shared" si="2"/>
        <v>27</v>
      </c>
      <c r="G49">
        <f t="shared" si="3"/>
        <v>17</v>
      </c>
      <c r="H49" s="67">
        <f t="shared" si="4"/>
        <v>117</v>
      </c>
      <c r="I49" s="67">
        <f t="shared" si="5"/>
        <v>66</v>
      </c>
      <c r="J49" s="70">
        <f t="shared" si="6"/>
        <v>51</v>
      </c>
      <c r="N49" s="70"/>
    </row>
    <row r="50" spans="2:14" x14ac:dyDescent="0.3">
      <c r="B50" s="54">
        <v>48</v>
      </c>
      <c r="C50" s="54">
        <v>20</v>
      </c>
      <c r="D50" s="67">
        <f t="shared" si="0"/>
        <v>180</v>
      </c>
      <c r="E50" s="67">
        <f t="shared" si="1"/>
        <v>90</v>
      </c>
      <c r="F50" s="67">
        <f t="shared" si="2"/>
        <v>90</v>
      </c>
      <c r="G50">
        <f t="shared" si="3"/>
        <v>10</v>
      </c>
      <c r="H50" s="67">
        <f t="shared" si="4"/>
        <v>180</v>
      </c>
      <c r="I50" s="67">
        <f t="shared" si="5"/>
        <v>66</v>
      </c>
      <c r="J50" s="70">
        <f t="shared" si="6"/>
        <v>114</v>
      </c>
      <c r="N50" s="70"/>
    </row>
    <row r="51" spans="2:14" x14ac:dyDescent="0.3">
      <c r="B51" s="54">
        <v>49</v>
      </c>
      <c r="C51" s="54">
        <v>19</v>
      </c>
      <c r="D51" s="67">
        <f t="shared" si="0"/>
        <v>171</v>
      </c>
      <c r="E51" s="67">
        <f t="shared" si="1"/>
        <v>90</v>
      </c>
      <c r="F51" s="67">
        <f t="shared" si="2"/>
        <v>81</v>
      </c>
      <c r="G51">
        <f t="shared" si="3"/>
        <v>11</v>
      </c>
      <c r="H51" s="67">
        <f t="shared" si="4"/>
        <v>171</v>
      </c>
      <c r="I51" s="67">
        <f t="shared" si="5"/>
        <v>66</v>
      </c>
      <c r="J51" s="70">
        <f t="shared" si="6"/>
        <v>105</v>
      </c>
      <c r="N51" s="70"/>
    </row>
    <row r="52" spans="2:14" x14ac:dyDescent="0.3">
      <c r="B52" s="54">
        <v>50</v>
      </c>
      <c r="C52" s="54">
        <v>19</v>
      </c>
      <c r="D52" s="67">
        <f t="shared" si="0"/>
        <v>171</v>
      </c>
      <c r="E52" s="67">
        <f t="shared" si="1"/>
        <v>90</v>
      </c>
      <c r="F52" s="67">
        <f t="shared" si="2"/>
        <v>81</v>
      </c>
      <c r="G52">
        <f t="shared" si="3"/>
        <v>11</v>
      </c>
      <c r="H52" s="67">
        <f t="shared" si="4"/>
        <v>171</v>
      </c>
      <c r="I52" s="67">
        <f t="shared" si="5"/>
        <v>66</v>
      </c>
      <c r="J52" s="70">
        <f t="shared" si="6"/>
        <v>105</v>
      </c>
      <c r="N52" s="70"/>
    </row>
    <row r="53" spans="2:14" x14ac:dyDescent="0.3">
      <c r="B53" s="54">
        <v>51</v>
      </c>
      <c r="C53" s="54">
        <v>22</v>
      </c>
      <c r="D53" s="67">
        <f t="shared" si="0"/>
        <v>198</v>
      </c>
      <c r="E53" s="67">
        <f t="shared" si="1"/>
        <v>90</v>
      </c>
      <c r="F53" s="67">
        <f t="shared" si="2"/>
        <v>108</v>
      </c>
      <c r="G53">
        <f t="shared" si="3"/>
        <v>8</v>
      </c>
      <c r="H53" s="67">
        <f t="shared" si="4"/>
        <v>198</v>
      </c>
      <c r="I53" s="67">
        <f t="shared" si="5"/>
        <v>66</v>
      </c>
      <c r="J53" s="70">
        <f t="shared" si="6"/>
        <v>132</v>
      </c>
      <c r="N53" s="70"/>
    </row>
    <row r="54" spans="2:14" x14ac:dyDescent="0.3">
      <c r="B54" s="54">
        <v>52</v>
      </c>
      <c r="C54" s="54">
        <v>23</v>
      </c>
      <c r="D54" s="67">
        <f t="shared" si="0"/>
        <v>207</v>
      </c>
      <c r="E54" s="67">
        <f t="shared" si="1"/>
        <v>90</v>
      </c>
      <c r="F54" s="67">
        <f t="shared" si="2"/>
        <v>117</v>
      </c>
      <c r="G54">
        <f t="shared" si="3"/>
        <v>7</v>
      </c>
      <c r="H54" s="67">
        <f t="shared" si="4"/>
        <v>198</v>
      </c>
      <c r="I54" s="67">
        <f t="shared" si="5"/>
        <v>66</v>
      </c>
      <c r="J54" s="70">
        <f t="shared" si="6"/>
        <v>132</v>
      </c>
      <c r="N54" s="70"/>
    </row>
    <row r="55" spans="2:14" x14ac:dyDescent="0.3">
      <c r="B55" s="54">
        <v>53</v>
      </c>
      <c r="C55" s="54">
        <v>24</v>
      </c>
      <c r="D55" s="67">
        <f t="shared" si="0"/>
        <v>216</v>
      </c>
      <c r="E55" s="67">
        <f t="shared" si="1"/>
        <v>90</v>
      </c>
      <c r="F55" s="67">
        <f t="shared" si="2"/>
        <v>126</v>
      </c>
      <c r="G55">
        <f t="shared" si="3"/>
        <v>6</v>
      </c>
      <c r="H55" s="67">
        <f t="shared" si="4"/>
        <v>198</v>
      </c>
      <c r="I55" s="67">
        <f t="shared" si="5"/>
        <v>66</v>
      </c>
      <c r="J55" s="70">
        <f t="shared" si="6"/>
        <v>132</v>
      </c>
      <c r="N55" s="70"/>
    </row>
    <row r="56" spans="2:14" x14ac:dyDescent="0.3">
      <c r="B56" s="54">
        <v>54</v>
      </c>
      <c r="C56" s="54">
        <v>20</v>
      </c>
      <c r="D56" s="67">
        <f t="shared" si="0"/>
        <v>180</v>
      </c>
      <c r="E56" s="67">
        <f t="shared" si="1"/>
        <v>90</v>
      </c>
      <c r="F56" s="67">
        <f t="shared" si="2"/>
        <v>90</v>
      </c>
      <c r="G56">
        <f t="shared" si="3"/>
        <v>10</v>
      </c>
      <c r="H56" s="67">
        <f t="shared" si="4"/>
        <v>180</v>
      </c>
      <c r="I56" s="67">
        <f t="shared" si="5"/>
        <v>66</v>
      </c>
      <c r="J56" s="70">
        <f t="shared" si="6"/>
        <v>114</v>
      </c>
      <c r="N56" s="70"/>
    </row>
    <row r="57" spans="2:14" x14ac:dyDescent="0.3">
      <c r="B57" s="54">
        <v>55</v>
      </c>
      <c r="C57" s="54">
        <v>23</v>
      </c>
      <c r="D57" s="67">
        <f t="shared" si="0"/>
        <v>207</v>
      </c>
      <c r="E57" s="67">
        <f t="shared" si="1"/>
        <v>90</v>
      </c>
      <c r="F57" s="67">
        <f t="shared" si="2"/>
        <v>117</v>
      </c>
      <c r="G57">
        <f t="shared" si="3"/>
        <v>7</v>
      </c>
      <c r="H57" s="67">
        <f t="shared" si="4"/>
        <v>198</v>
      </c>
      <c r="I57" s="67">
        <f t="shared" si="5"/>
        <v>66</v>
      </c>
      <c r="J57" s="70">
        <f t="shared" si="6"/>
        <v>132</v>
      </c>
      <c r="N57" s="70"/>
    </row>
    <row r="58" spans="2:14" x14ac:dyDescent="0.3">
      <c r="B58" s="54">
        <v>56</v>
      </c>
      <c r="C58" s="54">
        <v>21</v>
      </c>
      <c r="D58" s="67">
        <f t="shared" si="0"/>
        <v>189</v>
      </c>
      <c r="E58" s="67">
        <f t="shared" si="1"/>
        <v>90</v>
      </c>
      <c r="F58" s="67">
        <f t="shared" si="2"/>
        <v>99</v>
      </c>
      <c r="G58">
        <f t="shared" si="3"/>
        <v>9</v>
      </c>
      <c r="H58" s="67">
        <f t="shared" si="4"/>
        <v>189</v>
      </c>
      <c r="I58" s="67">
        <f t="shared" si="5"/>
        <v>66</v>
      </c>
      <c r="J58" s="70">
        <f t="shared" si="6"/>
        <v>123</v>
      </c>
      <c r="N58" s="70"/>
    </row>
    <row r="59" spans="2:14" x14ac:dyDescent="0.3">
      <c r="B59" s="54">
        <v>57</v>
      </c>
      <c r="C59" s="54">
        <v>20</v>
      </c>
      <c r="D59" s="67">
        <f t="shared" si="0"/>
        <v>180</v>
      </c>
      <c r="E59" s="67">
        <f t="shared" si="1"/>
        <v>90</v>
      </c>
      <c r="F59" s="67">
        <f t="shared" si="2"/>
        <v>90</v>
      </c>
      <c r="G59">
        <f t="shared" si="3"/>
        <v>10</v>
      </c>
      <c r="H59" s="67">
        <f t="shared" si="4"/>
        <v>180</v>
      </c>
      <c r="I59" s="67">
        <f t="shared" si="5"/>
        <v>66</v>
      </c>
      <c r="J59" s="70">
        <f t="shared" si="6"/>
        <v>114</v>
      </c>
      <c r="N59" s="70"/>
    </row>
    <row r="60" spans="2:14" x14ac:dyDescent="0.3">
      <c r="B60" s="54">
        <v>58</v>
      </c>
      <c r="C60" s="54">
        <v>16</v>
      </c>
      <c r="D60" s="67">
        <f t="shared" si="0"/>
        <v>144</v>
      </c>
      <c r="E60" s="67">
        <f t="shared" si="1"/>
        <v>90</v>
      </c>
      <c r="F60" s="67">
        <f t="shared" si="2"/>
        <v>54</v>
      </c>
      <c r="G60">
        <f t="shared" si="3"/>
        <v>14</v>
      </c>
      <c r="H60" s="67">
        <f t="shared" si="4"/>
        <v>144</v>
      </c>
      <c r="I60" s="67">
        <f t="shared" si="5"/>
        <v>66</v>
      </c>
      <c r="J60" s="70">
        <f t="shared" si="6"/>
        <v>78</v>
      </c>
      <c r="N60" s="70"/>
    </row>
    <row r="61" spans="2:14" x14ac:dyDescent="0.3">
      <c r="B61" s="54">
        <v>59</v>
      </c>
      <c r="C61" s="54">
        <v>19</v>
      </c>
      <c r="D61" s="67">
        <f t="shared" si="0"/>
        <v>171</v>
      </c>
      <c r="E61" s="67">
        <f t="shared" si="1"/>
        <v>90</v>
      </c>
      <c r="F61" s="67">
        <f t="shared" si="2"/>
        <v>81</v>
      </c>
      <c r="G61">
        <f t="shared" si="3"/>
        <v>11</v>
      </c>
      <c r="H61" s="67">
        <f t="shared" si="4"/>
        <v>171</v>
      </c>
      <c r="I61" s="67">
        <f t="shared" si="5"/>
        <v>66</v>
      </c>
      <c r="J61" s="70">
        <f t="shared" si="6"/>
        <v>105</v>
      </c>
      <c r="N61" s="70"/>
    </row>
    <row r="62" spans="2:14" x14ac:dyDescent="0.3">
      <c r="B62" s="54">
        <v>60</v>
      </c>
      <c r="C62" s="54">
        <v>18</v>
      </c>
      <c r="D62" s="67">
        <f t="shared" si="0"/>
        <v>162</v>
      </c>
      <c r="E62" s="67">
        <f t="shared" si="1"/>
        <v>90</v>
      </c>
      <c r="F62" s="67">
        <f t="shared" si="2"/>
        <v>72</v>
      </c>
      <c r="G62">
        <f t="shared" si="3"/>
        <v>12</v>
      </c>
      <c r="H62" s="67">
        <f t="shared" si="4"/>
        <v>162</v>
      </c>
      <c r="I62" s="67">
        <f t="shared" si="5"/>
        <v>66</v>
      </c>
      <c r="J62" s="70">
        <f t="shared" si="6"/>
        <v>96</v>
      </c>
      <c r="N62" s="70"/>
    </row>
    <row r="63" spans="2:14" x14ac:dyDescent="0.3">
      <c r="B63" s="54">
        <v>61</v>
      </c>
      <c r="C63" s="54">
        <v>24</v>
      </c>
      <c r="D63" s="67">
        <f t="shared" si="0"/>
        <v>216</v>
      </c>
      <c r="E63" s="67">
        <f t="shared" si="1"/>
        <v>90</v>
      </c>
      <c r="F63" s="67">
        <f t="shared" si="2"/>
        <v>126</v>
      </c>
      <c r="G63">
        <f t="shared" si="3"/>
        <v>6</v>
      </c>
      <c r="H63" s="67">
        <f t="shared" si="4"/>
        <v>198</v>
      </c>
      <c r="I63" s="67">
        <f t="shared" si="5"/>
        <v>66</v>
      </c>
      <c r="J63" s="70">
        <f t="shared" si="6"/>
        <v>132</v>
      </c>
      <c r="N63" s="70"/>
    </row>
    <row r="64" spans="2:14" x14ac:dyDescent="0.3">
      <c r="B64" s="54">
        <v>62</v>
      </c>
      <c r="C64" s="54">
        <v>16</v>
      </c>
      <c r="D64" s="67">
        <f t="shared" si="0"/>
        <v>144</v>
      </c>
      <c r="E64" s="67">
        <f t="shared" si="1"/>
        <v>90</v>
      </c>
      <c r="F64" s="67">
        <f t="shared" si="2"/>
        <v>54</v>
      </c>
      <c r="G64">
        <f t="shared" si="3"/>
        <v>14</v>
      </c>
      <c r="H64" s="67">
        <f t="shared" si="4"/>
        <v>144</v>
      </c>
      <c r="I64" s="67">
        <f t="shared" si="5"/>
        <v>66</v>
      </c>
      <c r="J64" s="70">
        <f t="shared" si="6"/>
        <v>78</v>
      </c>
      <c r="N64" s="70"/>
    </row>
    <row r="65" spans="2:14" x14ac:dyDescent="0.3">
      <c r="B65" s="54">
        <v>63</v>
      </c>
      <c r="C65" s="54">
        <v>19</v>
      </c>
      <c r="D65" s="67">
        <f t="shared" si="0"/>
        <v>171</v>
      </c>
      <c r="E65" s="67">
        <f t="shared" si="1"/>
        <v>90</v>
      </c>
      <c r="F65" s="67">
        <f t="shared" si="2"/>
        <v>81</v>
      </c>
      <c r="G65">
        <f t="shared" si="3"/>
        <v>11</v>
      </c>
      <c r="H65" s="67">
        <f t="shared" si="4"/>
        <v>171</v>
      </c>
      <c r="I65" s="67">
        <f t="shared" si="5"/>
        <v>66</v>
      </c>
      <c r="J65" s="70">
        <f t="shared" si="6"/>
        <v>105</v>
      </c>
      <c r="N65" s="70"/>
    </row>
    <row r="66" spans="2:14" x14ac:dyDescent="0.3">
      <c r="B66" s="54">
        <v>64</v>
      </c>
      <c r="C66" s="54">
        <v>17</v>
      </c>
      <c r="D66" s="67">
        <f t="shared" si="0"/>
        <v>153</v>
      </c>
      <c r="E66" s="67">
        <f t="shared" si="1"/>
        <v>90</v>
      </c>
      <c r="F66" s="67">
        <f t="shared" si="2"/>
        <v>63</v>
      </c>
      <c r="G66">
        <f t="shared" si="3"/>
        <v>13</v>
      </c>
      <c r="H66" s="67">
        <f t="shared" si="4"/>
        <v>153</v>
      </c>
      <c r="I66" s="67">
        <f t="shared" si="5"/>
        <v>66</v>
      </c>
      <c r="J66" s="70">
        <f t="shared" si="6"/>
        <v>87</v>
      </c>
      <c r="N66" s="70"/>
    </row>
    <row r="67" spans="2:14" x14ac:dyDescent="0.3">
      <c r="B67" s="54">
        <v>65</v>
      </c>
      <c r="C67" s="54">
        <v>17</v>
      </c>
      <c r="D67" s="67">
        <f t="shared" si="0"/>
        <v>153</v>
      </c>
      <c r="E67" s="67">
        <f t="shared" si="1"/>
        <v>90</v>
      </c>
      <c r="F67" s="67">
        <f t="shared" si="2"/>
        <v>63</v>
      </c>
      <c r="G67">
        <f t="shared" si="3"/>
        <v>13</v>
      </c>
      <c r="H67" s="67">
        <f t="shared" si="4"/>
        <v>153</v>
      </c>
      <c r="I67" s="67">
        <f t="shared" si="5"/>
        <v>66</v>
      </c>
      <c r="J67" s="70">
        <f t="shared" si="6"/>
        <v>87</v>
      </c>
      <c r="N67" s="70"/>
    </row>
    <row r="68" spans="2:14" x14ac:dyDescent="0.3">
      <c r="B68" s="54">
        <v>66</v>
      </c>
      <c r="C68" s="54">
        <v>20</v>
      </c>
      <c r="D68" s="67">
        <f t="shared" ref="D68:D102" si="7">C68*9</f>
        <v>180</v>
      </c>
      <c r="E68" s="67">
        <f t="shared" ref="E68:E102" si="8">30*3</f>
        <v>90</v>
      </c>
      <c r="F68" s="67">
        <f t="shared" ref="F68:F102" si="9">D68-E68</f>
        <v>90</v>
      </c>
      <c r="G68">
        <f t="shared" ref="G68:G102" si="10">30-C68</f>
        <v>10</v>
      </c>
      <c r="H68" s="67">
        <f t="shared" ref="H68:H102" si="11">IF(C68&lt;=$K$2, C68*9, $K$2*9)</f>
        <v>180</v>
      </c>
      <c r="I68" s="67">
        <f t="shared" ref="H68:I102" si="12">$K$2*3</f>
        <v>66</v>
      </c>
      <c r="J68" s="70">
        <f t="shared" ref="J68:J102" si="13">H68-I68</f>
        <v>114</v>
      </c>
      <c r="N68" s="70"/>
    </row>
    <row r="69" spans="2:14" x14ac:dyDescent="0.3">
      <c r="B69" s="54">
        <v>67</v>
      </c>
      <c r="C69" s="54">
        <v>19</v>
      </c>
      <c r="D69" s="67">
        <f t="shared" si="7"/>
        <v>171</v>
      </c>
      <c r="E69" s="67">
        <f t="shared" si="8"/>
        <v>90</v>
      </c>
      <c r="F69" s="67">
        <f t="shared" si="9"/>
        <v>81</v>
      </c>
      <c r="G69">
        <f t="shared" si="10"/>
        <v>11</v>
      </c>
      <c r="H69" s="67">
        <f t="shared" si="11"/>
        <v>171</v>
      </c>
      <c r="I69" s="67">
        <f t="shared" si="12"/>
        <v>66</v>
      </c>
      <c r="J69" s="70">
        <f t="shared" si="13"/>
        <v>105</v>
      </c>
      <c r="N69" s="70"/>
    </row>
    <row r="70" spans="2:14" x14ac:dyDescent="0.3">
      <c r="B70" s="54">
        <v>68</v>
      </c>
      <c r="C70" s="54">
        <v>24</v>
      </c>
      <c r="D70" s="67">
        <f t="shared" si="7"/>
        <v>216</v>
      </c>
      <c r="E70" s="67">
        <f t="shared" si="8"/>
        <v>90</v>
      </c>
      <c r="F70" s="67">
        <f t="shared" si="9"/>
        <v>126</v>
      </c>
      <c r="G70">
        <f t="shared" si="10"/>
        <v>6</v>
      </c>
      <c r="H70" s="67">
        <f t="shared" si="11"/>
        <v>198</v>
      </c>
      <c r="I70" s="67">
        <f t="shared" si="12"/>
        <v>66</v>
      </c>
      <c r="J70" s="70">
        <f t="shared" si="13"/>
        <v>132</v>
      </c>
      <c r="N70" s="70"/>
    </row>
    <row r="71" spans="2:14" x14ac:dyDescent="0.3">
      <c r="B71" s="54">
        <v>69</v>
      </c>
      <c r="C71" s="54">
        <v>22</v>
      </c>
      <c r="D71" s="67">
        <f t="shared" si="7"/>
        <v>198</v>
      </c>
      <c r="E71" s="67">
        <f t="shared" si="8"/>
        <v>90</v>
      </c>
      <c r="F71" s="67">
        <f t="shared" si="9"/>
        <v>108</v>
      </c>
      <c r="G71">
        <f t="shared" si="10"/>
        <v>8</v>
      </c>
      <c r="H71" s="67">
        <f t="shared" si="11"/>
        <v>198</v>
      </c>
      <c r="I71" s="67">
        <f t="shared" si="12"/>
        <v>66</v>
      </c>
      <c r="J71" s="70">
        <f t="shared" si="13"/>
        <v>132</v>
      </c>
      <c r="N71" s="70"/>
    </row>
    <row r="72" spans="2:14" x14ac:dyDescent="0.3">
      <c r="B72" s="54">
        <v>70</v>
      </c>
      <c r="C72" s="54">
        <v>24</v>
      </c>
      <c r="D72" s="67">
        <f t="shared" si="7"/>
        <v>216</v>
      </c>
      <c r="E72" s="67">
        <f t="shared" si="8"/>
        <v>90</v>
      </c>
      <c r="F72" s="67">
        <f t="shared" si="9"/>
        <v>126</v>
      </c>
      <c r="G72">
        <f t="shared" si="10"/>
        <v>6</v>
      </c>
      <c r="H72" s="67">
        <f t="shared" si="11"/>
        <v>198</v>
      </c>
      <c r="I72" s="67">
        <f t="shared" si="12"/>
        <v>66</v>
      </c>
      <c r="J72" s="70">
        <f t="shared" si="13"/>
        <v>132</v>
      </c>
      <c r="N72" s="70"/>
    </row>
    <row r="73" spans="2:14" x14ac:dyDescent="0.3">
      <c r="B73" s="54">
        <v>71</v>
      </c>
      <c r="C73" s="54">
        <v>18</v>
      </c>
      <c r="D73" s="67">
        <f t="shared" si="7"/>
        <v>162</v>
      </c>
      <c r="E73" s="67">
        <f t="shared" si="8"/>
        <v>90</v>
      </c>
      <c r="F73" s="67">
        <f t="shared" si="9"/>
        <v>72</v>
      </c>
      <c r="G73">
        <f t="shared" si="10"/>
        <v>12</v>
      </c>
      <c r="H73" s="67">
        <f t="shared" si="11"/>
        <v>162</v>
      </c>
      <c r="I73" s="67">
        <f t="shared" si="12"/>
        <v>66</v>
      </c>
      <c r="J73" s="70">
        <f t="shared" si="13"/>
        <v>96</v>
      </c>
      <c r="N73" s="70"/>
    </row>
    <row r="74" spans="2:14" x14ac:dyDescent="0.3">
      <c r="B74" s="54">
        <v>72</v>
      </c>
      <c r="C74" s="54">
        <v>22</v>
      </c>
      <c r="D74" s="67">
        <f t="shared" si="7"/>
        <v>198</v>
      </c>
      <c r="E74" s="67">
        <f t="shared" si="8"/>
        <v>90</v>
      </c>
      <c r="F74" s="67">
        <f t="shared" si="9"/>
        <v>108</v>
      </c>
      <c r="G74">
        <f t="shared" si="10"/>
        <v>8</v>
      </c>
      <c r="H74" s="67">
        <f t="shared" si="11"/>
        <v>198</v>
      </c>
      <c r="I74" s="67">
        <f t="shared" si="12"/>
        <v>66</v>
      </c>
      <c r="J74" s="70">
        <f t="shared" si="13"/>
        <v>132</v>
      </c>
      <c r="N74" s="70"/>
    </row>
    <row r="75" spans="2:14" x14ac:dyDescent="0.3">
      <c r="B75" s="54">
        <v>73</v>
      </c>
      <c r="C75" s="54">
        <v>16</v>
      </c>
      <c r="D75" s="67">
        <f t="shared" si="7"/>
        <v>144</v>
      </c>
      <c r="E75" s="67">
        <f t="shared" si="8"/>
        <v>90</v>
      </c>
      <c r="F75" s="67">
        <f t="shared" si="9"/>
        <v>54</v>
      </c>
      <c r="G75">
        <f t="shared" si="10"/>
        <v>14</v>
      </c>
      <c r="H75" s="67">
        <f t="shared" si="11"/>
        <v>144</v>
      </c>
      <c r="I75" s="67">
        <f t="shared" si="12"/>
        <v>66</v>
      </c>
      <c r="J75" s="70">
        <f t="shared" si="13"/>
        <v>78</v>
      </c>
      <c r="N75" s="70"/>
    </row>
    <row r="76" spans="2:14" x14ac:dyDescent="0.3">
      <c r="B76" s="54">
        <v>74</v>
      </c>
      <c r="C76" s="54">
        <v>20</v>
      </c>
      <c r="D76" s="67">
        <f t="shared" si="7"/>
        <v>180</v>
      </c>
      <c r="E76" s="67">
        <f t="shared" si="8"/>
        <v>90</v>
      </c>
      <c r="F76" s="67">
        <f t="shared" si="9"/>
        <v>90</v>
      </c>
      <c r="G76">
        <f t="shared" si="10"/>
        <v>10</v>
      </c>
      <c r="H76" s="67">
        <f t="shared" si="11"/>
        <v>180</v>
      </c>
      <c r="I76" s="67">
        <f t="shared" si="12"/>
        <v>66</v>
      </c>
      <c r="J76" s="70">
        <f t="shared" si="13"/>
        <v>114</v>
      </c>
      <c r="N76" s="70"/>
    </row>
    <row r="77" spans="2:14" x14ac:dyDescent="0.3">
      <c r="B77" s="54">
        <v>75</v>
      </c>
      <c r="C77" s="54">
        <v>20</v>
      </c>
      <c r="D77" s="67">
        <f t="shared" si="7"/>
        <v>180</v>
      </c>
      <c r="E77" s="67">
        <f t="shared" si="8"/>
        <v>90</v>
      </c>
      <c r="F77" s="67">
        <f t="shared" si="9"/>
        <v>90</v>
      </c>
      <c r="G77">
        <f t="shared" si="10"/>
        <v>10</v>
      </c>
      <c r="H77" s="67">
        <f t="shared" si="11"/>
        <v>180</v>
      </c>
      <c r="I77" s="67">
        <f t="shared" si="12"/>
        <v>66</v>
      </c>
      <c r="J77" s="70">
        <f t="shared" si="13"/>
        <v>114</v>
      </c>
      <c r="N77" s="70"/>
    </row>
    <row r="78" spans="2:14" x14ac:dyDescent="0.3">
      <c r="B78" s="54">
        <v>76</v>
      </c>
      <c r="C78" s="54">
        <v>16</v>
      </c>
      <c r="D78" s="67">
        <f t="shared" si="7"/>
        <v>144</v>
      </c>
      <c r="E78" s="67">
        <f t="shared" si="8"/>
        <v>90</v>
      </c>
      <c r="F78" s="67">
        <f t="shared" si="9"/>
        <v>54</v>
      </c>
      <c r="G78">
        <f t="shared" si="10"/>
        <v>14</v>
      </c>
      <c r="H78" s="67">
        <f t="shared" si="11"/>
        <v>144</v>
      </c>
      <c r="I78" s="67">
        <f t="shared" si="12"/>
        <v>66</v>
      </c>
      <c r="J78" s="70">
        <f t="shared" si="13"/>
        <v>78</v>
      </c>
      <c r="N78" s="70"/>
    </row>
    <row r="79" spans="2:14" x14ac:dyDescent="0.3">
      <c r="B79" s="54">
        <v>77</v>
      </c>
      <c r="C79" s="54">
        <v>19</v>
      </c>
      <c r="D79" s="67">
        <f t="shared" si="7"/>
        <v>171</v>
      </c>
      <c r="E79" s="67">
        <f t="shared" si="8"/>
        <v>90</v>
      </c>
      <c r="F79" s="67">
        <f t="shared" si="9"/>
        <v>81</v>
      </c>
      <c r="G79">
        <f t="shared" si="10"/>
        <v>11</v>
      </c>
      <c r="H79" s="67">
        <f t="shared" si="11"/>
        <v>171</v>
      </c>
      <c r="I79" s="67">
        <f t="shared" si="12"/>
        <v>66</v>
      </c>
      <c r="J79" s="70">
        <f t="shared" si="13"/>
        <v>105</v>
      </c>
      <c r="N79" s="70"/>
    </row>
    <row r="80" spans="2:14" x14ac:dyDescent="0.3">
      <c r="B80" s="54">
        <v>78</v>
      </c>
      <c r="C80" s="54">
        <v>18</v>
      </c>
      <c r="D80" s="67">
        <f t="shared" si="7"/>
        <v>162</v>
      </c>
      <c r="E80" s="67">
        <f t="shared" si="8"/>
        <v>90</v>
      </c>
      <c r="F80" s="67">
        <f t="shared" si="9"/>
        <v>72</v>
      </c>
      <c r="G80">
        <f t="shared" si="10"/>
        <v>12</v>
      </c>
      <c r="H80" s="67">
        <f t="shared" si="11"/>
        <v>162</v>
      </c>
      <c r="I80" s="67">
        <f t="shared" si="12"/>
        <v>66</v>
      </c>
      <c r="J80" s="70">
        <f t="shared" si="13"/>
        <v>96</v>
      </c>
      <c r="N80" s="70"/>
    </row>
    <row r="81" spans="2:14" x14ac:dyDescent="0.3">
      <c r="B81" s="54">
        <v>79</v>
      </c>
      <c r="C81" s="54">
        <v>19</v>
      </c>
      <c r="D81" s="67">
        <f t="shared" si="7"/>
        <v>171</v>
      </c>
      <c r="E81" s="67">
        <f t="shared" si="8"/>
        <v>90</v>
      </c>
      <c r="F81" s="67">
        <f t="shared" si="9"/>
        <v>81</v>
      </c>
      <c r="G81">
        <f t="shared" si="10"/>
        <v>11</v>
      </c>
      <c r="H81" s="67">
        <f t="shared" si="11"/>
        <v>171</v>
      </c>
      <c r="I81" s="67">
        <f t="shared" si="12"/>
        <v>66</v>
      </c>
      <c r="J81" s="70">
        <f t="shared" si="13"/>
        <v>105</v>
      </c>
      <c r="N81" s="70"/>
    </row>
    <row r="82" spans="2:14" x14ac:dyDescent="0.3">
      <c r="B82" s="54">
        <v>80</v>
      </c>
      <c r="C82" s="54">
        <v>16</v>
      </c>
      <c r="D82" s="67">
        <f t="shared" si="7"/>
        <v>144</v>
      </c>
      <c r="E82" s="67">
        <f t="shared" si="8"/>
        <v>90</v>
      </c>
      <c r="F82" s="67">
        <f t="shared" si="9"/>
        <v>54</v>
      </c>
      <c r="G82">
        <f t="shared" si="10"/>
        <v>14</v>
      </c>
      <c r="H82" s="67">
        <f t="shared" si="11"/>
        <v>144</v>
      </c>
      <c r="I82" s="67">
        <f t="shared" si="12"/>
        <v>66</v>
      </c>
      <c r="J82" s="70">
        <f t="shared" si="13"/>
        <v>78</v>
      </c>
      <c r="N82" s="70"/>
    </row>
    <row r="83" spans="2:14" x14ac:dyDescent="0.3">
      <c r="B83" s="54">
        <v>81</v>
      </c>
      <c r="C83" s="54">
        <v>22</v>
      </c>
      <c r="D83" s="67">
        <f t="shared" si="7"/>
        <v>198</v>
      </c>
      <c r="E83" s="67">
        <f t="shared" si="8"/>
        <v>90</v>
      </c>
      <c r="F83" s="67">
        <f t="shared" si="9"/>
        <v>108</v>
      </c>
      <c r="G83">
        <f t="shared" si="10"/>
        <v>8</v>
      </c>
      <c r="H83" s="67">
        <f t="shared" si="11"/>
        <v>198</v>
      </c>
      <c r="I83" s="67">
        <f t="shared" si="12"/>
        <v>66</v>
      </c>
      <c r="J83" s="70">
        <f t="shared" si="13"/>
        <v>132</v>
      </c>
      <c r="N83" s="70"/>
    </row>
    <row r="84" spans="2:14" x14ac:dyDescent="0.3">
      <c r="B84" s="54">
        <v>82</v>
      </c>
      <c r="C84" s="54">
        <v>14</v>
      </c>
      <c r="D84" s="67">
        <f t="shared" si="7"/>
        <v>126</v>
      </c>
      <c r="E84" s="67">
        <f t="shared" si="8"/>
        <v>90</v>
      </c>
      <c r="F84" s="67">
        <f t="shared" si="9"/>
        <v>36</v>
      </c>
      <c r="G84">
        <f t="shared" si="10"/>
        <v>16</v>
      </c>
      <c r="H84" s="67">
        <f t="shared" si="11"/>
        <v>126</v>
      </c>
      <c r="I84" s="67">
        <f t="shared" si="12"/>
        <v>66</v>
      </c>
      <c r="J84" s="70">
        <f t="shared" si="13"/>
        <v>60</v>
      </c>
      <c r="N84" s="70"/>
    </row>
    <row r="85" spans="2:14" x14ac:dyDescent="0.3">
      <c r="B85" s="54">
        <v>83</v>
      </c>
      <c r="C85" s="54">
        <v>18</v>
      </c>
      <c r="D85" s="67">
        <f t="shared" si="7"/>
        <v>162</v>
      </c>
      <c r="E85" s="67">
        <f t="shared" si="8"/>
        <v>90</v>
      </c>
      <c r="F85" s="67">
        <f t="shared" si="9"/>
        <v>72</v>
      </c>
      <c r="G85">
        <f t="shared" si="10"/>
        <v>12</v>
      </c>
      <c r="H85" s="67">
        <f t="shared" si="11"/>
        <v>162</v>
      </c>
      <c r="I85" s="67">
        <f t="shared" si="12"/>
        <v>66</v>
      </c>
      <c r="J85" s="70">
        <f t="shared" si="13"/>
        <v>96</v>
      </c>
      <c r="N85" s="70"/>
    </row>
    <row r="86" spans="2:14" x14ac:dyDescent="0.3">
      <c r="B86" s="54">
        <v>84</v>
      </c>
      <c r="C86" s="54">
        <v>23</v>
      </c>
      <c r="D86" s="67">
        <f t="shared" si="7"/>
        <v>207</v>
      </c>
      <c r="E86" s="67">
        <f t="shared" si="8"/>
        <v>90</v>
      </c>
      <c r="F86" s="67">
        <f t="shared" si="9"/>
        <v>117</v>
      </c>
      <c r="G86">
        <f t="shared" si="10"/>
        <v>7</v>
      </c>
      <c r="H86" s="67">
        <f t="shared" si="11"/>
        <v>198</v>
      </c>
      <c r="I86" s="67">
        <f t="shared" si="12"/>
        <v>66</v>
      </c>
      <c r="J86" s="70">
        <f t="shared" si="13"/>
        <v>132</v>
      </c>
      <c r="N86" s="70"/>
    </row>
    <row r="87" spans="2:14" x14ac:dyDescent="0.3">
      <c r="B87" s="54">
        <v>85</v>
      </c>
      <c r="C87" s="54">
        <v>19</v>
      </c>
      <c r="D87" s="67">
        <f t="shared" si="7"/>
        <v>171</v>
      </c>
      <c r="E87" s="67">
        <f t="shared" si="8"/>
        <v>90</v>
      </c>
      <c r="F87" s="67">
        <f t="shared" si="9"/>
        <v>81</v>
      </c>
      <c r="G87">
        <f t="shared" si="10"/>
        <v>11</v>
      </c>
      <c r="H87" s="67">
        <f t="shared" si="11"/>
        <v>171</v>
      </c>
      <c r="I87" s="67">
        <f t="shared" si="12"/>
        <v>66</v>
      </c>
      <c r="J87" s="70">
        <f t="shared" si="13"/>
        <v>105</v>
      </c>
      <c r="N87" s="70"/>
    </row>
    <row r="88" spans="2:14" x14ac:dyDescent="0.3">
      <c r="B88" s="54">
        <v>86</v>
      </c>
      <c r="C88" s="54">
        <v>23</v>
      </c>
      <c r="D88" s="67">
        <f t="shared" si="7"/>
        <v>207</v>
      </c>
      <c r="E88" s="67">
        <f t="shared" si="8"/>
        <v>90</v>
      </c>
      <c r="F88" s="67">
        <f t="shared" si="9"/>
        <v>117</v>
      </c>
      <c r="G88">
        <f t="shared" si="10"/>
        <v>7</v>
      </c>
      <c r="H88" s="67">
        <f t="shared" si="11"/>
        <v>198</v>
      </c>
      <c r="I88" s="67">
        <f t="shared" si="12"/>
        <v>66</v>
      </c>
      <c r="J88" s="70">
        <f t="shared" si="13"/>
        <v>132</v>
      </c>
      <c r="N88" s="70"/>
    </row>
    <row r="89" spans="2:14" x14ac:dyDescent="0.3">
      <c r="B89" s="54">
        <v>87</v>
      </c>
      <c r="C89" s="54">
        <v>25</v>
      </c>
      <c r="D89" s="67">
        <f t="shared" si="7"/>
        <v>225</v>
      </c>
      <c r="E89" s="67">
        <f t="shared" si="8"/>
        <v>90</v>
      </c>
      <c r="F89" s="67">
        <f t="shared" si="9"/>
        <v>135</v>
      </c>
      <c r="G89">
        <f t="shared" si="10"/>
        <v>5</v>
      </c>
      <c r="H89" s="67">
        <f t="shared" si="11"/>
        <v>198</v>
      </c>
      <c r="I89" s="67">
        <f t="shared" si="12"/>
        <v>66</v>
      </c>
      <c r="J89" s="70">
        <f t="shared" si="13"/>
        <v>132</v>
      </c>
      <c r="N89" s="70"/>
    </row>
    <row r="90" spans="2:14" x14ac:dyDescent="0.3">
      <c r="B90" s="54">
        <v>88</v>
      </c>
      <c r="C90" s="54">
        <v>22</v>
      </c>
      <c r="D90" s="67">
        <f t="shared" si="7"/>
        <v>198</v>
      </c>
      <c r="E90" s="67">
        <f t="shared" si="8"/>
        <v>90</v>
      </c>
      <c r="F90" s="67">
        <f t="shared" si="9"/>
        <v>108</v>
      </c>
      <c r="G90">
        <f t="shared" si="10"/>
        <v>8</v>
      </c>
      <c r="H90" s="67">
        <f t="shared" si="11"/>
        <v>198</v>
      </c>
      <c r="I90" s="67">
        <f t="shared" si="12"/>
        <v>66</v>
      </c>
      <c r="J90" s="70">
        <f t="shared" si="13"/>
        <v>132</v>
      </c>
      <c r="N90" s="70"/>
    </row>
    <row r="91" spans="2:14" x14ac:dyDescent="0.3">
      <c r="B91" s="54">
        <v>89</v>
      </c>
      <c r="C91" s="54">
        <v>23</v>
      </c>
      <c r="D91" s="67">
        <f t="shared" si="7"/>
        <v>207</v>
      </c>
      <c r="E91" s="67">
        <f t="shared" si="8"/>
        <v>90</v>
      </c>
      <c r="F91" s="67">
        <f t="shared" si="9"/>
        <v>117</v>
      </c>
      <c r="G91">
        <f t="shared" si="10"/>
        <v>7</v>
      </c>
      <c r="H91" s="67">
        <f t="shared" si="11"/>
        <v>198</v>
      </c>
      <c r="I91" s="67">
        <f t="shared" si="12"/>
        <v>66</v>
      </c>
      <c r="J91" s="70">
        <f t="shared" si="13"/>
        <v>132</v>
      </c>
      <c r="N91" s="70"/>
    </row>
    <row r="92" spans="2:14" x14ac:dyDescent="0.3">
      <c r="B92" s="54">
        <v>90</v>
      </c>
      <c r="C92" s="54">
        <v>19</v>
      </c>
      <c r="D92" s="67">
        <f t="shared" si="7"/>
        <v>171</v>
      </c>
      <c r="E92" s="67">
        <f t="shared" si="8"/>
        <v>90</v>
      </c>
      <c r="F92" s="67">
        <f t="shared" si="9"/>
        <v>81</v>
      </c>
      <c r="G92">
        <f t="shared" si="10"/>
        <v>11</v>
      </c>
      <c r="H92" s="67">
        <f t="shared" si="11"/>
        <v>171</v>
      </c>
      <c r="I92" s="67">
        <f t="shared" si="12"/>
        <v>66</v>
      </c>
      <c r="J92" s="70">
        <f t="shared" si="13"/>
        <v>105</v>
      </c>
      <c r="N92" s="70"/>
    </row>
    <row r="93" spans="2:14" x14ac:dyDescent="0.3">
      <c r="B93" s="54">
        <v>91</v>
      </c>
      <c r="C93" s="54">
        <v>19</v>
      </c>
      <c r="D93" s="67">
        <f t="shared" si="7"/>
        <v>171</v>
      </c>
      <c r="E93" s="67">
        <f t="shared" si="8"/>
        <v>90</v>
      </c>
      <c r="F93" s="67">
        <f t="shared" si="9"/>
        <v>81</v>
      </c>
      <c r="G93">
        <f t="shared" si="10"/>
        <v>11</v>
      </c>
      <c r="H93" s="67">
        <f t="shared" si="11"/>
        <v>171</v>
      </c>
      <c r="I93" s="67">
        <f t="shared" si="12"/>
        <v>66</v>
      </c>
      <c r="J93" s="70">
        <f t="shared" si="13"/>
        <v>105</v>
      </c>
      <c r="N93" s="70"/>
    </row>
    <row r="94" spans="2:14" x14ac:dyDescent="0.3">
      <c r="B94" s="54">
        <v>92</v>
      </c>
      <c r="C94" s="54">
        <v>25</v>
      </c>
      <c r="D94" s="67">
        <f t="shared" si="7"/>
        <v>225</v>
      </c>
      <c r="E94" s="67">
        <f t="shared" si="8"/>
        <v>90</v>
      </c>
      <c r="F94" s="67">
        <f t="shared" si="9"/>
        <v>135</v>
      </c>
      <c r="G94">
        <f t="shared" si="10"/>
        <v>5</v>
      </c>
      <c r="H94" s="67">
        <f t="shared" si="11"/>
        <v>198</v>
      </c>
      <c r="I94" s="67">
        <f t="shared" si="12"/>
        <v>66</v>
      </c>
      <c r="J94" s="70">
        <f t="shared" si="13"/>
        <v>132</v>
      </c>
      <c r="N94" s="70"/>
    </row>
    <row r="95" spans="2:14" x14ac:dyDescent="0.3">
      <c r="B95" s="54">
        <v>93</v>
      </c>
      <c r="C95" s="54">
        <v>21</v>
      </c>
      <c r="D95" s="67">
        <f t="shared" si="7"/>
        <v>189</v>
      </c>
      <c r="E95" s="67">
        <f t="shared" si="8"/>
        <v>90</v>
      </c>
      <c r="F95" s="67">
        <f t="shared" si="9"/>
        <v>99</v>
      </c>
      <c r="G95">
        <f t="shared" si="10"/>
        <v>9</v>
      </c>
      <c r="H95" s="67">
        <f t="shared" si="11"/>
        <v>189</v>
      </c>
      <c r="I95" s="67">
        <f t="shared" si="12"/>
        <v>66</v>
      </c>
      <c r="J95" s="70">
        <f t="shared" si="13"/>
        <v>123</v>
      </c>
      <c r="N95" s="70"/>
    </row>
    <row r="96" spans="2:14" x14ac:dyDescent="0.3">
      <c r="B96" s="54">
        <v>94</v>
      </c>
      <c r="C96" s="54">
        <v>20</v>
      </c>
      <c r="D96" s="67">
        <f t="shared" si="7"/>
        <v>180</v>
      </c>
      <c r="E96" s="67">
        <f t="shared" si="8"/>
        <v>90</v>
      </c>
      <c r="F96" s="67">
        <f t="shared" si="9"/>
        <v>90</v>
      </c>
      <c r="G96">
        <f t="shared" si="10"/>
        <v>10</v>
      </c>
      <c r="H96" s="67">
        <f t="shared" si="11"/>
        <v>180</v>
      </c>
      <c r="I96" s="67">
        <f t="shared" si="12"/>
        <v>66</v>
      </c>
      <c r="J96" s="70">
        <f t="shared" si="13"/>
        <v>114</v>
      </c>
      <c r="N96" s="70"/>
    </row>
    <row r="97" spans="2:14" x14ac:dyDescent="0.3">
      <c r="B97" s="54">
        <v>95</v>
      </c>
      <c r="C97" s="54">
        <v>23</v>
      </c>
      <c r="D97" s="67">
        <f t="shared" si="7"/>
        <v>207</v>
      </c>
      <c r="E97" s="67">
        <f t="shared" si="8"/>
        <v>90</v>
      </c>
      <c r="F97" s="67">
        <f t="shared" si="9"/>
        <v>117</v>
      </c>
      <c r="G97">
        <f t="shared" si="10"/>
        <v>7</v>
      </c>
      <c r="H97" s="67">
        <f t="shared" si="11"/>
        <v>198</v>
      </c>
      <c r="I97" s="67">
        <f t="shared" si="12"/>
        <v>66</v>
      </c>
      <c r="J97" s="70">
        <f t="shared" si="13"/>
        <v>132</v>
      </c>
      <c r="N97" s="70"/>
    </row>
    <row r="98" spans="2:14" x14ac:dyDescent="0.3">
      <c r="B98" s="54">
        <v>96</v>
      </c>
      <c r="C98" s="54">
        <v>28</v>
      </c>
      <c r="D98" s="67">
        <f t="shared" si="7"/>
        <v>252</v>
      </c>
      <c r="E98" s="67">
        <f t="shared" si="8"/>
        <v>90</v>
      </c>
      <c r="F98" s="67">
        <f t="shared" si="9"/>
        <v>162</v>
      </c>
      <c r="G98">
        <f t="shared" si="10"/>
        <v>2</v>
      </c>
      <c r="H98" s="67">
        <f t="shared" si="11"/>
        <v>198</v>
      </c>
      <c r="I98" s="67">
        <f t="shared" si="12"/>
        <v>66</v>
      </c>
      <c r="J98" s="70">
        <f t="shared" si="13"/>
        <v>132</v>
      </c>
      <c r="N98" s="70"/>
    </row>
    <row r="99" spans="2:14" x14ac:dyDescent="0.3">
      <c r="B99" s="54">
        <v>97</v>
      </c>
      <c r="C99" s="54">
        <v>21</v>
      </c>
      <c r="D99" s="67">
        <f t="shared" si="7"/>
        <v>189</v>
      </c>
      <c r="E99" s="67">
        <f t="shared" si="8"/>
        <v>90</v>
      </c>
      <c r="F99" s="67">
        <f t="shared" si="9"/>
        <v>99</v>
      </c>
      <c r="G99">
        <f t="shared" si="10"/>
        <v>9</v>
      </c>
      <c r="H99" s="67">
        <f t="shared" si="11"/>
        <v>189</v>
      </c>
      <c r="I99" s="67">
        <f t="shared" si="12"/>
        <v>66</v>
      </c>
      <c r="J99" s="70">
        <f t="shared" si="13"/>
        <v>123</v>
      </c>
      <c r="N99" s="70"/>
    </row>
    <row r="100" spans="2:14" x14ac:dyDescent="0.3">
      <c r="B100" s="54">
        <v>98</v>
      </c>
      <c r="C100" s="54">
        <v>23</v>
      </c>
      <c r="D100" s="67">
        <f t="shared" si="7"/>
        <v>207</v>
      </c>
      <c r="E100" s="67">
        <f t="shared" si="8"/>
        <v>90</v>
      </c>
      <c r="F100" s="67">
        <f t="shared" si="9"/>
        <v>117</v>
      </c>
      <c r="G100">
        <f t="shared" si="10"/>
        <v>7</v>
      </c>
      <c r="H100" s="67">
        <f t="shared" si="11"/>
        <v>198</v>
      </c>
      <c r="I100" s="67">
        <f t="shared" si="12"/>
        <v>66</v>
      </c>
      <c r="J100" s="70">
        <f t="shared" si="13"/>
        <v>132</v>
      </c>
      <c r="N100" s="70"/>
    </row>
    <row r="101" spans="2:14" x14ac:dyDescent="0.3">
      <c r="B101" s="54">
        <v>99</v>
      </c>
      <c r="C101" s="54">
        <v>20</v>
      </c>
      <c r="D101" s="67">
        <f t="shared" si="7"/>
        <v>180</v>
      </c>
      <c r="E101" s="67">
        <f t="shared" si="8"/>
        <v>90</v>
      </c>
      <c r="F101" s="67">
        <f t="shared" si="9"/>
        <v>90</v>
      </c>
      <c r="G101">
        <f t="shared" si="10"/>
        <v>10</v>
      </c>
      <c r="H101" s="67">
        <f t="shared" si="11"/>
        <v>180</v>
      </c>
      <c r="I101" s="67">
        <f t="shared" si="12"/>
        <v>66</v>
      </c>
      <c r="J101" s="70">
        <f t="shared" si="13"/>
        <v>114</v>
      </c>
      <c r="N101" s="70"/>
    </row>
    <row r="102" spans="2:14" x14ac:dyDescent="0.3">
      <c r="B102" s="54">
        <v>100</v>
      </c>
      <c r="C102" s="54">
        <v>21</v>
      </c>
      <c r="D102" s="67">
        <f t="shared" si="7"/>
        <v>189</v>
      </c>
      <c r="E102" s="67">
        <f t="shared" si="8"/>
        <v>90</v>
      </c>
      <c r="F102" s="67">
        <f t="shared" si="9"/>
        <v>99</v>
      </c>
      <c r="G102">
        <f t="shared" si="10"/>
        <v>9</v>
      </c>
      <c r="H102" s="67">
        <f t="shared" si="11"/>
        <v>189</v>
      </c>
      <c r="I102" s="67">
        <f t="shared" si="12"/>
        <v>66</v>
      </c>
      <c r="J102" s="70">
        <f t="shared" si="13"/>
        <v>123</v>
      </c>
      <c r="N102" s="70"/>
    </row>
    <row r="103" spans="2:14" x14ac:dyDescent="0.3">
      <c r="B103" t="s">
        <v>182</v>
      </c>
      <c r="C103">
        <f>AVERAGE(C3:C102)</f>
        <v>20.079999999999998</v>
      </c>
      <c r="F103" s="67">
        <f>AVERAGE(F3:F102)</f>
        <v>90.72</v>
      </c>
      <c r="G103">
        <f>AVERAGE(G3:G102)</f>
        <v>9.92</v>
      </c>
      <c r="J103" s="70">
        <f>AVERAGE(J3:J102)</f>
        <v>109.05</v>
      </c>
      <c r="L103" t="s">
        <v>190</v>
      </c>
      <c r="N103" s="70"/>
    </row>
    <row r="104" spans="2:14" x14ac:dyDescent="0.3">
      <c r="B104" t="s">
        <v>184</v>
      </c>
      <c r="F104" s="67">
        <f>SUM(F3:F102)</f>
        <v>9072</v>
      </c>
      <c r="J104" s="70">
        <f>SUM(J3:J102)</f>
        <v>10905</v>
      </c>
      <c r="L104" s="70">
        <f>J103-F103</f>
        <v>18.329999999999998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HW4</vt:lpstr>
      <vt:lpstr>Questions</vt:lpstr>
      <vt:lpstr>AppleRevenue</vt:lpstr>
      <vt:lpstr>MaxSandwich</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Jimmy Neil</cp:lastModifiedBy>
  <dcterms:created xsi:type="dcterms:W3CDTF">2020-09-04T21:07:05Z</dcterms:created>
  <dcterms:modified xsi:type="dcterms:W3CDTF">2020-10-06T22:27:13Z</dcterms:modified>
</cp:coreProperties>
</file>