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jimmy\OneDrive\Desktop\School Stuff\Junior Year\Fall 2020\BADM 3601\HW\"/>
    </mc:Choice>
  </mc:AlternateContent>
  <xr:revisionPtr revIDLastSave="0" documentId="13_ncr:1_{A0EEF5E2-FAB4-483A-B7B6-05B3E47F1D0A}" xr6:coauthVersionLast="45" xr6:coauthVersionMax="45" xr10:uidLastSave="{00000000-0000-0000-0000-000000000000}"/>
  <bookViews>
    <workbookView xWindow="-108" yWindow="-108" windowWidth="23256" windowHeight="12576" activeTab="1" xr2:uid="{00000000-000D-0000-FFFF-FFFF00000000}"/>
  </bookViews>
  <sheets>
    <sheet name="HW6" sheetId="2" r:id="rId1"/>
    <sheet name="Questions" sheetId="39" r:id="rId2"/>
    <sheet name="Sensitivity Report 2" sheetId="50" r:id="rId3"/>
    <sheet name="Leduc" sheetId="37" r:id="rId4"/>
    <sheet name="Notivy" sheetId="38" r:id="rId5"/>
    <sheet name="SAT percentiles" sheetId="3" r:id="rId6"/>
  </sheets>
  <definedNames>
    <definedName name="solver_adj" localSheetId="3" hidden="1">Leduc!$B$23:$D$23</definedName>
    <definedName name="solver_adj" localSheetId="4" hidden="1">Notivy!$D$6:$D$10</definedName>
    <definedName name="solver_cvg" localSheetId="3" hidden="1">0.0001</definedName>
    <definedName name="solver_cvg" localSheetId="4" hidden="1">0.0001</definedName>
    <definedName name="solver_drv" localSheetId="3" hidden="1">1</definedName>
    <definedName name="solver_drv" localSheetId="4" hidden="1">2</definedName>
    <definedName name="solver_eng" localSheetId="3" hidden="1">2</definedName>
    <definedName name="solver_eng" localSheetId="4" hidden="1">1</definedName>
    <definedName name="solver_est" localSheetId="3" hidden="1">1</definedName>
    <definedName name="solver_est" localSheetId="4" hidden="1">1</definedName>
    <definedName name="solver_itr" localSheetId="3" hidden="1">2147483647</definedName>
    <definedName name="solver_itr" localSheetId="4" hidden="1">2147483647</definedName>
    <definedName name="solver_lhs1" localSheetId="3" hidden="1">Leduc!$F$23</definedName>
    <definedName name="solver_lhs1" localSheetId="4" hidden="1">Notivy!$D$10</definedName>
    <definedName name="solver_lhs2" localSheetId="3" hidden="1">Leduc!$F$24</definedName>
    <definedName name="solver_lhs2" localSheetId="4" hidden="1">Notivy!$D$11</definedName>
    <definedName name="solver_lhs3" localSheetId="3" hidden="1">Leduc!$F$25</definedName>
    <definedName name="solver_lhs3" localSheetId="4" hidden="1">Notivy!$D$6</definedName>
    <definedName name="solver_lhs4" localSheetId="3" hidden="1">Leduc!$F$26</definedName>
    <definedName name="solver_lhs4" localSheetId="4" hidden="1">Notivy!$D$6:$D$10</definedName>
    <definedName name="solver_lhs5" localSheetId="3" hidden="1">Leduc!$F$24:$F$26</definedName>
    <definedName name="solver_lhs5" localSheetId="4" hidden="1">Notivy!$D$7</definedName>
    <definedName name="solver_lhs6" localSheetId="4" hidden="1">Notivy!$H$6</definedName>
    <definedName name="solver_mip" localSheetId="3" hidden="1">2147483647</definedName>
    <definedName name="solver_mip" localSheetId="4" hidden="1">2147483647</definedName>
    <definedName name="solver_mni" localSheetId="3" hidden="1">30</definedName>
    <definedName name="solver_mni" localSheetId="4" hidden="1">30</definedName>
    <definedName name="solver_mrt" localSheetId="3" hidden="1">0.075</definedName>
    <definedName name="solver_mrt" localSheetId="4" hidden="1">0.075</definedName>
    <definedName name="solver_msl" localSheetId="3" hidden="1">2</definedName>
    <definedName name="solver_msl" localSheetId="4" hidden="1">2</definedName>
    <definedName name="solver_neg" localSheetId="3" hidden="1">1</definedName>
    <definedName name="solver_neg" localSheetId="4" hidden="1">1</definedName>
    <definedName name="solver_nod" localSheetId="3" hidden="1">2147483647</definedName>
    <definedName name="solver_nod" localSheetId="4" hidden="1">2147483647</definedName>
    <definedName name="solver_num" localSheetId="3" hidden="1">4</definedName>
    <definedName name="solver_num" localSheetId="4" hidden="1">6</definedName>
    <definedName name="solver_nwt" localSheetId="3" hidden="1">1</definedName>
    <definedName name="solver_nwt" localSheetId="4" hidden="1">1</definedName>
    <definedName name="solver_opt" localSheetId="3" hidden="1">Leduc!$E$30</definedName>
    <definedName name="solver_opt" localSheetId="4" hidden="1">Notivy!$G$6</definedName>
    <definedName name="solver_pre" localSheetId="3" hidden="1">0.000001</definedName>
    <definedName name="solver_pre" localSheetId="4" hidden="1">0.000001</definedName>
    <definedName name="solver_rbv" localSheetId="3" hidden="1">1</definedName>
    <definedName name="solver_rbv" localSheetId="4" hidden="1">2</definedName>
    <definedName name="solver_rel1" localSheetId="3" hidden="1">1</definedName>
    <definedName name="solver_rel1" localSheetId="4" hidden="1">1</definedName>
    <definedName name="solver_rel2" localSheetId="3" hidden="1">1</definedName>
    <definedName name="solver_rel2" localSheetId="4" hidden="1">2</definedName>
    <definedName name="solver_rel3" localSheetId="3" hidden="1">1</definedName>
    <definedName name="solver_rel3" localSheetId="4" hidden="1">3</definedName>
    <definedName name="solver_rel4" localSheetId="3" hidden="1">1</definedName>
    <definedName name="solver_rel4" localSheetId="4" hidden="1">4</definedName>
    <definedName name="solver_rel5" localSheetId="3" hidden="1">1</definedName>
    <definedName name="solver_rel5" localSheetId="4" hidden="1">3</definedName>
    <definedName name="solver_rel6" localSheetId="4" hidden="1">3</definedName>
    <definedName name="solver_rhs1" localSheetId="3" hidden="1">Leduc!$D$3</definedName>
    <definedName name="solver_rhs1" localSheetId="4" hidden="1">Notivy!$I$10</definedName>
    <definedName name="solver_rhs2" localSheetId="3" hidden="1">Leduc!$D$4</definedName>
    <definedName name="solver_rhs2" localSheetId="4" hidden="1">Notivy!$C$3</definedName>
    <definedName name="solver_rhs3" localSheetId="3" hidden="1">Leduc!$D$5</definedName>
    <definedName name="solver_rhs3" localSheetId="4" hidden="1">Notivy!$I$6</definedName>
    <definedName name="solver_rhs4" localSheetId="3" hidden="1">Leduc!$D$6</definedName>
    <definedName name="solver_rhs4" localSheetId="4" hidden="1">integer</definedName>
    <definedName name="solver_rhs5" localSheetId="3" hidden="1">Leduc!$D$4:$D$6</definedName>
    <definedName name="solver_rhs5" localSheetId="4" hidden="1">Notivy!$I$7</definedName>
    <definedName name="solver_rhs6" localSheetId="4" hidden="1">Notivy!$H$3</definedName>
    <definedName name="solver_rlx" localSheetId="3" hidden="1">2</definedName>
    <definedName name="solver_rlx" localSheetId="4" hidden="1">2</definedName>
    <definedName name="solver_rsd" localSheetId="3" hidden="1">0</definedName>
    <definedName name="solver_rsd" localSheetId="4" hidden="1">0</definedName>
    <definedName name="solver_scl" localSheetId="3" hidden="1">1</definedName>
    <definedName name="solver_scl" localSheetId="4" hidden="1">2</definedName>
    <definedName name="solver_sho" localSheetId="3" hidden="1">2</definedName>
    <definedName name="solver_sho" localSheetId="4" hidden="1">2</definedName>
    <definedName name="solver_ssz" localSheetId="3" hidden="1">100</definedName>
    <definedName name="solver_ssz" localSheetId="4" hidden="1">100</definedName>
    <definedName name="solver_tim" localSheetId="3" hidden="1">2147483647</definedName>
    <definedName name="solver_tim" localSheetId="4" hidden="1">2147483647</definedName>
    <definedName name="solver_tol" localSheetId="3" hidden="1">0.01</definedName>
    <definedName name="solver_tol" localSheetId="4" hidden="1">0.01</definedName>
    <definedName name="solver_typ" localSheetId="3" hidden="1">1</definedName>
    <definedName name="solver_typ" localSheetId="4" hidden="1">1</definedName>
    <definedName name="solver_val" localSheetId="3" hidden="1">0</definedName>
    <definedName name="solver_val" localSheetId="4" hidden="1">0</definedName>
    <definedName name="solver_ver" localSheetId="3" hidden="1">3</definedName>
    <definedName name="solver_ver" localSheetId="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4" i="38" l="1"/>
  <c r="D11" i="38"/>
  <c r="F7" i="38"/>
  <c r="F8" i="38"/>
  <c r="F9" i="38"/>
  <c r="F10" i="38"/>
  <c r="F6" i="38"/>
  <c r="C6" i="38"/>
  <c r="C10" i="38"/>
  <c r="C9" i="38"/>
  <c r="C8" i="38"/>
  <c r="C7" i="38"/>
  <c r="C29" i="37"/>
  <c r="D29" i="37"/>
  <c r="D25" i="37"/>
  <c r="H11" i="37"/>
  <c r="B29" i="37"/>
  <c r="D28" i="37"/>
  <c r="C28" i="37"/>
  <c r="B28" i="37"/>
  <c r="F23" i="37"/>
  <c r="D26" i="37"/>
  <c r="D24" i="37"/>
  <c r="C25" i="37"/>
  <c r="C26" i="37"/>
  <c r="C24" i="37"/>
  <c r="B25" i="37"/>
  <c r="B26" i="37"/>
  <c r="B24" i="37"/>
  <c r="H18" i="37"/>
  <c r="G18" i="37"/>
  <c r="G16" i="37"/>
  <c r="H16" i="37"/>
  <c r="H12" i="37"/>
  <c r="H13" i="37"/>
  <c r="H10" i="37"/>
  <c r="G11" i="37"/>
  <c r="G12" i="37"/>
  <c r="G13" i="37"/>
  <c r="G10" i="37"/>
  <c r="F18" i="37"/>
  <c r="F16" i="37"/>
  <c r="F13" i="37"/>
  <c r="F12" i="37"/>
  <c r="F11" i="37"/>
  <c r="F10" i="37"/>
  <c r="H6" i="38" l="1"/>
  <c r="G6" i="38"/>
  <c r="B30" i="37"/>
  <c r="D30" i="37"/>
  <c r="C30" i="37"/>
  <c r="F25" i="37"/>
  <c r="F24" i="37"/>
  <c r="F26" i="37"/>
  <c r="A57" i="39"/>
  <c r="E30" i="37" l="1"/>
  <c r="H31" i="37" s="1"/>
  <c r="C1" i="2"/>
  <c r="C1" i="39" s="1"/>
</calcChain>
</file>

<file path=xl/sharedStrings.xml><?xml version="1.0" encoding="utf-8"?>
<sst xmlns="http://schemas.openxmlformats.org/spreadsheetml/2006/main" count="383" uniqueCount="289">
  <si>
    <t>USERNAME</t>
  </si>
  <si>
    <t>aanderson</t>
  </si>
  <si>
    <t>abbyvoigt</t>
  </si>
  <si>
    <t>abidahmed</t>
  </si>
  <si>
    <t>abigailsharp</t>
  </si>
  <si>
    <t>abokretzion2</t>
  </si>
  <si>
    <t>aeknoorheer001</t>
  </si>
  <si>
    <t>afrechette65</t>
  </si>
  <si>
    <t>aidanshea</t>
  </si>
  <si>
    <t>aijia_li</t>
  </si>
  <si>
    <t>alehrhoff</t>
  </si>
  <si>
    <t>allensu0929</t>
  </si>
  <si>
    <t>amunique_swan</t>
  </si>
  <si>
    <t>aragaini0</t>
  </si>
  <si>
    <t>ayasskatya</t>
  </si>
  <si>
    <t>bhughes21</t>
  </si>
  <si>
    <t>bmann21</t>
  </si>
  <si>
    <t>britgoh</t>
  </si>
  <si>
    <t>bryncaren</t>
  </si>
  <si>
    <t>cameronsaad</t>
  </si>
  <si>
    <t>carolinaortega9</t>
  </si>
  <si>
    <t>cdiazdv3</t>
  </si>
  <si>
    <t>cgoodrich</t>
  </si>
  <si>
    <t>charlierahbany</t>
  </si>
  <si>
    <t>cknight99</t>
  </si>
  <si>
    <t>cmui35</t>
  </si>
  <si>
    <t>czy991002</t>
  </si>
  <si>
    <t>densor</t>
  </si>
  <si>
    <t>derekripp</t>
  </si>
  <si>
    <t>dhcha</t>
  </si>
  <si>
    <t>dpoulsen21</t>
  </si>
  <si>
    <t>dzaiets</t>
  </si>
  <si>
    <t>ecohen11</t>
  </si>
  <si>
    <t>emakhamreh</t>
  </si>
  <si>
    <t>emilygoldberg</t>
  </si>
  <si>
    <t>emorrisey</t>
  </si>
  <si>
    <t>eschmid</t>
  </si>
  <si>
    <t>evansaleh1</t>
  </si>
  <si>
    <t>faisalghr</t>
  </si>
  <si>
    <t>gesong</t>
  </si>
  <si>
    <t>gnorris98</t>
  </si>
  <si>
    <t>graceajayi</t>
  </si>
  <si>
    <t>hbrookins</t>
  </si>
  <si>
    <t>hrx511124</t>
  </si>
  <si>
    <t>ifortner</t>
  </si>
  <si>
    <t>irmasaluja</t>
  </si>
  <si>
    <t>isabelmeizoso</t>
  </si>
  <si>
    <t>jameszhou1120</t>
  </si>
  <si>
    <t>jconaton</t>
  </si>
  <si>
    <t>jessehorowitz</t>
  </si>
  <si>
    <t>jialvarez</t>
  </si>
  <si>
    <t>jmccluskey</t>
  </si>
  <si>
    <t>jnault</t>
  </si>
  <si>
    <t>jnichols56</t>
  </si>
  <si>
    <t>joon9766</t>
  </si>
  <si>
    <t>katemclemore</t>
  </si>
  <si>
    <t>kbean3</t>
  </si>
  <si>
    <t>kelseymcevoy</t>
  </si>
  <si>
    <t>kgonzalez21</t>
  </si>
  <si>
    <t>khushisutaria</t>
  </si>
  <si>
    <t>kndunn9</t>
  </si>
  <si>
    <t>kumarn</t>
  </si>
  <si>
    <t>kylelyon</t>
  </si>
  <si>
    <t>laurelmiller22</t>
  </si>
  <si>
    <t>leonardobraz</t>
  </si>
  <si>
    <t>ljoyce12345</t>
  </si>
  <si>
    <t>lpdupond</t>
  </si>
  <si>
    <t>ltnguyen</t>
  </si>
  <si>
    <t>luanakiwakana</t>
  </si>
  <si>
    <t>luanfei1022</t>
  </si>
  <si>
    <t>lucasbravos</t>
  </si>
  <si>
    <t>maceopatrick</t>
  </si>
  <si>
    <t>marcocarrero10</t>
  </si>
  <si>
    <t>masahab</t>
  </si>
  <si>
    <t>matthewavena</t>
  </si>
  <si>
    <t>mayakonings</t>
  </si>
  <si>
    <t>megankavanaugh</t>
  </si>
  <si>
    <t>michaelrudy</t>
  </si>
  <si>
    <t>mollykieft</t>
  </si>
  <si>
    <t>monicafrancisco</t>
  </si>
  <si>
    <t>mostacks23</t>
  </si>
  <si>
    <t>mylesfranklin2</t>
  </si>
  <si>
    <t>neilj9530</t>
  </si>
  <si>
    <t>nialldoherty757</t>
  </si>
  <si>
    <t>nickstepanov</t>
  </si>
  <si>
    <t>nmcateer</t>
  </si>
  <si>
    <t>noahlevin</t>
  </si>
  <si>
    <t>noahschwartz</t>
  </si>
  <si>
    <t>nsalangi</t>
  </si>
  <si>
    <t>osullivanl</t>
  </si>
  <si>
    <t>oweber</t>
  </si>
  <si>
    <t>pappasdylan</t>
  </si>
  <si>
    <t>renzolara</t>
  </si>
  <si>
    <t>rishabhroy</t>
  </si>
  <si>
    <t>sarakhaleq</t>
  </si>
  <si>
    <t>sbalter</t>
  </si>
  <si>
    <t>scarmichael</t>
  </si>
  <si>
    <t>sebarosado</t>
  </si>
  <si>
    <t>shahbaz22</t>
  </si>
  <si>
    <t>sophierivard</t>
  </si>
  <si>
    <t>spencerfair7</t>
  </si>
  <si>
    <t>srosenberg</t>
  </si>
  <si>
    <t>sydneygraham</t>
  </si>
  <si>
    <t>theomagill</t>
  </si>
  <si>
    <t>thomasknipe</t>
  </si>
  <si>
    <t>treytorain</t>
  </si>
  <si>
    <t>vlan83</t>
  </si>
  <si>
    <t>yimeng99</t>
  </si>
  <si>
    <t>yrwu_paris</t>
  </si>
  <si>
    <t>ywu596</t>
  </si>
  <si>
    <t>yyang27</t>
  </si>
  <si>
    <t>zacharyross</t>
  </si>
  <si>
    <t>zhouxiaonan33</t>
  </si>
  <si>
    <t>zimmchristoph37</t>
  </si>
  <si>
    <t>zmjia00</t>
  </si>
  <si>
    <t>bchen11</t>
  </si>
  <si>
    <t>bliang</t>
  </si>
  <si>
    <t>brett_guterman</t>
  </si>
  <si>
    <t>jdlynn2022</t>
  </si>
  <si>
    <t>jimhan</t>
  </si>
  <si>
    <t>kimberlybleak</t>
  </si>
  <si>
    <t>niu0630</t>
  </si>
  <si>
    <t>shuran1014</t>
  </si>
  <si>
    <t>Left-click on the down arrow</t>
  </si>
  <si>
    <t>Enter Username on Sheet HW3</t>
  </si>
  <si>
    <t>Prb. 1</t>
  </si>
  <si>
    <t>Available</t>
  </si>
  <si>
    <t>a</t>
  </si>
  <si>
    <t>b</t>
  </si>
  <si>
    <t>Resource</t>
  </si>
  <si>
    <t>Price</t>
  </si>
  <si>
    <t>PSoC</t>
  </si>
  <si>
    <t>per unit</t>
  </si>
  <si>
    <t>units</t>
  </si>
  <si>
    <t>Assembly hrs.</t>
  </si>
  <si>
    <t>per hour</t>
  </si>
  <si>
    <t>hours</t>
  </si>
  <si>
    <t>Programming hrs.</t>
  </si>
  <si>
    <t>Inspection hrs.</t>
  </si>
  <si>
    <t>Per-unit requirements</t>
  </si>
  <si>
    <t>AS 1012</t>
  </si>
  <si>
    <t>HL 734</t>
  </si>
  <si>
    <t>DE 378</t>
  </si>
  <si>
    <t>Selling price</t>
  </si>
  <si>
    <t>Total fixed costs</t>
  </si>
  <si>
    <t>Suppose that the number to make must be the same for all 3 products.  What is the largest whole number to make of each product that is possible, given the resource availabilities?</t>
  </si>
  <si>
    <t>Total Net Margin</t>
  </si>
  <si>
    <t>Determine and report the number to make of each of the 3 products so as to maximize the total net margin.  Allow the number to make to be fractional (for simplicity, and because we want to generate a sensitivity report).  In addition to the number to make of each product, report the total net margin. (Hint: As a check on your work, it should be feasible to produce 20 units of each of the three products and this production plan should result in a total net margin of $21,720.  As another check, you should find that producing 80 units of each of the three products is not feasible.)</t>
  </si>
  <si>
    <t xml:space="preserve"> Objective coefficient for the AS 1012</t>
  </si>
  <si>
    <t>Allowable increase for the AS 1012</t>
  </si>
  <si>
    <t>Shadow price for the assembly hours constraint</t>
  </si>
  <si>
    <t>Allowable increase for the assembly hours constraint</t>
  </si>
  <si>
    <t>Use solver to generate a sensitivity report. Report the following:</t>
  </si>
  <si>
    <t>c</t>
  </si>
  <si>
    <t>d</t>
  </si>
  <si>
    <t xml:space="preserve">One of the assembly workers is involved in a traffic accident and will be away from work for several weeks.  This decreases the number of available hours in assembly by 50.  </t>
  </si>
  <si>
    <t xml:space="preserve">With this change, how many assembly hours is it optimal to use? </t>
  </si>
  <si>
    <t>With this change, how much does the optimal total net margin decrease?</t>
  </si>
  <si>
    <t>Repeat Question 6 assuming that the number of available hours in assembly decreases by 160, rather than 50.</t>
  </si>
  <si>
    <t>SAT Composite Score Range</t>
  </si>
  <si>
    <t>Percentile Score</t>
  </si>
  <si>
    <t>1550-1600</t>
  </si>
  <si>
    <t>99 to 99+</t>
  </si>
  <si>
    <t>1500-1550</t>
  </si>
  <si>
    <t>98 to 99</t>
  </si>
  <si>
    <t>1450-1500</t>
  </si>
  <si>
    <t>96 to 98</t>
  </si>
  <si>
    <t>1400-1450</t>
  </si>
  <si>
    <t>94 to 96</t>
  </si>
  <si>
    <t>1350-1400</t>
  </si>
  <si>
    <t>90 to 94</t>
  </si>
  <si>
    <t>1300-1350</t>
  </si>
  <si>
    <t>86 to 90</t>
  </si>
  <si>
    <t>1250-1300</t>
  </si>
  <si>
    <t>81 to 86</t>
  </si>
  <si>
    <t>1200-1250</t>
  </si>
  <si>
    <t>74 to 81</t>
  </si>
  <si>
    <t>1150-1200</t>
  </si>
  <si>
    <t>67 to 74</t>
  </si>
  <si>
    <t>1100-1150</t>
  </si>
  <si>
    <t>59 to 67</t>
  </si>
  <si>
    <t>1050-1100</t>
  </si>
  <si>
    <t>50 to 59</t>
  </si>
  <si>
    <t>1000-1050</t>
  </si>
  <si>
    <t>41 to 50</t>
  </si>
  <si>
    <t>950-1000</t>
  </si>
  <si>
    <t>33 to 41</t>
  </si>
  <si>
    <t>900-950</t>
  </si>
  <si>
    <t>25 to 33</t>
  </si>
  <si>
    <t>850-900</t>
  </si>
  <si>
    <t>18 to 25</t>
  </si>
  <si>
    <t>800-850</t>
  </si>
  <si>
    <t>11 to 18</t>
  </si>
  <si>
    <t>750-800</t>
  </si>
  <si>
    <t>6 to 11</t>
  </si>
  <si>
    <t>700-750</t>
  </si>
  <si>
    <t>3 to 6</t>
  </si>
  <si>
    <t>650-700</t>
  </si>
  <si>
    <t>1 to 3</t>
  </si>
  <si>
    <t>600-650</t>
  </si>
  <si>
    <t>1- to 1</t>
  </si>
  <si>
    <t>550-600</t>
  </si>
  <si>
    <t>1-</t>
  </si>
  <si>
    <t>500-550</t>
  </si>
  <si>
    <t>450-500</t>
  </si>
  <si>
    <t>400-450</t>
  </si>
  <si>
    <t>Tuition</t>
  </si>
  <si>
    <t>Intake</t>
  </si>
  <si>
    <t>Pay</t>
  </si>
  <si>
    <t>Count</t>
  </si>
  <si>
    <t>SAT Score</t>
  </si>
  <si>
    <t>Prb.2</t>
  </si>
  <si>
    <t>Leduc Control has introduced a new product, the DE 378, to complement their 2 existing products, the AS 1012 and the HL 734.  The “Leduc” worksheet shows the data needed to answer the questions below.  The numerical values have changed from what you saw in the course pack and in lecture.  Information about a new resource, “inspection hrs.”, has been added. The new data can be found on the Leduc sheet.</t>
  </si>
  <si>
    <t>If they follow through with their plan of admitting 200 students in each scholarship category, what would be the average SAT score of the incoming class?</t>
  </si>
  <si>
    <t>If they follow through with their plan of admitting 200 students in each scholarship category, what would be the average (per student per year) tuition for the incoming class?</t>
  </si>
  <si>
    <t>In an effort to increase the average SAT score, the CFO Dan Transferer suggests that they admit 100 fewer full tuition students and 100 more 25% scholarship students.  To make up for the revenue to be lost due to this change in policy, he also suggests admitting 100 fewer full scholarship students and 100 more 75% scholarship students.</t>
  </si>
  <si>
    <t>What is the average tuition (per student per year) for the incoming class with this plan?</t>
  </si>
  <si>
    <t>What is the average SAT score for the incoming class with this plan?</t>
  </si>
  <si>
    <r>
      <t xml:space="preserve">Notivy College is planning its recruiting season for 2021-22 academic year. The full tuition at Notivy is $60,000/year. However, at that rate they can only get students with an average SAT score of 800. In an effort to increase the average SAT score of the incoming class, the administration is contemplating an aggressive scholarhip (or tuition discount) strategy. For example, students with an SAT of 1580 would pay zero tuition and students with an SAT score of 1550 would receive a 75% scholarship (and pay only $15,000/year).  The other discount categories are 50% discount for an SAT of 1450 and %25 discount for an SAT of 1200. This data is summarized on the Notivy sheet.  Currently they are planning to admit 200 students in each scholarship category for a total of 1,000.  </t>
    </r>
    <r>
      <rPr>
        <sz val="11"/>
        <color theme="0" tint="-0.499984740745262"/>
        <rFont val="Calibri"/>
        <family val="2"/>
        <scheme val="minor"/>
      </rPr>
      <t>For the sake of simplicity, assume that all students admitted in a certain scholarship have exactly the same SAT score (the minimum score required for that category).</t>
    </r>
  </si>
  <si>
    <t>%100 scholarship</t>
  </si>
  <si>
    <t>%75 scholarship</t>
  </si>
  <si>
    <t>%50 scholarship</t>
  </si>
  <si>
    <t>%25 scholarship</t>
  </si>
  <si>
    <t>no scholarship</t>
  </si>
  <si>
    <t>Average (maximized) SAT score of the incoming class</t>
  </si>
  <si>
    <t>Suppose the CFO targets an average tuition of $36,000. Which strategy would maximize the average SAT score, while generating an average (per student per year) tuition of at least $36,000 for the incoming class?</t>
  </si>
  <si>
    <t>Suppose the President targets an average SAT score of 1,400.  Which strategy would maximize the average tuition (per student per year) for the incoming class?</t>
  </si>
  <si>
    <t>e</t>
  </si>
  <si>
    <t>f</t>
  </si>
  <si>
    <t>The Senate decides that at least %10 of the incoming class must receive a full scholarship and at least %20 should receive a 75% scholarship.  Furthermore, the number of no scholarship (i.e. full tuition) students could be no more than 40% of the incoming class.  Finally, they voted for an average SAT score of at least 1200.  Which solution maximizes revenue with these stipulations?</t>
  </si>
  <si>
    <t>Average (maximized) tuition of the incoming class</t>
  </si>
  <si>
    <t xml:space="preserve">Consider the constraints imposed by the senate in Problem 13.  What is the additional average revenue that can be generated if the senate would accept an average SAT score of 1100 instead of 1200? </t>
  </si>
  <si>
    <t>benitalukose</t>
  </si>
  <si>
    <t>Scholarship</t>
  </si>
  <si>
    <t>https://blog.prepscholar.com/sat-percentiles-and-score-rankings</t>
  </si>
  <si>
    <t>Compute the net margin (revenue - variable costs) per unit for all 3 products.</t>
  </si>
  <si>
    <t>How much would the selling price per unit for the HL 734 have to increase before the optimal production plan changes?  [Report the increase that would cause Leduc Control to be indifferent between the current production plan and a different production plan.]</t>
  </si>
  <si>
    <t>Cost</t>
  </si>
  <si>
    <t>Net margin</t>
  </si>
  <si>
    <t>Unit Cost</t>
  </si>
  <si>
    <t>Total</t>
  </si>
  <si>
    <t>Total UC</t>
  </si>
  <si>
    <t>Production</t>
  </si>
  <si>
    <t>Sell Price</t>
  </si>
  <si>
    <t>Unit Costs</t>
  </si>
  <si>
    <t>Net Margin</t>
  </si>
  <si>
    <t>Worksheet: [HW6.xlsx]Leduc</t>
  </si>
  <si>
    <t>Cell</t>
  </si>
  <si>
    <t>Name</t>
  </si>
  <si>
    <t>Variable Cells</t>
  </si>
  <si>
    <t>Constraints</t>
  </si>
  <si>
    <t>$B$23</t>
  </si>
  <si>
    <t>PSoC AS 1012</t>
  </si>
  <si>
    <t>$C$23</t>
  </si>
  <si>
    <t>PSoC HL 734</t>
  </si>
  <si>
    <t>$D$23</t>
  </si>
  <si>
    <t>PSoC DE 378</t>
  </si>
  <si>
    <t>$F$23</t>
  </si>
  <si>
    <t>PSoC Total</t>
  </si>
  <si>
    <t>$F$24</t>
  </si>
  <si>
    <t>Assembly hrs. Total</t>
  </si>
  <si>
    <t>$F$25</t>
  </si>
  <si>
    <t>Programming hrs. Total</t>
  </si>
  <si>
    <t>$F$26</t>
  </si>
  <si>
    <t>Inspection hrs. Total</t>
  </si>
  <si>
    <t>Microsoft Excel 16.0 Sensitivity Report</t>
  </si>
  <si>
    <t>Final</t>
  </si>
  <si>
    <t>Value</t>
  </si>
  <si>
    <t>Reduced</t>
  </si>
  <si>
    <t>Objective</t>
  </si>
  <si>
    <t>Coefficient</t>
  </si>
  <si>
    <t>Allowable</t>
  </si>
  <si>
    <t>Increase</t>
  </si>
  <si>
    <t>Decrease</t>
  </si>
  <si>
    <t>Shadow</t>
  </si>
  <si>
    <t>Constraint</t>
  </si>
  <si>
    <t>R.H. Side</t>
  </si>
  <si>
    <t>Report Created: 10/19/2020 7:02:00 PM</t>
  </si>
  <si>
    <t>Old NM</t>
  </si>
  <si>
    <t>Difference</t>
  </si>
  <si>
    <t>Tuition/Student</t>
  </si>
  <si>
    <t>SAT Score Average</t>
  </si>
  <si>
    <t>Total SAT</t>
  </si>
  <si>
    <t>Tuition Benchmark</t>
  </si>
  <si>
    <t>SAT Benchmark</t>
  </si>
  <si>
    <t>Count Benchmarks</t>
  </si>
  <si>
    <t>&lt;</t>
  </si>
  <si>
    <t>&gt;</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</si>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</sst>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quot;$&quot;* #,##0.00_-;\-&quot;$&quot;* #,##0.00_-;_-&quot;$&quot;* &quot;-&quot;??_-;_-@_-"/>
    <numFmt numFmtId="165" formatCode="0.000"/>
    <numFmt numFmtId="166" formatCode="_(* #,##0_);_(* \(#,##0\);_(* &quot;-&quot;??_);_(@_)"/>
    <numFmt numFmtId="167" formatCode="&quot;$&quot;#,##0.00"/>
    <numFmt numFmtId="168" formatCode="&quot;$&quot;#,##0"/>
    <numFmt numFmtId="169" formatCode="_(&quot;$&quot;* #,##0_);_(&quot;$&quot;* \(#,##0\);_(&quot;$&quot;* &quot;-&quot;??_);_(@_)"/>
  </numFmts>
  <fonts count="21" x14ac:knownFonts="1">
    <font>
      <sz val="11"/>
      <color theme="1"/>
      <name val="Calibri"/>
      <family val="2"/>
      <scheme val="minor"/>
    </font>
    <font>
      <sz val="10"/>
      <name val="Arial"/>
      <family val="2"/>
    </font>
    <font>
      <b/>
      <sz val="16"/>
      <name val="Calibri"/>
      <family val="2"/>
      <scheme val="minor"/>
    </font>
    <font>
      <b/>
      <sz val="16"/>
      <color rgb="FFC00000"/>
      <name val="Calibri"/>
      <family val="2"/>
      <scheme val="minor"/>
    </font>
    <font>
      <sz val="10"/>
      <name val="Calibri"/>
      <family val="2"/>
      <scheme val="minor"/>
    </font>
    <font>
      <i/>
      <sz val="10"/>
      <color theme="0" tint="-0.499984740745262"/>
      <name val="Calibri"/>
      <family val="2"/>
      <scheme val="minor"/>
    </font>
    <font>
      <sz val="11"/>
      <name val="Calibri"/>
      <family val="2"/>
      <scheme val="minor"/>
    </font>
    <font>
      <sz val="10"/>
      <name val="Arial"/>
      <family val="2"/>
    </font>
    <font>
      <b/>
      <sz val="12"/>
      <color theme="0" tint="-0.499984740745262"/>
      <name val="Calibri"/>
      <family val="2"/>
      <scheme val="minor"/>
    </font>
    <font>
      <b/>
      <sz val="14"/>
      <color rgb="FFFF0000"/>
      <name val="Calibri"/>
      <family val="2"/>
      <scheme val="minor"/>
    </font>
    <font>
      <sz val="11"/>
      <color theme="1"/>
      <name val="Calibri"/>
      <family val="2"/>
      <scheme val="minor"/>
    </font>
    <font>
      <i/>
      <sz val="11"/>
      <name val="Calibri"/>
      <family val="2"/>
      <scheme val="minor"/>
    </font>
    <font>
      <b/>
      <sz val="10"/>
      <name val="Calibri"/>
      <family val="2"/>
      <scheme val="minor"/>
    </font>
    <font>
      <b/>
      <sz val="11"/>
      <color theme="0"/>
      <name val="Calibri"/>
      <family val="2"/>
      <scheme val="minor"/>
    </font>
    <font>
      <b/>
      <sz val="11"/>
      <color theme="1"/>
      <name val="Calibri"/>
      <family val="2"/>
      <scheme val="minor"/>
    </font>
    <font>
      <b/>
      <sz val="11"/>
      <color rgb="FF007E39"/>
      <name val="Calibri"/>
      <family val="2"/>
      <scheme val="minor"/>
    </font>
    <font>
      <sz val="10"/>
      <color rgb="FF333333"/>
      <name val="Arial"/>
      <family val="2"/>
    </font>
    <font>
      <b/>
      <sz val="10"/>
      <color rgb="FF333333"/>
      <name val="Arial"/>
      <family val="2"/>
    </font>
    <font>
      <sz val="11"/>
      <color theme="0" tint="-0.499984740745262"/>
      <name val="Calibri"/>
      <family val="2"/>
      <scheme val="minor"/>
    </font>
    <font>
      <b/>
      <sz val="11"/>
      <color theme="9" tint="-0.249977111117893"/>
      <name val="Calibri"/>
      <family val="2"/>
      <scheme val="minor"/>
    </font>
    <font>
      <b/>
      <sz val="11"/>
      <color indexed="18"/>
      <name val="Calibri"/>
      <family val="2"/>
      <scheme val="minor"/>
    </font>
  </fonts>
  <fills count="1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7030A0"/>
        <bgColor indexed="64"/>
      </patternFill>
    </fill>
    <fill>
      <patternFill patternType="solid">
        <fgColor rgb="FFFFFFFF"/>
        <bgColor indexed="64"/>
      </patternFill>
    </fill>
    <fill>
      <patternFill patternType="solid">
        <fgColor rgb="FFF7F7F7"/>
        <bgColor indexed="64"/>
      </patternFill>
    </fill>
    <fill>
      <patternFill patternType="solid">
        <fgColor theme="1"/>
        <bgColor indexed="64"/>
      </patternFill>
    </fill>
    <fill>
      <patternFill patternType="solid">
        <fgColor theme="9" tint="0.59999389629810485"/>
        <bgColor indexed="64"/>
      </patternFill>
    </fill>
    <fill>
      <patternFill patternType="solid">
        <fgColor rgb="FF66FFFF"/>
        <bgColor indexed="64"/>
      </patternFill>
    </fill>
    <fill>
      <patternFill patternType="solid">
        <fgColor rgb="FF00B0F0"/>
        <bgColor indexed="64"/>
      </patternFill>
    </fill>
    <fill>
      <patternFill patternType="solid">
        <fgColor rgb="FFFFFF0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medium">
        <color indexed="23"/>
      </top>
      <bottom/>
      <diagonal/>
    </border>
    <border>
      <left/>
      <right/>
      <top/>
      <bottom style="medium">
        <color indexed="23"/>
      </bottom>
      <diagonal/>
    </border>
    <border>
      <left/>
      <right/>
      <top style="thin">
        <color indexed="23"/>
      </top>
      <bottom style="medium">
        <color indexed="23"/>
      </bottom>
      <diagonal/>
    </border>
    <border>
      <left/>
      <right/>
      <top style="thin">
        <color indexed="23"/>
      </top>
      <bottom/>
      <diagonal/>
    </border>
  </borders>
  <cellStyleXfs count="6">
    <xf numFmtId="0" fontId="0" fillId="0" borderId="0"/>
    <xf numFmtId="0" fontId="1" fillId="0" borderId="0"/>
    <xf numFmtId="164" fontId="7"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cellStyleXfs>
  <cellXfs count="66">
    <xf numFmtId="0" fontId="0" fillId="0" borderId="0" xfId="0"/>
    <xf numFmtId="0" fontId="2" fillId="0" borderId="0" xfId="1" applyFont="1" applyAlignment="1">
      <alignment vertical="center"/>
    </xf>
    <xf numFmtId="0" fontId="4" fillId="0" borderId="0" xfId="1" applyFont="1" applyAlignment="1">
      <alignment vertical="center"/>
    </xf>
    <xf numFmtId="0" fontId="4" fillId="0" borderId="0" xfId="1" applyFont="1" applyAlignment="1">
      <alignment horizontal="center" vertical="center"/>
    </xf>
    <xf numFmtId="0" fontId="1" fillId="0" borderId="0" xfId="1"/>
    <xf numFmtId="0" fontId="5" fillId="0" borderId="0" xfId="1" applyFont="1" applyAlignment="1">
      <alignment horizontal="center" vertical="center"/>
    </xf>
    <xf numFmtId="0" fontId="6" fillId="3" borderId="2" xfId="1" applyFont="1" applyFill="1" applyBorder="1" applyAlignment="1">
      <alignment horizontal="left" vertical="center" wrapText="1"/>
    </xf>
    <xf numFmtId="0" fontId="8" fillId="0" borderId="0" xfId="0" applyFont="1" applyAlignment="1">
      <alignment vertical="center"/>
    </xf>
    <xf numFmtId="0" fontId="9" fillId="2" borderId="1" xfId="1" applyFont="1" applyFill="1" applyBorder="1" applyAlignment="1">
      <alignment horizontal="center" vertical="center"/>
    </xf>
    <xf numFmtId="0" fontId="3" fillId="2" borderId="1" xfId="1" applyFont="1" applyFill="1" applyBorder="1" applyAlignment="1" applyProtection="1">
      <alignment horizontal="center" vertical="center"/>
      <protection locked="0"/>
    </xf>
    <xf numFmtId="0" fontId="6" fillId="0" borderId="0" xfId="1" applyFont="1" applyAlignment="1">
      <alignment vertical="center"/>
    </xf>
    <xf numFmtId="0" fontId="11" fillId="0" borderId="0" xfId="1" applyFont="1" applyAlignment="1">
      <alignment horizontal="center" vertical="center"/>
    </xf>
    <xf numFmtId="0" fontId="10" fillId="0" borderId="0" xfId="0" applyFont="1"/>
    <xf numFmtId="0" fontId="6" fillId="3" borderId="2" xfId="1" applyFont="1" applyFill="1" applyBorder="1" applyAlignment="1">
      <alignment horizontal="right" vertical="center" wrapText="1"/>
    </xf>
    <xf numFmtId="0" fontId="4" fillId="0" borderId="2" xfId="1" applyFont="1" applyFill="1" applyBorder="1" applyAlignment="1" applyProtection="1">
      <alignment horizontal="center" vertical="center"/>
    </xf>
    <xf numFmtId="0" fontId="6" fillId="5" borderId="2" xfId="1" applyFont="1" applyFill="1" applyBorder="1" applyAlignment="1">
      <alignment horizontal="left" vertical="center" wrapText="1"/>
    </xf>
    <xf numFmtId="0" fontId="4" fillId="0" borderId="0" xfId="1" applyFont="1" applyFill="1" applyBorder="1" applyAlignment="1" applyProtection="1">
      <alignment horizontal="center" vertical="center"/>
    </xf>
    <xf numFmtId="2" fontId="4" fillId="0" borderId="0" xfId="1" applyNumberFormat="1" applyFont="1" applyFill="1" applyBorder="1" applyAlignment="1" applyProtection="1">
      <alignment horizontal="center" vertical="center"/>
      <protection locked="0"/>
    </xf>
    <xf numFmtId="165" fontId="4" fillId="0" borderId="0" xfId="1" applyNumberFormat="1" applyFont="1" applyFill="1" applyBorder="1" applyAlignment="1" applyProtection="1">
      <alignment horizontal="center" vertical="center"/>
    </xf>
    <xf numFmtId="0" fontId="8" fillId="0" borderId="0" xfId="0" applyFont="1" applyFill="1" applyAlignment="1">
      <alignment vertical="center"/>
    </xf>
    <xf numFmtId="0" fontId="4" fillId="0" borderId="0" xfId="1" applyFont="1" applyFill="1" applyAlignment="1">
      <alignment horizontal="center" vertical="center"/>
    </xf>
    <xf numFmtId="165" fontId="4" fillId="0" borderId="0" xfId="1" applyNumberFormat="1" applyFont="1" applyFill="1" applyBorder="1" applyAlignment="1" applyProtection="1">
      <alignment horizontal="center" vertical="center"/>
      <protection locked="0"/>
    </xf>
    <xf numFmtId="2" fontId="0" fillId="0" borderId="0" xfId="0" applyNumberFormat="1" applyFont="1" applyFill="1" applyBorder="1" applyAlignment="1">
      <alignment horizontal="center"/>
    </xf>
    <xf numFmtId="0" fontId="12" fillId="0" borderId="0" xfId="1" applyFont="1" applyAlignment="1">
      <alignment horizontal="center" vertical="center"/>
    </xf>
    <xf numFmtId="167" fontId="4" fillId="4" borderId="2" xfId="1" applyNumberFormat="1" applyFont="1" applyFill="1" applyBorder="1" applyAlignment="1" applyProtection="1">
      <alignment horizontal="center" vertical="center"/>
      <protection locked="0"/>
    </xf>
    <xf numFmtId="2" fontId="0" fillId="0" borderId="2" xfId="0" applyNumberFormat="1" applyFont="1" applyFill="1" applyBorder="1" applyAlignment="1">
      <alignment horizontal="center"/>
    </xf>
    <xf numFmtId="0" fontId="12" fillId="0" borderId="0" xfId="1" applyFont="1" applyAlignment="1">
      <alignment horizontal="right" vertical="center"/>
    </xf>
    <xf numFmtId="165" fontId="4" fillId="0" borderId="2" xfId="1" applyNumberFormat="1" applyFont="1" applyFill="1" applyBorder="1" applyAlignment="1" applyProtection="1">
      <alignment horizontal="center" vertical="center"/>
      <protection locked="0"/>
    </xf>
    <xf numFmtId="1" fontId="4" fillId="4" borderId="2" xfId="1" applyNumberFormat="1" applyFont="1" applyFill="1" applyBorder="1" applyAlignment="1" applyProtection="1">
      <alignment horizontal="center" vertical="center"/>
      <protection locked="0"/>
    </xf>
    <xf numFmtId="4" fontId="4" fillId="4" borderId="2" xfId="1" applyNumberFormat="1" applyFont="1" applyFill="1" applyBorder="1" applyAlignment="1" applyProtection="1">
      <alignment horizontal="center" vertical="center"/>
      <protection locked="0"/>
    </xf>
    <xf numFmtId="168" fontId="4" fillId="0" borderId="2" xfId="1" applyNumberFormat="1" applyFont="1" applyFill="1" applyBorder="1" applyAlignment="1" applyProtection="1">
      <alignment horizontal="center" vertical="center"/>
      <protection locked="0"/>
    </xf>
    <xf numFmtId="0" fontId="14" fillId="0" borderId="0" xfId="0" applyFont="1" applyAlignment="1">
      <alignment horizontal="center"/>
    </xf>
    <xf numFmtId="0" fontId="0" fillId="0" borderId="0" xfId="0" applyAlignment="1">
      <alignment horizontal="right"/>
    </xf>
    <xf numFmtId="44" fontId="15" fillId="0" borderId="0" xfId="5" applyFont="1"/>
    <xf numFmtId="0" fontId="15" fillId="0" borderId="0" xfId="0" applyFont="1"/>
    <xf numFmtId="167" fontId="4" fillId="0" borderId="2" xfId="1" applyNumberFormat="1" applyFont="1" applyFill="1" applyBorder="1" applyAlignment="1" applyProtection="1">
      <alignment horizontal="center" vertical="center"/>
      <protection locked="0"/>
    </xf>
    <xf numFmtId="0" fontId="6" fillId="6" borderId="2" xfId="1" applyFont="1" applyFill="1" applyBorder="1" applyAlignment="1">
      <alignment horizontal="right" vertical="center" wrapText="1"/>
    </xf>
    <xf numFmtId="168" fontId="4" fillId="6" borderId="2" xfId="1" applyNumberFormat="1" applyFont="1" applyFill="1" applyBorder="1" applyAlignment="1" applyProtection="1">
      <alignment horizontal="center" vertical="center"/>
      <protection locked="0"/>
    </xf>
    <xf numFmtId="0" fontId="17" fillId="7" borderId="3" xfId="0" applyFont="1" applyFill="1" applyBorder="1" applyAlignment="1">
      <alignment horizontal="left" vertical="center" wrapText="1"/>
    </xf>
    <xf numFmtId="0" fontId="17" fillId="7" borderId="3" xfId="0" applyFont="1" applyFill="1" applyBorder="1" applyAlignment="1">
      <alignment horizontal="center" vertical="center" wrapText="1"/>
    </xf>
    <xf numFmtId="0" fontId="16" fillId="8" borderId="3" xfId="0" applyFont="1" applyFill="1" applyBorder="1" applyAlignment="1">
      <alignment horizontal="left" vertical="center" wrapText="1"/>
    </xf>
    <xf numFmtId="0" fontId="16" fillId="8" borderId="3" xfId="0" applyFont="1" applyFill="1" applyBorder="1" applyAlignment="1">
      <alignment horizontal="center" vertical="center" wrapText="1"/>
    </xf>
    <xf numFmtId="0" fontId="16" fillId="7" borderId="3" xfId="0" applyFont="1" applyFill="1" applyBorder="1" applyAlignment="1">
      <alignment horizontal="left" vertical="center" wrapText="1"/>
    </xf>
    <xf numFmtId="0" fontId="16" fillId="7" borderId="3" xfId="0" applyFont="1" applyFill="1" applyBorder="1" applyAlignment="1">
      <alignment horizontal="center" vertical="center" wrapText="1"/>
    </xf>
    <xf numFmtId="9" fontId="0" fillId="0" borderId="2" xfId="0" applyNumberFormat="1" applyBorder="1" applyAlignment="1">
      <alignment horizontal="center"/>
    </xf>
    <xf numFmtId="166" fontId="0" fillId="0" borderId="2" xfId="4" applyNumberFormat="1" applyFont="1" applyBorder="1" applyAlignment="1"/>
    <xf numFmtId="0" fontId="0" fillId="0" borderId="0" xfId="0" applyAlignment="1">
      <alignment horizontal="center"/>
    </xf>
    <xf numFmtId="0" fontId="18" fillId="0" borderId="0" xfId="0" applyFont="1" applyAlignment="1">
      <alignment horizontal="center"/>
    </xf>
    <xf numFmtId="166" fontId="0" fillId="0" borderId="0" xfId="4" applyNumberFormat="1" applyFont="1" applyAlignment="1">
      <alignment horizontal="center"/>
    </xf>
    <xf numFmtId="169" fontId="19" fillId="10" borderId="2" xfId="5" applyNumberFormat="1" applyFont="1" applyFill="1" applyBorder="1" applyAlignment="1">
      <alignment horizontal="center"/>
    </xf>
    <xf numFmtId="0" fontId="19" fillId="10" borderId="2" xfId="0" applyFont="1" applyFill="1" applyBorder="1" applyAlignment="1">
      <alignment horizontal="center"/>
    </xf>
    <xf numFmtId="0" fontId="0" fillId="11" borderId="2" xfId="0" applyFill="1" applyBorder="1" applyAlignment="1">
      <alignment horizontal="center"/>
    </xf>
    <xf numFmtId="37" fontId="19" fillId="10" borderId="2" xfId="5" applyNumberFormat="1" applyFont="1" applyFill="1" applyBorder="1" applyAlignment="1">
      <alignment horizontal="center"/>
    </xf>
    <xf numFmtId="0" fontId="13" fillId="9" borderId="0" xfId="0" applyFont="1" applyFill="1" applyAlignment="1">
      <alignment horizontal="center"/>
    </xf>
    <xf numFmtId="3" fontId="4" fillId="4" borderId="2" xfId="1" applyNumberFormat="1" applyFont="1" applyFill="1" applyBorder="1" applyAlignment="1" applyProtection="1">
      <alignment horizontal="center" vertical="center"/>
      <protection locked="0"/>
    </xf>
    <xf numFmtId="0" fontId="14" fillId="0" borderId="0" xfId="0" applyFont="1" applyAlignment="1">
      <alignment horizontal="center"/>
    </xf>
    <xf numFmtId="0" fontId="14" fillId="0" borderId="0" xfId="0" applyFont="1" applyAlignment="1">
      <alignment horizontal="center"/>
    </xf>
    <xf numFmtId="44" fontId="0" fillId="0" borderId="0" xfId="0" applyNumberFormat="1"/>
    <xf numFmtId="0" fontId="15" fillId="12" borderId="0" xfId="0" applyFont="1" applyFill="1"/>
    <xf numFmtId="44" fontId="0" fillId="13" borderId="0" xfId="0" applyNumberFormat="1" applyFill="1"/>
    <xf numFmtId="0" fontId="14" fillId="0" borderId="0" xfId="0" applyFont="1"/>
    <xf numFmtId="0" fontId="0" fillId="0" borderId="6" xfId="0" applyFill="1" applyBorder="1" applyAlignment="1"/>
    <xf numFmtId="0" fontId="0" fillId="0" borderId="7" xfId="0" applyFill="1" applyBorder="1" applyAlignment="1"/>
    <xf numFmtId="0" fontId="20" fillId="0" borderId="4" xfId="0" applyFont="1" applyFill="1" applyBorder="1" applyAlignment="1">
      <alignment horizontal="center"/>
    </xf>
    <xf numFmtId="0" fontId="20" fillId="0" borderId="5" xfId="0" applyFont="1" applyFill="1" applyBorder="1" applyAlignment="1">
      <alignment horizontal="center"/>
    </xf>
    <xf numFmtId="166" fontId="0" fillId="0" borderId="0" xfId="0" applyNumberFormat="1"/>
  </cellXfs>
  <cellStyles count="6">
    <cellStyle name="Comma" xfId="4" builtinId="3"/>
    <cellStyle name="Comma 2" xfId="3" xr:uid="{00000000-0005-0000-0000-000001000000}"/>
    <cellStyle name="Currency" xfId="5" builtinId="4"/>
    <cellStyle name="Currency 2" xfId="2" xr:uid="{00000000-0005-0000-0000-000003000000}"/>
    <cellStyle name="Normal" xfId="0" builtinId="0"/>
    <cellStyle name="Normal 2" xfId="1" xr:uid="{00000000-0005-0000-0000-000005000000}"/>
  </cellStyles>
  <dxfs count="0"/>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Drop" dropLines="40" dropStyle="combo" dx="20" fmlaLink="$AC$1" fmlaRange="$AB$1:$AB$135" noThreeD="1" sel="90" val="73"/>
</file>

<file path=xl/drawings/drawing1.xml><?xml version="1.0" encoding="utf-8"?>
<xdr:wsDr xmlns:xdr="http://schemas.openxmlformats.org/drawingml/2006/spreadsheetDrawing" xmlns:a="http://schemas.openxmlformats.org/drawingml/2006/main">
  <xdr:twoCellAnchor>
    <xdr:from>
      <xdr:col>0</xdr:col>
      <xdr:colOff>45720</xdr:colOff>
      <xdr:row>1</xdr:row>
      <xdr:rowOff>53340</xdr:rowOff>
    </xdr:from>
    <xdr:to>
      <xdr:col>4</xdr:col>
      <xdr:colOff>213360</xdr:colOff>
      <xdr:row>4</xdr:row>
      <xdr:rowOff>121920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5720" y="449580"/>
          <a:ext cx="5935980" cy="59436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0000"/>
              </a:solidFill>
            </a:rPr>
            <a:t>Select your USERNAME from the dropdown menu above. </a:t>
          </a:r>
          <a:br>
            <a:rPr lang="en-US" sz="1600" b="1">
              <a:solidFill>
                <a:srgbClr val="FF0000"/>
              </a:solidFill>
            </a:rPr>
          </a:br>
          <a:r>
            <a:rPr lang="en-US" sz="1600" b="1">
              <a:solidFill>
                <a:srgbClr val="FF0000"/>
              </a:solidFill>
            </a:rPr>
            <a:t>Use</a:t>
          </a:r>
          <a:r>
            <a:rPr lang="en-US" sz="1600" b="1" baseline="0">
              <a:solidFill>
                <a:srgbClr val="FF0000"/>
              </a:solidFill>
            </a:rPr>
            <a:t> the Arrow keys or Page Up/Page Down keys to find your name.</a:t>
          </a:r>
          <a:endParaRPr lang="en-US" sz="1600" b="1">
            <a:solidFill>
              <a:srgbClr val="FF0000"/>
            </a:solidFill>
          </a:endParaRPr>
        </a:p>
      </xdr:txBody>
    </xdr:sp>
    <xdr:clientData/>
  </xdr:twoCellAnchor>
  <xdr:twoCellAnchor>
    <xdr:from>
      <xdr:col>0</xdr:col>
      <xdr:colOff>45720</xdr:colOff>
      <xdr:row>5</xdr:row>
      <xdr:rowOff>38100</xdr:rowOff>
    </xdr:from>
    <xdr:to>
      <xdr:col>4</xdr:col>
      <xdr:colOff>213360</xdr:colOff>
      <xdr:row>21</xdr:row>
      <xdr:rowOff>160020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5720" y="1165860"/>
          <a:ext cx="5935980" cy="3048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1" i="0" baseline="0">
              <a:solidFill>
                <a:schemeClr val="dk1"/>
              </a:solidFill>
              <a:effectLst/>
              <a:latin typeface="+mn-lt"/>
              <a:ea typeface="+mn-ea"/>
              <a:cs typeface="+mn-cs"/>
            </a:rPr>
            <a:t>Instructions (IMPORTANT - Please Read!)</a:t>
          </a:r>
        </a:p>
        <a:p>
          <a:pPr rtl="0"/>
          <a:endParaRPr lang="en-US">
            <a:effectLst/>
          </a:endParaRPr>
        </a:p>
        <a:p>
          <a:pPr rtl="0"/>
          <a:r>
            <a:rPr lang="en-US" sz="1100" b="0" i="0" baseline="0">
              <a:solidFill>
                <a:schemeClr val="dk1"/>
              </a:solidFill>
              <a:effectLst/>
              <a:latin typeface="+mn-lt"/>
              <a:ea typeface="+mn-ea"/>
              <a:cs typeface="+mn-cs"/>
            </a:rPr>
            <a:t>1. Select your Username from the dropdown menu above.</a:t>
          </a:r>
        </a:p>
        <a:p>
          <a:pPr rtl="0"/>
          <a:r>
            <a:rPr lang="en-US" sz="1100" b="0" i="0" baseline="0">
              <a:solidFill>
                <a:schemeClr val="dk1"/>
              </a:solidFill>
              <a:effectLst/>
              <a:latin typeface="+mn-lt"/>
              <a:ea typeface="+mn-ea"/>
              <a:cs typeface="+mn-cs"/>
            </a:rPr>
            <a:t>2. Enter all answers to questions on the </a:t>
          </a:r>
          <a:r>
            <a:rPr lang="en-US" sz="1100" b="1" i="0" baseline="0">
              <a:solidFill>
                <a:schemeClr val="dk1"/>
              </a:solidFill>
              <a:effectLst/>
              <a:latin typeface="+mn-lt"/>
              <a:ea typeface="+mn-ea"/>
              <a:cs typeface="+mn-cs"/>
            </a:rPr>
            <a:t>'Questions' </a:t>
          </a:r>
          <a:r>
            <a:rPr lang="en-US" sz="1100" b="0" i="0" baseline="0">
              <a:solidFill>
                <a:schemeClr val="dk1"/>
              </a:solidFill>
              <a:effectLst/>
              <a:latin typeface="+mn-lt"/>
              <a:ea typeface="+mn-ea"/>
              <a:cs typeface="+mn-cs"/>
            </a:rPr>
            <a:t>sheet. Submit your own workbook that you downloaded yourself while logged into the Course Web. </a:t>
          </a:r>
          <a:endParaRPr lang="en-US">
            <a:effectLst/>
          </a:endParaRPr>
        </a:p>
        <a:p>
          <a:pPr rtl="0"/>
          <a:r>
            <a:rPr lang="en-US" sz="1100" b="0" i="0" baseline="0">
              <a:solidFill>
                <a:schemeClr val="dk1"/>
              </a:solidFill>
              <a:effectLst/>
              <a:latin typeface="+mn-lt"/>
              <a:ea typeface="+mn-ea"/>
              <a:cs typeface="+mn-cs"/>
            </a:rPr>
            <a:t>3. You can use the Questions sheet for your calculations.  However, make sure you enter your answers into the designated cells (yellow cells).  </a:t>
          </a:r>
          <a:endParaRPr lang="en-US">
            <a:effectLst/>
          </a:endParaRPr>
        </a:p>
        <a:p>
          <a:pPr rtl="0"/>
          <a:r>
            <a:rPr lang="en-US" sz="1100" b="0" i="0" baseline="0">
              <a:solidFill>
                <a:schemeClr val="dk1"/>
              </a:solidFill>
              <a:effectLst/>
              <a:latin typeface="+mn-lt"/>
              <a:ea typeface="+mn-ea"/>
              <a:cs typeface="+mn-cs"/>
            </a:rPr>
            <a:t>4. This homework must be submitted online </a:t>
          </a:r>
          <a:r>
            <a:rPr lang="en-US" sz="1100" b="1" i="0" baseline="0">
              <a:solidFill>
                <a:schemeClr val="dk1"/>
              </a:solidFill>
              <a:effectLst/>
              <a:latin typeface="+mn-lt"/>
              <a:ea typeface="+mn-ea"/>
              <a:cs typeface="+mn-cs"/>
            </a:rPr>
            <a:t>before midnight on Tuesday, October 20, 2020</a:t>
          </a:r>
          <a:r>
            <a:rPr lang="en-US" sz="1100" b="0" i="0" baseline="0">
              <a:solidFill>
                <a:schemeClr val="dk1"/>
              </a:solidFill>
              <a:effectLst/>
              <a:latin typeface="+mn-lt"/>
              <a:ea typeface="+mn-ea"/>
              <a:cs typeface="+mn-cs"/>
            </a:rPr>
            <a:t>. Late submissions will not be accepted.  </a:t>
          </a:r>
          <a:endParaRPr lang="en-US">
            <a:effectLst/>
          </a:endParaRPr>
        </a:p>
        <a:p>
          <a:pPr rtl="0"/>
          <a:r>
            <a:rPr lang="en-US" sz="1100" b="0" i="0" baseline="0">
              <a:solidFill>
                <a:schemeClr val="dk1"/>
              </a:solidFill>
              <a:effectLst/>
              <a:latin typeface="+mn-lt"/>
              <a:ea typeface="+mn-ea"/>
              <a:cs typeface="+mn-cs"/>
            </a:rPr>
            <a:t>5.  Since you will be using Formulas in Excel, the </a:t>
          </a:r>
          <a:r>
            <a:rPr lang="en-US" sz="1100" b="1" i="0" baseline="0">
              <a:solidFill>
                <a:schemeClr val="dk1"/>
              </a:solidFill>
              <a:effectLst/>
              <a:latin typeface="+mn-lt"/>
              <a:ea typeface="+mn-ea"/>
              <a:cs typeface="+mn-cs"/>
            </a:rPr>
            <a:t>BEST</a:t>
          </a:r>
          <a:r>
            <a:rPr lang="en-US" sz="1100" b="0" i="0" baseline="0">
              <a:solidFill>
                <a:schemeClr val="dk1"/>
              </a:solidFill>
              <a:effectLst/>
              <a:latin typeface="+mn-lt"/>
              <a:ea typeface="+mn-ea"/>
              <a:cs typeface="+mn-cs"/>
            </a:rPr>
            <a:t> way to enter an answer into an Answer Cell is to Copy the cell containing the answer, then click inside the answer cell and choose 'Paste-Special' 'Values.' This will ensure that we receive your </a:t>
          </a:r>
          <a:r>
            <a:rPr lang="en-US" sz="1100" b="1" i="1" baseline="0">
              <a:solidFill>
                <a:schemeClr val="dk1"/>
              </a:solidFill>
              <a:effectLst/>
              <a:latin typeface="+mn-lt"/>
              <a:ea typeface="+mn-ea"/>
              <a:cs typeface="+mn-cs"/>
            </a:rPr>
            <a:t>exact</a:t>
          </a:r>
          <a:r>
            <a:rPr lang="en-US" sz="1100" b="0" i="0" baseline="0">
              <a:solidFill>
                <a:schemeClr val="dk1"/>
              </a:solidFill>
              <a:effectLst/>
              <a:latin typeface="+mn-lt"/>
              <a:ea typeface="+mn-ea"/>
              <a:cs typeface="+mn-cs"/>
            </a:rPr>
            <a:t> answer and not a </a:t>
          </a:r>
          <a:r>
            <a:rPr lang="en-US" sz="1100" b="1" i="1" baseline="0">
              <a:solidFill>
                <a:schemeClr val="dk1"/>
              </a:solidFill>
              <a:effectLst/>
              <a:latin typeface="+mn-lt"/>
              <a:ea typeface="+mn-ea"/>
              <a:cs typeface="+mn-cs"/>
            </a:rPr>
            <a:t>rounded</a:t>
          </a:r>
          <a:r>
            <a:rPr lang="en-US" sz="1100" b="0" i="1" baseline="0">
              <a:solidFill>
                <a:schemeClr val="dk1"/>
              </a:solidFill>
              <a:effectLst/>
              <a:latin typeface="+mn-lt"/>
              <a:ea typeface="+mn-ea"/>
              <a:cs typeface="+mn-cs"/>
            </a:rPr>
            <a:t> </a:t>
          </a:r>
          <a:r>
            <a:rPr lang="en-US" sz="1100" b="0" i="0" baseline="0">
              <a:solidFill>
                <a:schemeClr val="dk1"/>
              </a:solidFill>
              <a:effectLst/>
              <a:latin typeface="+mn-lt"/>
              <a:ea typeface="+mn-ea"/>
              <a:cs typeface="+mn-cs"/>
            </a:rPr>
            <a:t>answer. (</a:t>
          </a:r>
          <a:r>
            <a:rPr lang="en-US" sz="1100" b="1" i="0" baseline="0">
              <a:solidFill>
                <a:schemeClr val="dk1"/>
              </a:solidFill>
              <a:effectLst/>
              <a:latin typeface="+mn-lt"/>
              <a:ea typeface="+mn-ea"/>
              <a:cs typeface="+mn-cs"/>
            </a:rPr>
            <a:t>No credit will be given</a:t>
          </a:r>
          <a:r>
            <a:rPr lang="en-US" sz="1100" b="0" i="0" baseline="0">
              <a:solidFill>
                <a:schemeClr val="dk1"/>
              </a:solidFill>
              <a:effectLst/>
              <a:latin typeface="+mn-lt"/>
              <a:ea typeface="+mn-ea"/>
              <a:cs typeface="+mn-cs"/>
            </a:rPr>
            <a:t> for improperly formatted answers or rounded answers.) Alternately you can use cell references in your answers.  However, </a:t>
          </a:r>
          <a:r>
            <a:rPr lang="en-US" sz="1100" b="1" i="1" baseline="0">
              <a:solidFill>
                <a:schemeClr val="dk1"/>
              </a:solidFill>
              <a:effectLst/>
              <a:latin typeface="+mn-lt"/>
              <a:ea typeface="+mn-ea"/>
              <a:cs typeface="+mn-cs"/>
            </a:rPr>
            <a:t>avoid</a:t>
          </a:r>
          <a:r>
            <a:rPr lang="en-US" sz="1100" b="0" i="0" baseline="0">
              <a:solidFill>
                <a:schemeClr val="dk1"/>
              </a:solidFill>
              <a:effectLst/>
              <a:latin typeface="+mn-lt"/>
              <a:ea typeface="+mn-ea"/>
              <a:cs typeface="+mn-cs"/>
            </a:rPr>
            <a:t> 'typing' numerical answers into cell, as you may make mistakes. </a:t>
          </a:r>
        </a:p>
        <a:p>
          <a:pPr rtl="0"/>
          <a:r>
            <a:rPr lang="en-US" sz="1100" b="1" i="0" baseline="0">
              <a:solidFill>
                <a:srgbClr val="C00000"/>
              </a:solidFill>
              <a:effectLst/>
              <a:latin typeface="+mn-lt"/>
              <a:ea typeface="+mn-ea"/>
              <a:cs typeface="+mn-cs"/>
            </a:rPr>
            <a:t>6. The "Questions" sheet is not locked.  Please do not add rows/columns or move the answer cells on this sheet.</a:t>
          </a:r>
          <a:endParaRPr lang="en-US" b="1">
            <a:solidFill>
              <a:srgbClr val="C00000"/>
            </a:solidFill>
            <a:effectLst/>
          </a:endParaRPr>
        </a:p>
      </xdr:txBody>
    </xdr:sp>
    <xdr:clientData/>
  </xdr:twoCellAnchor>
  <mc:AlternateContent xmlns:mc="http://schemas.openxmlformats.org/markup-compatibility/2006">
    <mc:Choice xmlns:a14="http://schemas.microsoft.com/office/drawing/2010/main" Requires="a14">
      <xdr:twoCellAnchor editAs="oneCell">
        <xdr:from>
          <xdr:col>2</xdr:col>
          <xdr:colOff>53340</xdr:colOff>
          <xdr:row>0</xdr:row>
          <xdr:rowOff>30480</xdr:rowOff>
        </xdr:from>
        <xdr:to>
          <xdr:col>2</xdr:col>
          <xdr:colOff>2979420</xdr:colOff>
          <xdr:row>0</xdr:row>
          <xdr:rowOff>358140</xdr:rowOff>
        </xdr:to>
        <xdr:sp macro="" textlink="">
          <xdr:nvSpPr>
            <xdr:cNvPr id="1027" name="Drop Dow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36"/>
  <sheetViews>
    <sheetView workbookViewId="0">
      <selection activeCell="H11" sqref="H11"/>
    </sheetView>
  </sheetViews>
  <sheetFormatPr defaultRowHeight="13.8" x14ac:dyDescent="0.3"/>
  <cols>
    <col min="1" max="1" width="5.44140625" style="5" customWidth="1"/>
    <col min="2" max="2" width="17.77734375" style="3" customWidth="1"/>
    <col min="3" max="3" width="44.109375" style="2" customWidth="1"/>
    <col min="4" max="4" width="16.77734375" style="2" customWidth="1"/>
    <col min="5" max="26" width="8.88671875" style="2"/>
    <col min="27" max="27" width="8.88671875" style="2" hidden="1" customWidth="1"/>
    <col min="28" max="28" width="20" style="2" hidden="1" customWidth="1"/>
    <col min="29" max="29" width="8.88671875" style="2" hidden="1" customWidth="1"/>
    <col min="30" max="16384" width="8.88671875" style="2"/>
  </cols>
  <sheetData>
    <row r="1" spans="2:29" ht="31.2" customHeight="1" thickBot="1" x14ac:dyDescent="0.35">
      <c r="B1" s="1" t="s">
        <v>0</v>
      </c>
      <c r="C1" s="9" t="str">
        <f>VLOOKUP(AC1,AA1:AB135,2,FALSE)</f>
        <v>neilj9530</v>
      </c>
      <c r="AA1" s="10">
        <v>1</v>
      </c>
      <c r="AB1" s="10" t="s">
        <v>123</v>
      </c>
      <c r="AC1" s="11">
        <v>90</v>
      </c>
    </row>
    <row r="2" spans="2:29" ht="14.4" x14ac:dyDescent="0.3">
      <c r="AA2" s="10">
        <v>2</v>
      </c>
      <c r="AB2" t="s">
        <v>1</v>
      </c>
      <c r="AC2" s="10"/>
    </row>
    <row r="3" spans="2:29" ht="14.4" x14ac:dyDescent="0.3">
      <c r="AA3" s="10">
        <v>3</v>
      </c>
      <c r="AB3" t="s">
        <v>2</v>
      </c>
      <c r="AC3" s="10"/>
    </row>
    <row r="4" spans="2:29" ht="14.4" x14ac:dyDescent="0.3">
      <c r="AA4" s="10">
        <v>4</v>
      </c>
      <c r="AB4" t="s">
        <v>3</v>
      </c>
      <c r="AC4" s="10"/>
    </row>
    <row r="5" spans="2:29" ht="14.4" x14ac:dyDescent="0.3">
      <c r="AA5" s="10">
        <v>5</v>
      </c>
      <c r="AB5" t="s">
        <v>4</v>
      </c>
      <c r="AC5" s="10"/>
    </row>
    <row r="6" spans="2:29" ht="14.4" x14ac:dyDescent="0.3">
      <c r="AA6" s="10">
        <v>6</v>
      </c>
      <c r="AB6" t="s">
        <v>5</v>
      </c>
      <c r="AC6" s="10"/>
    </row>
    <row r="7" spans="2:29" ht="14.4" x14ac:dyDescent="0.3">
      <c r="AA7" s="10">
        <v>7</v>
      </c>
      <c r="AB7" t="s">
        <v>6</v>
      </c>
      <c r="AC7" s="10"/>
    </row>
    <row r="8" spans="2:29" ht="14.4" x14ac:dyDescent="0.3">
      <c r="AA8" s="10">
        <v>8</v>
      </c>
      <c r="AB8" t="s">
        <v>7</v>
      </c>
      <c r="AC8" s="10"/>
    </row>
    <row r="9" spans="2:29" ht="14.4" x14ac:dyDescent="0.3">
      <c r="AA9" s="10">
        <v>9</v>
      </c>
      <c r="AB9" t="s">
        <v>8</v>
      </c>
      <c r="AC9" s="10"/>
    </row>
    <row r="10" spans="2:29" ht="14.4" x14ac:dyDescent="0.3">
      <c r="AA10" s="10">
        <v>10</v>
      </c>
      <c r="AB10" t="s">
        <v>9</v>
      </c>
      <c r="AC10" s="10"/>
    </row>
    <row r="11" spans="2:29" ht="14.4" x14ac:dyDescent="0.3">
      <c r="AA11" s="10">
        <v>11</v>
      </c>
      <c r="AB11" t="s">
        <v>10</v>
      </c>
      <c r="AC11" s="10"/>
    </row>
    <row r="12" spans="2:29" ht="14.4" x14ac:dyDescent="0.3">
      <c r="AA12" s="10">
        <v>12</v>
      </c>
      <c r="AB12" t="s">
        <v>11</v>
      </c>
      <c r="AC12" s="10"/>
    </row>
    <row r="13" spans="2:29" ht="14.4" x14ac:dyDescent="0.3">
      <c r="AA13" s="10">
        <v>13</v>
      </c>
      <c r="AB13" t="s">
        <v>12</v>
      </c>
      <c r="AC13" s="10"/>
    </row>
    <row r="14" spans="2:29" ht="14.4" x14ac:dyDescent="0.3">
      <c r="AA14" s="10">
        <v>14</v>
      </c>
      <c r="AB14" t="s">
        <v>13</v>
      </c>
      <c r="AC14" s="10"/>
    </row>
    <row r="15" spans="2:29" ht="14.4" x14ac:dyDescent="0.3">
      <c r="AA15" s="10">
        <v>15</v>
      </c>
      <c r="AB15" t="s">
        <v>14</v>
      </c>
      <c r="AC15" s="10"/>
    </row>
    <row r="16" spans="2:29" ht="14.4" x14ac:dyDescent="0.3">
      <c r="AA16" s="10">
        <v>16</v>
      </c>
      <c r="AB16" t="s">
        <v>115</v>
      </c>
      <c r="AC16" s="10"/>
    </row>
    <row r="17" spans="27:29" ht="14.4" x14ac:dyDescent="0.3">
      <c r="AA17" s="10">
        <v>17</v>
      </c>
      <c r="AB17" t="s">
        <v>232</v>
      </c>
      <c r="AC17" s="10"/>
    </row>
    <row r="18" spans="27:29" ht="14.4" x14ac:dyDescent="0.3">
      <c r="AA18" s="10">
        <v>18</v>
      </c>
      <c r="AB18" t="s">
        <v>15</v>
      </c>
      <c r="AC18" s="10"/>
    </row>
    <row r="19" spans="27:29" ht="14.4" x14ac:dyDescent="0.3">
      <c r="AA19" s="10">
        <v>19</v>
      </c>
      <c r="AB19" t="s">
        <v>116</v>
      </c>
      <c r="AC19" s="10"/>
    </row>
    <row r="20" spans="27:29" ht="14.4" x14ac:dyDescent="0.3">
      <c r="AA20" s="10">
        <v>20</v>
      </c>
      <c r="AB20" t="s">
        <v>16</v>
      </c>
      <c r="AC20" s="10"/>
    </row>
    <row r="21" spans="27:29" ht="14.4" x14ac:dyDescent="0.3">
      <c r="AA21" s="10">
        <v>21</v>
      </c>
      <c r="AB21" t="s">
        <v>117</v>
      </c>
      <c r="AC21" s="10"/>
    </row>
    <row r="22" spans="27:29" ht="14.4" x14ac:dyDescent="0.3">
      <c r="AA22" s="10">
        <v>22</v>
      </c>
      <c r="AB22" t="s">
        <v>17</v>
      </c>
      <c r="AC22" s="10"/>
    </row>
    <row r="23" spans="27:29" ht="14.4" x14ac:dyDescent="0.3">
      <c r="AA23" s="10">
        <v>23</v>
      </c>
      <c r="AB23" t="s">
        <v>18</v>
      </c>
      <c r="AC23" s="10"/>
    </row>
    <row r="24" spans="27:29" ht="14.4" x14ac:dyDescent="0.3">
      <c r="AA24" s="10">
        <v>24</v>
      </c>
      <c r="AB24" t="s">
        <v>19</v>
      </c>
      <c r="AC24" s="10"/>
    </row>
    <row r="25" spans="27:29" ht="14.4" x14ac:dyDescent="0.3">
      <c r="AA25" s="10">
        <v>25</v>
      </c>
      <c r="AB25" t="s">
        <v>20</v>
      </c>
      <c r="AC25" s="10"/>
    </row>
    <row r="26" spans="27:29" ht="14.4" x14ac:dyDescent="0.3">
      <c r="AA26" s="10">
        <v>26</v>
      </c>
      <c r="AB26" t="s">
        <v>21</v>
      </c>
      <c r="AC26" s="10"/>
    </row>
    <row r="27" spans="27:29" ht="14.4" x14ac:dyDescent="0.3">
      <c r="AA27" s="10">
        <v>27</v>
      </c>
      <c r="AB27" t="s">
        <v>22</v>
      </c>
      <c r="AC27" s="10"/>
    </row>
    <row r="28" spans="27:29" ht="14.4" x14ac:dyDescent="0.3">
      <c r="AA28" s="10">
        <v>28</v>
      </c>
      <c r="AB28" t="s">
        <v>23</v>
      </c>
      <c r="AC28" s="10"/>
    </row>
    <row r="29" spans="27:29" ht="14.4" x14ac:dyDescent="0.3">
      <c r="AA29" s="10">
        <v>29</v>
      </c>
      <c r="AB29" t="s">
        <v>24</v>
      </c>
      <c r="AC29" s="10"/>
    </row>
    <row r="30" spans="27:29" ht="14.4" x14ac:dyDescent="0.3">
      <c r="AA30" s="10">
        <v>30</v>
      </c>
      <c r="AB30" t="s">
        <v>25</v>
      </c>
      <c r="AC30" s="10"/>
    </row>
    <row r="31" spans="27:29" ht="14.4" x14ac:dyDescent="0.3">
      <c r="AA31" s="10">
        <v>31</v>
      </c>
      <c r="AB31" t="s">
        <v>26</v>
      </c>
      <c r="AC31" s="10"/>
    </row>
    <row r="32" spans="27:29" ht="14.4" x14ac:dyDescent="0.3">
      <c r="AA32" s="10">
        <v>32</v>
      </c>
      <c r="AB32" t="s">
        <v>27</v>
      </c>
      <c r="AC32" s="10"/>
    </row>
    <row r="33" spans="27:29" ht="14.4" x14ac:dyDescent="0.3">
      <c r="AA33" s="10">
        <v>33</v>
      </c>
      <c r="AB33" t="s">
        <v>28</v>
      </c>
      <c r="AC33" s="10"/>
    </row>
    <row r="34" spans="27:29" ht="14.4" x14ac:dyDescent="0.3">
      <c r="AA34" s="10">
        <v>34</v>
      </c>
      <c r="AB34" t="s">
        <v>29</v>
      </c>
      <c r="AC34" s="10"/>
    </row>
    <row r="35" spans="27:29" ht="14.4" x14ac:dyDescent="0.3">
      <c r="AA35" s="10">
        <v>35</v>
      </c>
      <c r="AB35" t="s">
        <v>30</v>
      </c>
      <c r="AC35" s="10"/>
    </row>
    <row r="36" spans="27:29" ht="14.4" x14ac:dyDescent="0.3">
      <c r="AA36" s="10">
        <v>36</v>
      </c>
      <c r="AB36" t="s">
        <v>31</v>
      </c>
      <c r="AC36" s="10"/>
    </row>
    <row r="37" spans="27:29" ht="14.4" x14ac:dyDescent="0.3">
      <c r="AA37" s="10">
        <v>37</v>
      </c>
      <c r="AB37" t="s">
        <v>32</v>
      </c>
      <c r="AC37" s="10"/>
    </row>
    <row r="38" spans="27:29" ht="14.4" x14ac:dyDescent="0.3">
      <c r="AA38" s="10">
        <v>38</v>
      </c>
      <c r="AB38" t="s">
        <v>33</v>
      </c>
      <c r="AC38" s="10"/>
    </row>
    <row r="39" spans="27:29" ht="14.4" x14ac:dyDescent="0.3">
      <c r="AA39" s="10">
        <v>39</v>
      </c>
      <c r="AB39" t="s">
        <v>34</v>
      </c>
      <c r="AC39" s="10"/>
    </row>
    <row r="40" spans="27:29" ht="14.4" x14ac:dyDescent="0.3">
      <c r="AA40" s="10">
        <v>40</v>
      </c>
      <c r="AB40" t="s">
        <v>35</v>
      </c>
      <c r="AC40" s="10"/>
    </row>
    <row r="41" spans="27:29" ht="14.4" x14ac:dyDescent="0.3">
      <c r="AA41" s="10">
        <v>41</v>
      </c>
      <c r="AB41" t="s">
        <v>36</v>
      </c>
      <c r="AC41" s="10"/>
    </row>
    <row r="42" spans="27:29" ht="14.4" x14ac:dyDescent="0.3">
      <c r="AA42" s="10">
        <v>42</v>
      </c>
      <c r="AB42" t="s">
        <v>37</v>
      </c>
      <c r="AC42" s="10"/>
    </row>
    <row r="43" spans="27:29" ht="14.4" x14ac:dyDescent="0.3">
      <c r="AA43" s="10">
        <v>43</v>
      </c>
      <c r="AB43" t="s">
        <v>38</v>
      </c>
      <c r="AC43" s="10"/>
    </row>
    <row r="44" spans="27:29" ht="14.4" x14ac:dyDescent="0.3">
      <c r="AA44" s="10">
        <v>44</v>
      </c>
      <c r="AB44" t="s">
        <v>39</v>
      </c>
      <c r="AC44" s="10"/>
    </row>
    <row r="45" spans="27:29" ht="14.4" x14ac:dyDescent="0.3">
      <c r="AA45" s="10">
        <v>45</v>
      </c>
      <c r="AB45" t="s">
        <v>40</v>
      </c>
      <c r="AC45" s="10"/>
    </row>
    <row r="46" spans="27:29" ht="14.4" x14ac:dyDescent="0.3">
      <c r="AA46" s="10">
        <v>46</v>
      </c>
      <c r="AB46" t="s">
        <v>41</v>
      </c>
      <c r="AC46" s="10"/>
    </row>
    <row r="47" spans="27:29" ht="14.4" x14ac:dyDescent="0.3">
      <c r="AA47" s="10">
        <v>47</v>
      </c>
      <c r="AB47" t="s">
        <v>42</v>
      </c>
      <c r="AC47" s="10"/>
    </row>
    <row r="48" spans="27:29" ht="14.4" x14ac:dyDescent="0.3">
      <c r="AA48" s="10">
        <v>48</v>
      </c>
      <c r="AB48" t="s">
        <v>43</v>
      </c>
      <c r="AC48" s="10"/>
    </row>
    <row r="49" spans="27:29" ht="14.4" x14ac:dyDescent="0.3">
      <c r="AA49" s="10">
        <v>49</v>
      </c>
      <c r="AB49" t="s">
        <v>44</v>
      </c>
      <c r="AC49" s="10"/>
    </row>
    <row r="50" spans="27:29" ht="14.4" x14ac:dyDescent="0.3">
      <c r="AA50" s="10">
        <v>50</v>
      </c>
      <c r="AB50" t="s">
        <v>45</v>
      </c>
      <c r="AC50" s="10"/>
    </row>
    <row r="51" spans="27:29" ht="14.4" x14ac:dyDescent="0.3">
      <c r="AA51" s="10">
        <v>51</v>
      </c>
      <c r="AB51" t="s">
        <v>46</v>
      </c>
      <c r="AC51" s="10"/>
    </row>
    <row r="52" spans="27:29" ht="14.4" x14ac:dyDescent="0.3">
      <c r="AA52" s="10">
        <v>52</v>
      </c>
      <c r="AB52" t="s">
        <v>47</v>
      </c>
      <c r="AC52" s="10"/>
    </row>
    <row r="53" spans="27:29" ht="14.4" x14ac:dyDescent="0.3">
      <c r="AA53" s="10">
        <v>53</v>
      </c>
      <c r="AB53" t="s">
        <v>48</v>
      </c>
      <c r="AC53" s="10"/>
    </row>
    <row r="54" spans="27:29" ht="14.4" x14ac:dyDescent="0.3">
      <c r="AA54" s="10">
        <v>54</v>
      </c>
      <c r="AB54" t="s">
        <v>118</v>
      </c>
      <c r="AC54" s="10"/>
    </row>
    <row r="55" spans="27:29" ht="14.4" x14ac:dyDescent="0.3">
      <c r="AA55" s="10">
        <v>55</v>
      </c>
      <c r="AB55" t="s">
        <v>49</v>
      </c>
      <c r="AC55" s="10"/>
    </row>
    <row r="56" spans="27:29" ht="14.4" x14ac:dyDescent="0.3">
      <c r="AA56" s="10">
        <v>56</v>
      </c>
      <c r="AB56" t="s">
        <v>50</v>
      </c>
      <c r="AC56" s="10"/>
    </row>
    <row r="57" spans="27:29" ht="14.4" x14ac:dyDescent="0.3">
      <c r="AA57" s="10">
        <v>57</v>
      </c>
      <c r="AB57" t="s">
        <v>119</v>
      </c>
      <c r="AC57" s="10"/>
    </row>
    <row r="58" spans="27:29" ht="14.4" x14ac:dyDescent="0.3">
      <c r="AA58" s="10">
        <v>58</v>
      </c>
      <c r="AB58" t="s">
        <v>51</v>
      </c>
      <c r="AC58" s="10"/>
    </row>
    <row r="59" spans="27:29" ht="14.4" x14ac:dyDescent="0.3">
      <c r="AA59" s="10">
        <v>59</v>
      </c>
      <c r="AB59" t="s">
        <v>52</v>
      </c>
      <c r="AC59" s="10"/>
    </row>
    <row r="60" spans="27:29" ht="14.4" x14ac:dyDescent="0.3">
      <c r="AA60" s="10">
        <v>60</v>
      </c>
      <c r="AB60" t="s">
        <v>53</v>
      </c>
      <c r="AC60" s="10"/>
    </row>
    <row r="61" spans="27:29" ht="14.4" x14ac:dyDescent="0.3">
      <c r="AA61" s="10">
        <v>61</v>
      </c>
      <c r="AB61" t="s">
        <v>54</v>
      </c>
      <c r="AC61" s="10"/>
    </row>
    <row r="62" spans="27:29" ht="14.4" x14ac:dyDescent="0.3">
      <c r="AA62" s="10">
        <v>62</v>
      </c>
      <c r="AB62" t="s">
        <v>55</v>
      </c>
      <c r="AC62" s="10"/>
    </row>
    <row r="63" spans="27:29" ht="14.4" x14ac:dyDescent="0.3">
      <c r="AA63" s="10">
        <v>63</v>
      </c>
      <c r="AB63" t="s">
        <v>56</v>
      </c>
      <c r="AC63" s="10"/>
    </row>
    <row r="64" spans="27:29" ht="14.4" x14ac:dyDescent="0.3">
      <c r="AA64" s="10">
        <v>64</v>
      </c>
      <c r="AB64" t="s">
        <v>57</v>
      </c>
      <c r="AC64" s="10"/>
    </row>
    <row r="65" spans="27:29" ht="14.4" x14ac:dyDescent="0.3">
      <c r="AA65" s="10">
        <v>65</v>
      </c>
      <c r="AB65" t="s">
        <v>58</v>
      </c>
      <c r="AC65" s="10"/>
    </row>
    <row r="66" spans="27:29" ht="14.4" x14ac:dyDescent="0.3">
      <c r="AA66" s="10">
        <v>66</v>
      </c>
      <c r="AB66" t="s">
        <v>59</v>
      </c>
      <c r="AC66" s="10"/>
    </row>
    <row r="67" spans="27:29" ht="14.4" x14ac:dyDescent="0.3">
      <c r="AA67" s="10">
        <v>67</v>
      </c>
      <c r="AB67" t="s">
        <v>120</v>
      </c>
      <c r="AC67" s="10"/>
    </row>
    <row r="68" spans="27:29" ht="14.4" x14ac:dyDescent="0.3">
      <c r="AA68" s="10">
        <v>68</v>
      </c>
      <c r="AB68" t="s">
        <v>60</v>
      </c>
      <c r="AC68" s="10"/>
    </row>
    <row r="69" spans="27:29" ht="14.4" x14ac:dyDescent="0.3">
      <c r="AA69" s="10">
        <v>69</v>
      </c>
      <c r="AB69" t="s">
        <v>61</v>
      </c>
      <c r="AC69" s="10"/>
    </row>
    <row r="70" spans="27:29" ht="14.4" x14ac:dyDescent="0.3">
      <c r="AA70" s="10">
        <v>70</v>
      </c>
      <c r="AB70" t="s">
        <v>62</v>
      </c>
      <c r="AC70" s="10"/>
    </row>
    <row r="71" spans="27:29" ht="14.4" x14ac:dyDescent="0.3">
      <c r="AA71" s="10">
        <v>71</v>
      </c>
      <c r="AB71" t="s">
        <v>63</v>
      </c>
      <c r="AC71" s="10"/>
    </row>
    <row r="72" spans="27:29" ht="14.4" x14ac:dyDescent="0.3">
      <c r="AA72" s="10">
        <v>72</v>
      </c>
      <c r="AB72" t="s">
        <v>64</v>
      </c>
      <c r="AC72" s="10"/>
    </row>
    <row r="73" spans="27:29" ht="14.4" x14ac:dyDescent="0.3">
      <c r="AA73" s="10">
        <v>73</v>
      </c>
      <c r="AB73" t="s">
        <v>65</v>
      </c>
      <c r="AC73" s="10"/>
    </row>
    <row r="74" spans="27:29" ht="14.4" x14ac:dyDescent="0.3">
      <c r="AA74" s="10">
        <v>74</v>
      </c>
      <c r="AB74" t="s">
        <v>66</v>
      </c>
      <c r="AC74" s="10"/>
    </row>
    <row r="75" spans="27:29" ht="14.4" x14ac:dyDescent="0.3">
      <c r="AA75" s="10">
        <v>75</v>
      </c>
      <c r="AB75" t="s">
        <v>67</v>
      </c>
      <c r="AC75" s="10"/>
    </row>
    <row r="76" spans="27:29" ht="14.4" x14ac:dyDescent="0.3">
      <c r="AA76" s="10">
        <v>76</v>
      </c>
      <c r="AB76" t="s">
        <v>68</v>
      </c>
      <c r="AC76" s="10"/>
    </row>
    <row r="77" spans="27:29" ht="14.4" x14ac:dyDescent="0.3">
      <c r="AA77" s="10">
        <v>77</v>
      </c>
      <c r="AB77" t="s">
        <v>69</v>
      </c>
      <c r="AC77" s="10"/>
    </row>
    <row r="78" spans="27:29" ht="14.4" x14ac:dyDescent="0.3">
      <c r="AA78" s="10">
        <v>78</v>
      </c>
      <c r="AB78" t="s">
        <v>70</v>
      </c>
      <c r="AC78" s="10"/>
    </row>
    <row r="79" spans="27:29" ht="14.4" x14ac:dyDescent="0.3">
      <c r="AA79" s="10">
        <v>79</v>
      </c>
      <c r="AB79" t="s">
        <v>71</v>
      </c>
      <c r="AC79" s="10"/>
    </row>
    <row r="80" spans="27:29" ht="14.4" x14ac:dyDescent="0.3">
      <c r="AA80" s="10">
        <v>80</v>
      </c>
      <c r="AB80" t="s">
        <v>72</v>
      </c>
      <c r="AC80" s="10"/>
    </row>
    <row r="81" spans="27:29" ht="14.4" x14ac:dyDescent="0.3">
      <c r="AA81" s="10">
        <v>81</v>
      </c>
      <c r="AB81" t="s">
        <v>73</v>
      </c>
      <c r="AC81" s="10"/>
    </row>
    <row r="82" spans="27:29" ht="14.4" x14ac:dyDescent="0.3">
      <c r="AA82" s="10">
        <v>82</v>
      </c>
      <c r="AB82" t="s">
        <v>74</v>
      </c>
      <c r="AC82" s="10"/>
    </row>
    <row r="83" spans="27:29" ht="14.4" x14ac:dyDescent="0.3">
      <c r="AA83" s="10">
        <v>83</v>
      </c>
      <c r="AB83" t="s">
        <v>75</v>
      </c>
      <c r="AC83" s="10"/>
    </row>
    <row r="84" spans="27:29" ht="14.4" x14ac:dyDescent="0.3">
      <c r="AA84" s="10">
        <v>84</v>
      </c>
      <c r="AB84" t="s">
        <v>76</v>
      </c>
      <c r="AC84" s="10"/>
    </row>
    <row r="85" spans="27:29" ht="14.4" x14ac:dyDescent="0.3">
      <c r="AA85" s="10">
        <v>85</v>
      </c>
      <c r="AB85" t="s">
        <v>77</v>
      </c>
      <c r="AC85" s="10"/>
    </row>
    <row r="86" spans="27:29" ht="14.4" x14ac:dyDescent="0.3">
      <c r="AA86" s="10">
        <v>86</v>
      </c>
      <c r="AB86" t="s">
        <v>78</v>
      </c>
      <c r="AC86" s="10"/>
    </row>
    <row r="87" spans="27:29" ht="14.4" x14ac:dyDescent="0.3">
      <c r="AA87" s="10">
        <v>87</v>
      </c>
      <c r="AB87" t="s">
        <v>79</v>
      </c>
      <c r="AC87" s="10"/>
    </row>
    <row r="88" spans="27:29" ht="14.4" x14ac:dyDescent="0.3">
      <c r="AA88" s="10">
        <v>88</v>
      </c>
      <c r="AB88" t="s">
        <v>80</v>
      </c>
      <c r="AC88" s="10"/>
    </row>
    <row r="89" spans="27:29" ht="14.4" x14ac:dyDescent="0.3">
      <c r="AA89" s="10">
        <v>89</v>
      </c>
      <c r="AB89" t="s">
        <v>81</v>
      </c>
      <c r="AC89" s="10"/>
    </row>
    <row r="90" spans="27:29" ht="14.4" x14ac:dyDescent="0.3">
      <c r="AA90" s="10">
        <v>90</v>
      </c>
      <c r="AB90" t="s">
        <v>82</v>
      </c>
      <c r="AC90" s="10"/>
    </row>
    <row r="91" spans="27:29" ht="14.4" x14ac:dyDescent="0.3">
      <c r="AA91" s="10">
        <v>91</v>
      </c>
      <c r="AB91" t="s">
        <v>83</v>
      </c>
      <c r="AC91" s="10"/>
    </row>
    <row r="92" spans="27:29" ht="14.4" x14ac:dyDescent="0.3">
      <c r="AA92" s="10">
        <v>92</v>
      </c>
      <c r="AB92" t="s">
        <v>84</v>
      </c>
      <c r="AC92" s="10"/>
    </row>
    <row r="93" spans="27:29" ht="14.4" x14ac:dyDescent="0.3">
      <c r="AA93" s="10">
        <v>93</v>
      </c>
      <c r="AB93" t="s">
        <v>121</v>
      </c>
      <c r="AC93" s="10"/>
    </row>
    <row r="94" spans="27:29" ht="14.4" x14ac:dyDescent="0.3">
      <c r="AA94" s="10">
        <v>94</v>
      </c>
      <c r="AB94" t="s">
        <v>85</v>
      </c>
      <c r="AC94" s="10"/>
    </row>
    <row r="95" spans="27:29" ht="14.4" x14ac:dyDescent="0.3">
      <c r="AA95" s="10">
        <v>95</v>
      </c>
      <c r="AB95" t="s">
        <v>86</v>
      </c>
      <c r="AC95" s="10"/>
    </row>
    <row r="96" spans="27:29" ht="14.4" x14ac:dyDescent="0.3">
      <c r="AA96" s="10">
        <v>96</v>
      </c>
      <c r="AB96" t="s">
        <v>87</v>
      </c>
      <c r="AC96" s="10"/>
    </row>
    <row r="97" spans="27:29" ht="14.4" x14ac:dyDescent="0.3">
      <c r="AA97" s="10">
        <v>97</v>
      </c>
      <c r="AB97" t="s">
        <v>88</v>
      </c>
      <c r="AC97" s="10"/>
    </row>
    <row r="98" spans="27:29" ht="14.4" x14ac:dyDescent="0.3">
      <c r="AA98" s="10">
        <v>98</v>
      </c>
      <c r="AB98" t="s">
        <v>89</v>
      </c>
      <c r="AC98" s="10"/>
    </row>
    <row r="99" spans="27:29" ht="14.4" x14ac:dyDescent="0.3">
      <c r="AA99" s="10">
        <v>99</v>
      </c>
      <c r="AB99" t="s">
        <v>90</v>
      </c>
      <c r="AC99" s="10"/>
    </row>
    <row r="100" spans="27:29" ht="14.4" x14ac:dyDescent="0.3">
      <c r="AA100" s="10">
        <v>100</v>
      </c>
      <c r="AB100" t="s">
        <v>91</v>
      </c>
      <c r="AC100" s="10"/>
    </row>
    <row r="101" spans="27:29" ht="14.4" x14ac:dyDescent="0.3">
      <c r="AA101" s="10">
        <v>101</v>
      </c>
      <c r="AB101" t="s">
        <v>92</v>
      </c>
      <c r="AC101" s="10"/>
    </row>
    <row r="102" spans="27:29" ht="14.4" x14ac:dyDescent="0.3">
      <c r="AA102" s="10">
        <v>102</v>
      </c>
      <c r="AB102" t="s">
        <v>93</v>
      </c>
      <c r="AC102" s="10"/>
    </row>
    <row r="103" spans="27:29" ht="14.4" x14ac:dyDescent="0.3">
      <c r="AA103" s="10">
        <v>103</v>
      </c>
      <c r="AB103" t="s">
        <v>94</v>
      </c>
      <c r="AC103" s="10"/>
    </row>
    <row r="104" spans="27:29" ht="14.4" x14ac:dyDescent="0.3">
      <c r="AA104" s="10">
        <v>104</v>
      </c>
      <c r="AB104" t="s">
        <v>95</v>
      </c>
      <c r="AC104" s="10"/>
    </row>
    <row r="105" spans="27:29" ht="14.4" x14ac:dyDescent="0.3">
      <c r="AA105" s="10">
        <v>105</v>
      </c>
      <c r="AB105" t="s">
        <v>96</v>
      </c>
      <c r="AC105" s="10"/>
    </row>
    <row r="106" spans="27:29" ht="14.4" x14ac:dyDescent="0.3">
      <c r="AA106" s="10">
        <v>106</v>
      </c>
      <c r="AB106" t="s">
        <v>97</v>
      </c>
      <c r="AC106" s="10"/>
    </row>
    <row r="107" spans="27:29" ht="14.4" x14ac:dyDescent="0.3">
      <c r="AA107" s="10">
        <v>107</v>
      </c>
      <c r="AB107" t="s">
        <v>98</v>
      </c>
      <c r="AC107" s="10"/>
    </row>
    <row r="108" spans="27:29" ht="14.4" x14ac:dyDescent="0.3">
      <c r="AA108" s="10">
        <v>108</v>
      </c>
      <c r="AB108" t="s">
        <v>122</v>
      </c>
      <c r="AC108" s="10"/>
    </row>
    <row r="109" spans="27:29" ht="14.4" x14ac:dyDescent="0.3">
      <c r="AA109" s="10">
        <v>109</v>
      </c>
      <c r="AB109" t="s">
        <v>99</v>
      </c>
      <c r="AC109" s="10"/>
    </row>
    <row r="110" spans="27:29" ht="14.4" x14ac:dyDescent="0.3">
      <c r="AA110" s="10">
        <v>110</v>
      </c>
      <c r="AB110" t="s">
        <v>100</v>
      </c>
      <c r="AC110" s="10"/>
    </row>
    <row r="111" spans="27:29" ht="14.4" x14ac:dyDescent="0.3">
      <c r="AA111" s="10">
        <v>111</v>
      </c>
      <c r="AB111" t="s">
        <v>101</v>
      </c>
      <c r="AC111" s="10"/>
    </row>
    <row r="112" spans="27:29" ht="14.4" x14ac:dyDescent="0.3">
      <c r="AA112" s="10">
        <v>112</v>
      </c>
      <c r="AB112" t="s">
        <v>102</v>
      </c>
      <c r="AC112" s="10"/>
    </row>
    <row r="113" spans="27:29" ht="14.4" x14ac:dyDescent="0.3">
      <c r="AA113" s="10">
        <v>113</v>
      </c>
      <c r="AB113" t="s">
        <v>103</v>
      </c>
      <c r="AC113" s="10"/>
    </row>
    <row r="114" spans="27:29" ht="14.4" x14ac:dyDescent="0.3">
      <c r="AA114" s="10">
        <v>114</v>
      </c>
      <c r="AB114" t="s">
        <v>104</v>
      </c>
      <c r="AC114" s="10"/>
    </row>
    <row r="115" spans="27:29" ht="14.4" x14ac:dyDescent="0.3">
      <c r="AA115" s="10">
        <v>115</v>
      </c>
      <c r="AB115" t="s">
        <v>105</v>
      </c>
      <c r="AC115" s="10"/>
    </row>
    <row r="116" spans="27:29" ht="14.4" x14ac:dyDescent="0.3">
      <c r="AA116" s="10">
        <v>116</v>
      </c>
      <c r="AB116" t="s">
        <v>106</v>
      </c>
      <c r="AC116" s="10"/>
    </row>
    <row r="117" spans="27:29" ht="14.4" x14ac:dyDescent="0.3">
      <c r="AA117" s="10">
        <v>117</v>
      </c>
      <c r="AB117" t="s">
        <v>107</v>
      </c>
      <c r="AC117" s="10"/>
    </row>
    <row r="118" spans="27:29" ht="14.4" x14ac:dyDescent="0.3">
      <c r="AA118" s="10">
        <v>118</v>
      </c>
      <c r="AB118" t="s">
        <v>108</v>
      </c>
      <c r="AC118" s="10"/>
    </row>
    <row r="119" spans="27:29" ht="14.4" x14ac:dyDescent="0.3">
      <c r="AA119" s="10">
        <v>119</v>
      </c>
      <c r="AB119" t="s">
        <v>109</v>
      </c>
      <c r="AC119" s="10"/>
    </row>
    <row r="120" spans="27:29" ht="14.4" x14ac:dyDescent="0.3">
      <c r="AA120" s="10">
        <v>120</v>
      </c>
      <c r="AB120" t="s">
        <v>110</v>
      </c>
      <c r="AC120" s="10"/>
    </row>
    <row r="121" spans="27:29" ht="14.4" x14ac:dyDescent="0.3">
      <c r="AA121" s="10">
        <v>121</v>
      </c>
      <c r="AB121" t="s">
        <v>111</v>
      </c>
      <c r="AC121" s="10"/>
    </row>
    <row r="122" spans="27:29" ht="14.4" x14ac:dyDescent="0.3">
      <c r="AA122" s="10">
        <v>122</v>
      </c>
      <c r="AB122" t="s">
        <v>112</v>
      </c>
      <c r="AC122" s="10"/>
    </row>
    <row r="123" spans="27:29" ht="14.4" x14ac:dyDescent="0.3">
      <c r="AA123" s="10">
        <v>123</v>
      </c>
      <c r="AB123" t="s">
        <v>113</v>
      </c>
      <c r="AC123" s="10"/>
    </row>
    <row r="124" spans="27:29" ht="14.4" x14ac:dyDescent="0.3">
      <c r="AA124" s="10">
        <v>124</v>
      </c>
      <c r="AB124" t="s">
        <v>114</v>
      </c>
      <c r="AC124" s="10"/>
    </row>
    <row r="125" spans="27:29" ht="14.4" x14ac:dyDescent="0.3">
      <c r="AA125" s="10"/>
      <c r="AB125" s="12"/>
      <c r="AC125" s="10"/>
    </row>
    <row r="126" spans="27:29" ht="14.4" x14ac:dyDescent="0.3">
      <c r="AA126" s="10"/>
      <c r="AB126" s="12"/>
      <c r="AC126" s="10"/>
    </row>
    <row r="127" spans="27:29" ht="14.4" x14ac:dyDescent="0.3">
      <c r="AA127" s="10"/>
      <c r="AB127" s="12"/>
      <c r="AC127" s="10"/>
    </row>
    <row r="128" spans="27:29" ht="14.4" x14ac:dyDescent="0.3">
      <c r="AA128" s="10"/>
      <c r="AB128" s="12"/>
      <c r="AC128" s="10"/>
    </row>
    <row r="129" spans="27:29" ht="14.4" x14ac:dyDescent="0.3">
      <c r="AA129" s="10"/>
      <c r="AB129" s="12"/>
      <c r="AC129" s="10"/>
    </row>
    <row r="130" spans="27:29" ht="14.4" x14ac:dyDescent="0.3">
      <c r="AA130" s="10"/>
      <c r="AB130" s="12"/>
      <c r="AC130" s="10"/>
    </row>
    <row r="131" spans="27:29" ht="14.4" x14ac:dyDescent="0.3">
      <c r="AA131" s="10"/>
      <c r="AB131" s="12"/>
      <c r="AC131" s="10"/>
    </row>
    <row r="132" spans="27:29" ht="14.4" x14ac:dyDescent="0.3">
      <c r="AA132" s="10"/>
      <c r="AB132" s="12"/>
      <c r="AC132" s="10"/>
    </row>
    <row r="133" spans="27:29" ht="14.4" x14ac:dyDescent="0.3">
      <c r="AA133" s="10"/>
      <c r="AB133" s="12"/>
      <c r="AC133" s="10"/>
    </row>
    <row r="134" spans="27:29" ht="14.4" x14ac:dyDescent="0.3">
      <c r="AA134" s="10"/>
      <c r="AB134" s="12"/>
      <c r="AC134" s="10"/>
    </row>
    <row r="135" spans="27:29" ht="14.4" x14ac:dyDescent="0.3">
      <c r="AA135" s="10"/>
      <c r="AB135" s="12"/>
      <c r="AC135" s="10"/>
    </row>
    <row r="136" spans="27:29" x14ac:dyDescent="0.25">
      <c r="AB136" s="4"/>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7" r:id="rId3" name="Drop Down 3">
              <controlPr defaultSize="0" autoLine="0" autoPict="0">
                <anchor moveWithCells="1">
                  <from>
                    <xdr:col>2</xdr:col>
                    <xdr:colOff>53340</xdr:colOff>
                    <xdr:row>0</xdr:row>
                    <xdr:rowOff>30480</xdr:rowOff>
                  </from>
                  <to>
                    <xdr:col>2</xdr:col>
                    <xdr:colOff>2979420</xdr:colOff>
                    <xdr:row>0</xdr:row>
                    <xdr:rowOff>358140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7"/>
  <sheetViews>
    <sheetView tabSelected="1" topLeftCell="A40" workbookViewId="0">
      <selection activeCell="H53" sqref="H53"/>
    </sheetView>
  </sheetViews>
  <sheetFormatPr defaultRowHeight="13.8" x14ac:dyDescent="0.3"/>
  <cols>
    <col min="1" max="1" width="5.44140625" style="5" customWidth="1"/>
    <col min="2" max="2" width="5.109375" style="3" customWidth="1"/>
    <col min="3" max="3" width="76.6640625" style="2" customWidth="1"/>
    <col min="4" max="4" width="18.33203125" style="3" customWidth="1"/>
    <col min="5" max="5" width="8.88671875" style="20" customWidth="1"/>
    <col min="6" max="17" width="8.88671875" style="2"/>
    <col min="18" max="19" width="8.88671875" style="2" customWidth="1"/>
    <col min="20" max="16384" width="8.88671875" style="2"/>
  </cols>
  <sheetData>
    <row r="1" spans="1:5" ht="31.8" customHeight="1" thickBot="1" x14ac:dyDescent="0.35">
      <c r="C1" s="8" t="str">
        <f>'HW6'!C1</f>
        <v>neilj9530</v>
      </c>
      <c r="D1" s="7" t="s">
        <v>124</v>
      </c>
      <c r="E1" s="19"/>
    </row>
    <row r="5" spans="1:5" ht="72" x14ac:dyDescent="0.3">
      <c r="B5" s="23" t="s">
        <v>125</v>
      </c>
      <c r="C5" s="15" t="s">
        <v>212</v>
      </c>
      <c r="D5" s="14"/>
      <c r="E5" s="16"/>
    </row>
    <row r="6" spans="1:5" ht="14.4" x14ac:dyDescent="0.3">
      <c r="B6" s="23">
        <v>1</v>
      </c>
      <c r="C6" s="6" t="s">
        <v>235</v>
      </c>
      <c r="D6" s="35"/>
      <c r="E6" s="16"/>
    </row>
    <row r="7" spans="1:5" ht="14.4" x14ac:dyDescent="0.3">
      <c r="A7" s="5">
        <v>0.5</v>
      </c>
      <c r="B7" s="26" t="s">
        <v>127</v>
      </c>
      <c r="C7" s="13" t="s">
        <v>140</v>
      </c>
      <c r="D7" s="24">
        <v>350</v>
      </c>
      <c r="E7" s="16"/>
    </row>
    <row r="8" spans="1:5" ht="14.4" x14ac:dyDescent="0.3">
      <c r="A8" s="5">
        <v>0.5</v>
      </c>
      <c r="B8" s="26" t="s">
        <v>128</v>
      </c>
      <c r="C8" s="13" t="s">
        <v>141</v>
      </c>
      <c r="D8" s="24">
        <v>298</v>
      </c>
      <c r="E8" s="16"/>
    </row>
    <row r="9" spans="1:5" ht="14.4" x14ac:dyDescent="0.3">
      <c r="A9" s="5">
        <v>0.5</v>
      </c>
      <c r="B9" s="26" t="s">
        <v>153</v>
      </c>
      <c r="C9" s="13" t="s">
        <v>142</v>
      </c>
      <c r="D9" s="24">
        <v>438</v>
      </c>
      <c r="E9" s="16"/>
    </row>
    <row r="10" spans="1:5" ht="28.8" x14ac:dyDescent="0.3">
      <c r="A10" s="5">
        <v>1</v>
      </c>
      <c r="B10" s="23">
        <v>2</v>
      </c>
      <c r="C10" s="6" t="s">
        <v>145</v>
      </c>
      <c r="D10" s="54">
        <v>65</v>
      </c>
      <c r="E10" s="16"/>
    </row>
    <row r="11" spans="1:5" ht="100.8" x14ac:dyDescent="0.3">
      <c r="B11" s="23">
        <v>3</v>
      </c>
      <c r="C11" s="6" t="s">
        <v>147</v>
      </c>
      <c r="D11" s="35"/>
      <c r="E11" s="16"/>
    </row>
    <row r="12" spans="1:5" ht="14.4" x14ac:dyDescent="0.3">
      <c r="A12" s="5">
        <v>0.5</v>
      </c>
      <c r="B12" s="26" t="s">
        <v>127</v>
      </c>
      <c r="C12" s="13" t="s">
        <v>140</v>
      </c>
      <c r="D12" s="29">
        <v>0</v>
      </c>
      <c r="E12" s="16"/>
    </row>
    <row r="13" spans="1:5" ht="14.4" x14ac:dyDescent="0.3">
      <c r="A13" s="5">
        <v>0.5</v>
      </c>
      <c r="B13" s="26" t="s">
        <v>128</v>
      </c>
      <c r="C13" s="13" t="s">
        <v>141</v>
      </c>
      <c r="D13" s="29">
        <v>111</v>
      </c>
      <c r="E13" s="16"/>
    </row>
    <row r="14" spans="1:5" ht="14.4" x14ac:dyDescent="0.3">
      <c r="A14" s="5">
        <v>0.5</v>
      </c>
      <c r="B14" s="26" t="s">
        <v>153</v>
      </c>
      <c r="C14" s="13" t="s">
        <v>142</v>
      </c>
      <c r="D14" s="29">
        <v>94.000000000000043</v>
      </c>
      <c r="E14" s="16"/>
    </row>
    <row r="15" spans="1:5" ht="14.4" x14ac:dyDescent="0.3">
      <c r="A15" s="5">
        <v>0.5</v>
      </c>
      <c r="B15" s="26" t="s">
        <v>154</v>
      </c>
      <c r="C15" s="13" t="s">
        <v>146</v>
      </c>
      <c r="D15" s="24">
        <v>74250</v>
      </c>
      <c r="E15" s="16"/>
    </row>
    <row r="16" spans="1:5" ht="14.4" x14ac:dyDescent="0.3">
      <c r="B16" s="23">
        <v>4</v>
      </c>
      <c r="C16" s="6" t="s">
        <v>152</v>
      </c>
      <c r="D16" s="25"/>
      <c r="E16" s="22"/>
    </row>
    <row r="17" spans="1:5" ht="14.4" x14ac:dyDescent="0.3">
      <c r="A17" s="5">
        <v>0.5</v>
      </c>
      <c r="B17" s="26" t="s">
        <v>127</v>
      </c>
      <c r="C17" s="13" t="s">
        <v>148</v>
      </c>
      <c r="D17" s="24">
        <v>350</v>
      </c>
      <c r="E17" s="22"/>
    </row>
    <row r="18" spans="1:5" ht="14.4" x14ac:dyDescent="0.3">
      <c r="A18" s="5">
        <v>0.5</v>
      </c>
      <c r="B18" s="26" t="s">
        <v>128</v>
      </c>
      <c r="C18" s="13" t="s">
        <v>149</v>
      </c>
      <c r="D18" s="24">
        <v>32.000000000000014</v>
      </c>
      <c r="E18" s="22"/>
    </row>
    <row r="19" spans="1:5" ht="14.4" x14ac:dyDescent="0.3">
      <c r="A19" s="5">
        <v>0.5</v>
      </c>
      <c r="B19" s="26" t="s">
        <v>153</v>
      </c>
      <c r="C19" s="13" t="s">
        <v>150</v>
      </c>
      <c r="D19" s="24">
        <v>28</v>
      </c>
      <c r="E19" s="22"/>
    </row>
    <row r="20" spans="1:5" ht="14.4" x14ac:dyDescent="0.3">
      <c r="A20" s="5">
        <v>0.5</v>
      </c>
      <c r="B20" s="26" t="s">
        <v>154</v>
      </c>
      <c r="C20" s="13" t="s">
        <v>151</v>
      </c>
      <c r="D20" s="29">
        <v>554.99999999999989</v>
      </c>
      <c r="E20" s="22"/>
    </row>
    <row r="21" spans="1:5" ht="43.2" x14ac:dyDescent="0.3">
      <c r="A21" s="5">
        <v>1</v>
      </c>
      <c r="B21" s="23">
        <v>5</v>
      </c>
      <c r="C21" s="6" t="s">
        <v>236</v>
      </c>
      <c r="D21" s="29">
        <v>140</v>
      </c>
      <c r="E21" s="21"/>
    </row>
    <row r="22" spans="1:5" ht="28.8" x14ac:dyDescent="0.3">
      <c r="B22" s="23">
        <v>6</v>
      </c>
      <c r="C22" s="6" t="s">
        <v>155</v>
      </c>
      <c r="D22" s="27"/>
      <c r="E22" s="18"/>
    </row>
    <row r="23" spans="1:5" ht="14.4" x14ac:dyDescent="0.3">
      <c r="A23" s="5">
        <v>1</v>
      </c>
      <c r="B23" s="26" t="s">
        <v>127</v>
      </c>
      <c r="C23" s="13" t="s">
        <v>156</v>
      </c>
      <c r="D23" s="28">
        <v>1650</v>
      </c>
      <c r="E23" s="18"/>
    </row>
    <row r="24" spans="1:5" ht="14.4" x14ac:dyDescent="0.3">
      <c r="A24" s="5">
        <v>1</v>
      </c>
      <c r="B24" s="26" t="s">
        <v>128</v>
      </c>
      <c r="C24" s="13" t="s">
        <v>157</v>
      </c>
      <c r="D24" s="24">
        <v>1399.9999999999854</v>
      </c>
      <c r="E24" s="18"/>
    </row>
    <row r="25" spans="1:5" ht="28.8" x14ac:dyDescent="0.3">
      <c r="B25" s="23">
        <v>7</v>
      </c>
      <c r="C25" s="6" t="s">
        <v>158</v>
      </c>
      <c r="D25" s="27"/>
      <c r="E25" s="21"/>
    </row>
    <row r="26" spans="1:5" ht="14.4" x14ac:dyDescent="0.3">
      <c r="A26" s="5">
        <v>1</v>
      </c>
      <c r="B26" s="26" t="s">
        <v>127</v>
      </c>
      <c r="C26" s="13" t="s">
        <v>156</v>
      </c>
      <c r="D26" s="28">
        <v>1540</v>
      </c>
      <c r="E26" s="21"/>
    </row>
    <row r="27" spans="1:5" ht="14.4" x14ac:dyDescent="0.3">
      <c r="A27" s="5">
        <v>1</v>
      </c>
      <c r="B27" s="26" t="s">
        <v>128</v>
      </c>
      <c r="C27" s="13" t="s">
        <v>157</v>
      </c>
      <c r="D27" s="24">
        <v>5085.1724137931014</v>
      </c>
      <c r="E27" s="21"/>
    </row>
    <row r="28" spans="1:5" ht="14.4" x14ac:dyDescent="0.3">
      <c r="B28" s="26"/>
      <c r="C28" s="36"/>
      <c r="D28" s="37"/>
      <c r="E28" s="21"/>
    </row>
    <row r="29" spans="1:5" ht="158.4" x14ac:dyDescent="0.3">
      <c r="B29" s="23" t="s">
        <v>211</v>
      </c>
      <c r="C29" s="15" t="s">
        <v>218</v>
      </c>
      <c r="D29" s="27"/>
      <c r="E29" s="21"/>
    </row>
    <row r="30" spans="1:5" ht="28.8" x14ac:dyDescent="0.3">
      <c r="A30" s="5">
        <v>1</v>
      </c>
      <c r="B30" s="23">
        <v>8</v>
      </c>
      <c r="C30" s="6" t="s">
        <v>214</v>
      </c>
      <c r="D30" s="24">
        <v>30000</v>
      </c>
      <c r="E30" s="21"/>
    </row>
    <row r="31" spans="1:5" ht="28.8" x14ac:dyDescent="0.3">
      <c r="A31" s="5">
        <v>1</v>
      </c>
      <c r="B31" s="23">
        <v>9</v>
      </c>
      <c r="C31" s="6" t="s">
        <v>213</v>
      </c>
      <c r="D31" s="29">
        <v>1316</v>
      </c>
      <c r="E31" s="21"/>
    </row>
    <row r="32" spans="1:5" ht="57.6" x14ac:dyDescent="0.3">
      <c r="B32" s="23">
        <v>10</v>
      </c>
      <c r="C32" s="6" t="s">
        <v>215</v>
      </c>
      <c r="D32" s="30"/>
      <c r="E32" s="21"/>
    </row>
    <row r="33" spans="1:5" ht="14.4" x14ac:dyDescent="0.3">
      <c r="A33" s="5">
        <v>0.5</v>
      </c>
      <c r="B33" s="26" t="s">
        <v>127</v>
      </c>
      <c r="C33" s="13" t="s">
        <v>216</v>
      </c>
      <c r="D33" s="24">
        <v>30000</v>
      </c>
      <c r="E33" s="17"/>
    </row>
    <row r="34" spans="1:5" ht="14.4" x14ac:dyDescent="0.3">
      <c r="A34" s="5">
        <v>0.5</v>
      </c>
      <c r="B34" s="26" t="s">
        <v>128</v>
      </c>
      <c r="C34" s="13" t="s">
        <v>217</v>
      </c>
      <c r="D34" s="29">
        <v>1353</v>
      </c>
      <c r="E34" s="17"/>
    </row>
    <row r="35" spans="1:5" ht="43.2" x14ac:dyDescent="0.3">
      <c r="B35" s="23">
        <v>11</v>
      </c>
      <c r="C35" s="6" t="s">
        <v>225</v>
      </c>
      <c r="D35" s="30"/>
      <c r="E35" s="17"/>
    </row>
    <row r="36" spans="1:5" ht="14.4" x14ac:dyDescent="0.3">
      <c r="A36" s="5">
        <v>0.2</v>
      </c>
      <c r="B36" s="26" t="s">
        <v>127</v>
      </c>
      <c r="C36" s="13" t="s">
        <v>219</v>
      </c>
      <c r="D36" s="28">
        <v>0</v>
      </c>
      <c r="E36" s="17"/>
    </row>
    <row r="37" spans="1:5" ht="14.4" x14ac:dyDescent="0.3">
      <c r="A37" s="5">
        <v>0.2</v>
      </c>
      <c r="B37" s="26" t="s">
        <v>128</v>
      </c>
      <c r="C37" s="13" t="s">
        <v>220</v>
      </c>
      <c r="D37" s="28">
        <v>0</v>
      </c>
      <c r="E37" s="17"/>
    </row>
    <row r="38" spans="1:5" ht="14.4" x14ac:dyDescent="0.3">
      <c r="A38" s="5">
        <v>0.2</v>
      </c>
      <c r="B38" s="26" t="s">
        <v>153</v>
      </c>
      <c r="C38" s="13" t="s">
        <v>221</v>
      </c>
      <c r="D38" s="28">
        <v>600</v>
      </c>
      <c r="E38" s="17"/>
    </row>
    <row r="39" spans="1:5" ht="14.4" x14ac:dyDescent="0.3">
      <c r="A39" s="5">
        <v>0.2</v>
      </c>
      <c r="B39" s="26" t="s">
        <v>154</v>
      </c>
      <c r="C39" s="13" t="s">
        <v>222</v>
      </c>
      <c r="D39" s="28">
        <v>400</v>
      </c>
      <c r="E39" s="17"/>
    </row>
    <row r="40" spans="1:5" ht="14.4" x14ac:dyDescent="0.3">
      <c r="A40" s="5">
        <v>0.2</v>
      </c>
      <c r="B40" s="26" t="s">
        <v>227</v>
      </c>
      <c r="C40" s="13" t="s">
        <v>223</v>
      </c>
      <c r="D40" s="28">
        <v>0</v>
      </c>
      <c r="E40" s="17"/>
    </row>
    <row r="41" spans="1:5" ht="14.4" x14ac:dyDescent="0.3">
      <c r="A41" s="5">
        <v>0.5</v>
      </c>
      <c r="B41" s="26" t="s">
        <v>228</v>
      </c>
      <c r="C41" s="13" t="s">
        <v>224</v>
      </c>
      <c r="D41" s="29">
        <v>1350.0000000000002</v>
      </c>
      <c r="E41" s="17"/>
    </row>
    <row r="42" spans="1:5" ht="28.8" x14ac:dyDescent="0.3">
      <c r="B42" s="23">
        <v>12</v>
      </c>
      <c r="C42" s="6" t="s">
        <v>226</v>
      </c>
      <c r="D42" s="30"/>
      <c r="E42" s="17"/>
    </row>
    <row r="43" spans="1:5" ht="14.4" x14ac:dyDescent="0.3">
      <c r="A43" s="5">
        <v>0.2</v>
      </c>
      <c r="B43" s="26" t="s">
        <v>127</v>
      </c>
      <c r="C43" s="13" t="s">
        <v>219</v>
      </c>
      <c r="D43" s="28">
        <v>0</v>
      </c>
      <c r="E43" s="16"/>
    </row>
    <row r="44" spans="1:5" ht="14.4" x14ac:dyDescent="0.3">
      <c r="A44" s="5">
        <v>0.2</v>
      </c>
      <c r="B44" s="26" t="s">
        <v>128</v>
      </c>
      <c r="C44" s="13" t="s">
        <v>220</v>
      </c>
      <c r="D44" s="28">
        <v>0</v>
      </c>
    </row>
    <row r="45" spans="1:5" ht="14.4" x14ac:dyDescent="0.3">
      <c r="A45" s="5">
        <v>0.2</v>
      </c>
      <c r="B45" s="26" t="s">
        <v>153</v>
      </c>
      <c r="C45" s="13" t="s">
        <v>221</v>
      </c>
      <c r="D45" s="28">
        <v>800</v>
      </c>
    </row>
    <row r="46" spans="1:5" ht="14.4" x14ac:dyDescent="0.3">
      <c r="A46" s="5">
        <v>0.2</v>
      </c>
      <c r="B46" s="26" t="s">
        <v>154</v>
      </c>
      <c r="C46" s="13" t="s">
        <v>222</v>
      </c>
      <c r="D46" s="28">
        <v>200</v>
      </c>
    </row>
    <row r="47" spans="1:5" ht="14.4" x14ac:dyDescent="0.3">
      <c r="A47" s="5">
        <v>0.2</v>
      </c>
      <c r="B47" s="26" t="s">
        <v>227</v>
      </c>
      <c r="C47" s="13" t="s">
        <v>223</v>
      </c>
      <c r="D47" s="28">
        <v>0</v>
      </c>
    </row>
    <row r="48" spans="1:5" ht="14.4" x14ac:dyDescent="0.3">
      <c r="A48" s="5">
        <v>0.5</v>
      </c>
      <c r="B48" s="26" t="s">
        <v>228</v>
      </c>
      <c r="C48" s="13" t="s">
        <v>230</v>
      </c>
      <c r="D48" s="24">
        <v>33000.000000000007</v>
      </c>
    </row>
    <row r="49" spans="1:4" ht="72" x14ac:dyDescent="0.3">
      <c r="B49" s="23">
        <v>13</v>
      </c>
      <c r="C49" s="6" t="s">
        <v>229</v>
      </c>
      <c r="D49" s="30"/>
    </row>
    <row r="50" spans="1:4" ht="14.4" x14ac:dyDescent="0.3">
      <c r="A50" s="5">
        <v>0.2</v>
      </c>
      <c r="B50" s="26" t="s">
        <v>127</v>
      </c>
      <c r="C50" s="13" t="s">
        <v>219</v>
      </c>
      <c r="D50" s="28">
        <v>100</v>
      </c>
    </row>
    <row r="51" spans="1:4" ht="14.4" x14ac:dyDescent="0.3">
      <c r="A51" s="5">
        <v>0.2</v>
      </c>
      <c r="B51" s="26" t="s">
        <v>128</v>
      </c>
      <c r="C51" s="13" t="s">
        <v>220</v>
      </c>
      <c r="D51" s="28">
        <v>200</v>
      </c>
    </row>
    <row r="52" spans="1:4" ht="14.4" x14ac:dyDescent="0.3">
      <c r="A52" s="5">
        <v>0.2</v>
      </c>
      <c r="B52" s="26" t="s">
        <v>153</v>
      </c>
      <c r="C52" s="13" t="s">
        <v>221</v>
      </c>
      <c r="D52" s="28">
        <v>0</v>
      </c>
    </row>
    <row r="53" spans="1:4" ht="14.4" x14ac:dyDescent="0.3">
      <c r="A53" s="5">
        <v>0.2</v>
      </c>
      <c r="B53" s="26" t="s">
        <v>154</v>
      </c>
      <c r="C53" s="13" t="s">
        <v>222</v>
      </c>
      <c r="D53" s="28">
        <v>430</v>
      </c>
    </row>
    <row r="54" spans="1:4" ht="14.4" x14ac:dyDescent="0.3">
      <c r="A54" s="5">
        <v>0.2</v>
      </c>
      <c r="B54" s="26" t="s">
        <v>227</v>
      </c>
      <c r="C54" s="13" t="s">
        <v>223</v>
      </c>
      <c r="D54" s="28">
        <v>270</v>
      </c>
    </row>
    <row r="55" spans="1:4" ht="14.4" x14ac:dyDescent="0.3">
      <c r="A55" s="5">
        <v>0.5</v>
      </c>
      <c r="B55" s="26" t="s">
        <v>228</v>
      </c>
      <c r="C55" s="13" t="s">
        <v>230</v>
      </c>
      <c r="D55" s="24">
        <v>38550</v>
      </c>
    </row>
    <row r="56" spans="1:4" ht="43.2" x14ac:dyDescent="0.3">
      <c r="A56" s="5">
        <v>1</v>
      </c>
      <c r="B56" s="23">
        <v>14</v>
      </c>
      <c r="C56" s="6" t="s">
        <v>231</v>
      </c>
      <c r="D56" s="24">
        <v>1950</v>
      </c>
    </row>
    <row r="57" spans="1:4" x14ac:dyDescent="0.3">
      <c r="A57" s="5">
        <f>SUM(A5:A56)</f>
        <v>19.999999999999989</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A1ACF-448C-48A9-9733-80C99BE8AC7C}">
  <dimension ref="A1:H19"/>
  <sheetViews>
    <sheetView showGridLines="0" workbookViewId="0">
      <selection activeCell="G10" sqref="G10"/>
    </sheetView>
  </sheetViews>
  <sheetFormatPr defaultRowHeight="14.4" x14ac:dyDescent="0.3"/>
  <cols>
    <col min="1" max="1" width="2.33203125" customWidth="1"/>
    <col min="2" max="2" width="6.21875" bestFit="1" customWidth="1"/>
    <col min="3" max="3" width="20.109375" bestFit="1" customWidth="1"/>
    <col min="4" max="4" width="5.77734375" bestFit="1" customWidth="1"/>
    <col min="5" max="5" width="8.33203125" bestFit="1" customWidth="1"/>
    <col min="6" max="6" width="10.109375" bestFit="1" customWidth="1"/>
    <col min="7" max="8" width="12" bestFit="1" customWidth="1"/>
  </cols>
  <sheetData>
    <row r="1" spans="1:8" x14ac:dyDescent="0.3">
      <c r="A1" s="60" t="s">
        <v>265</v>
      </c>
    </row>
    <row r="2" spans="1:8" x14ac:dyDescent="0.3">
      <c r="A2" s="60" t="s">
        <v>246</v>
      </c>
    </row>
    <row r="3" spans="1:8" x14ac:dyDescent="0.3">
      <c r="A3" s="60" t="s">
        <v>277</v>
      </c>
    </row>
    <row r="6" spans="1:8" ht="15" thickBot="1" x14ac:dyDescent="0.35">
      <c r="A6" t="s">
        <v>249</v>
      </c>
    </row>
    <row r="7" spans="1:8" x14ac:dyDescent="0.3">
      <c r="B7" s="63"/>
      <c r="C7" s="63"/>
      <c r="D7" s="63" t="s">
        <v>266</v>
      </c>
      <c r="E7" s="63" t="s">
        <v>268</v>
      </c>
      <c r="F7" s="63" t="s">
        <v>269</v>
      </c>
      <c r="G7" s="63" t="s">
        <v>271</v>
      </c>
      <c r="H7" s="63" t="s">
        <v>271</v>
      </c>
    </row>
    <row r="8" spans="1:8" ht="15" thickBot="1" x14ac:dyDescent="0.35">
      <c r="B8" s="64" t="s">
        <v>247</v>
      </c>
      <c r="C8" s="64" t="s">
        <v>248</v>
      </c>
      <c r="D8" s="64" t="s">
        <v>267</v>
      </c>
      <c r="E8" s="64" t="s">
        <v>237</v>
      </c>
      <c r="F8" s="64" t="s">
        <v>270</v>
      </c>
      <c r="G8" s="64" t="s">
        <v>272</v>
      </c>
      <c r="H8" s="64" t="s">
        <v>273</v>
      </c>
    </row>
    <row r="9" spans="1:8" x14ac:dyDescent="0.3">
      <c r="B9" s="62" t="s">
        <v>251</v>
      </c>
      <c r="C9" s="62" t="s">
        <v>252</v>
      </c>
      <c r="D9" s="62">
        <v>0</v>
      </c>
      <c r="E9" s="62">
        <v>-32.000000000000014</v>
      </c>
      <c r="F9" s="62">
        <v>350</v>
      </c>
      <c r="G9" s="62">
        <v>32.000000000000014</v>
      </c>
      <c r="H9" s="62">
        <v>1E+30</v>
      </c>
    </row>
    <row r="10" spans="1:8" x14ac:dyDescent="0.3">
      <c r="B10" s="62" t="s">
        <v>253</v>
      </c>
      <c r="C10" s="62" t="s">
        <v>254</v>
      </c>
      <c r="D10" s="62">
        <v>110.99999999999996</v>
      </c>
      <c r="E10" s="62">
        <v>0</v>
      </c>
      <c r="F10" s="62">
        <v>298</v>
      </c>
      <c r="G10" s="62">
        <v>140</v>
      </c>
      <c r="H10" s="62">
        <v>59.090909090909122</v>
      </c>
    </row>
    <row r="11" spans="1:8" ht="15" thickBot="1" x14ac:dyDescent="0.35">
      <c r="B11" s="61" t="s">
        <v>255</v>
      </c>
      <c r="C11" s="61" t="s">
        <v>256</v>
      </c>
      <c r="D11" s="61">
        <v>94.000000000000043</v>
      </c>
      <c r="E11" s="61">
        <v>0</v>
      </c>
      <c r="F11" s="61">
        <v>438</v>
      </c>
      <c r="G11" s="61">
        <v>108.3333333333334</v>
      </c>
      <c r="H11" s="61">
        <v>53.33333333333335</v>
      </c>
    </row>
    <row r="13" spans="1:8" ht="15" thickBot="1" x14ac:dyDescent="0.35">
      <c r="A13" t="s">
        <v>250</v>
      </c>
    </row>
    <row r="14" spans="1:8" x14ac:dyDescent="0.3">
      <c r="B14" s="63"/>
      <c r="C14" s="63"/>
      <c r="D14" s="63" t="s">
        <v>266</v>
      </c>
      <c r="E14" s="63" t="s">
        <v>274</v>
      </c>
      <c r="F14" s="63" t="s">
        <v>275</v>
      </c>
      <c r="G14" s="63" t="s">
        <v>271</v>
      </c>
      <c r="H14" s="63" t="s">
        <v>271</v>
      </c>
    </row>
    <row r="15" spans="1:8" ht="15" thickBot="1" x14ac:dyDescent="0.35">
      <c r="B15" s="64" t="s">
        <v>247</v>
      </c>
      <c r="C15" s="64" t="s">
        <v>248</v>
      </c>
      <c r="D15" s="64" t="s">
        <v>267</v>
      </c>
      <c r="E15" s="64" t="s">
        <v>130</v>
      </c>
      <c r="F15" s="64" t="s">
        <v>276</v>
      </c>
      <c r="G15" s="64" t="s">
        <v>272</v>
      </c>
      <c r="H15" s="64" t="s">
        <v>273</v>
      </c>
    </row>
    <row r="16" spans="1:8" x14ac:dyDescent="0.3">
      <c r="B16" s="62" t="s">
        <v>257</v>
      </c>
      <c r="C16" s="62" t="s">
        <v>258</v>
      </c>
      <c r="D16" s="62">
        <v>205</v>
      </c>
      <c r="E16" s="62">
        <v>130.00000000000006</v>
      </c>
      <c r="F16" s="62">
        <v>205</v>
      </c>
      <c r="G16" s="62">
        <v>3.6206896551724239</v>
      </c>
      <c r="H16" s="62">
        <v>50.454545454545439</v>
      </c>
    </row>
    <row r="17" spans="2:8" x14ac:dyDescent="0.3">
      <c r="B17" s="62" t="s">
        <v>259</v>
      </c>
      <c r="C17" s="62" t="s">
        <v>260</v>
      </c>
      <c r="D17" s="62">
        <v>1700.0000000000002</v>
      </c>
      <c r="E17" s="62">
        <v>27.999999999999996</v>
      </c>
      <c r="F17" s="62">
        <v>1700</v>
      </c>
      <c r="G17" s="62">
        <v>554.99999999999989</v>
      </c>
      <c r="H17" s="62">
        <v>70.000000000000185</v>
      </c>
    </row>
    <row r="18" spans="2:8" x14ac:dyDescent="0.3">
      <c r="B18" s="62" t="s">
        <v>261</v>
      </c>
      <c r="C18" s="62" t="s">
        <v>262</v>
      </c>
      <c r="D18" s="62">
        <v>2716</v>
      </c>
      <c r="E18" s="62">
        <v>0</v>
      </c>
      <c r="F18" s="62">
        <v>2800</v>
      </c>
      <c r="G18" s="62">
        <v>1E+30</v>
      </c>
      <c r="H18" s="62">
        <v>84.000000000000227</v>
      </c>
    </row>
    <row r="19" spans="2:8" ht="15" thickBot="1" x14ac:dyDescent="0.35">
      <c r="B19" s="61" t="s">
        <v>263</v>
      </c>
      <c r="C19" s="61" t="s">
        <v>264</v>
      </c>
      <c r="D19" s="61">
        <v>521</v>
      </c>
      <c r="E19" s="61">
        <v>0</v>
      </c>
      <c r="F19" s="61">
        <v>540</v>
      </c>
      <c r="G19" s="61">
        <v>1E+30</v>
      </c>
      <c r="H19" s="61">
        <v>19.000000000000028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31"/>
  <sheetViews>
    <sheetView topLeftCell="A4" workbookViewId="0">
      <selection activeCell="H31" sqref="H31"/>
    </sheetView>
  </sheetViews>
  <sheetFormatPr defaultColWidth="8.88671875" defaultRowHeight="14.4" x14ac:dyDescent="0.3"/>
  <cols>
    <col min="1" max="1" width="16.6640625" bestFit="1" customWidth="1"/>
    <col min="2" max="2" width="12.109375" bestFit="1" customWidth="1"/>
    <col min="3" max="3" width="11.88671875" customWidth="1"/>
    <col min="4" max="4" width="12.33203125" customWidth="1"/>
    <col min="5" max="5" width="11" customWidth="1"/>
    <col min="6" max="6" width="10.109375" bestFit="1" customWidth="1"/>
    <col min="7" max="7" width="10.77734375" customWidth="1"/>
    <col min="8" max="8" width="10.6640625" customWidth="1"/>
  </cols>
  <sheetData>
    <row r="2" spans="1:8" x14ac:dyDescent="0.3">
      <c r="A2" s="31" t="s">
        <v>129</v>
      </c>
      <c r="B2" s="31" t="s">
        <v>130</v>
      </c>
      <c r="C2" s="31"/>
      <c r="D2" s="31" t="s">
        <v>126</v>
      </c>
      <c r="E2" s="31"/>
    </row>
    <row r="3" spans="1:8" x14ac:dyDescent="0.3">
      <c r="A3" s="32" t="s">
        <v>131</v>
      </c>
      <c r="B3" s="33">
        <v>720</v>
      </c>
      <c r="C3" t="s">
        <v>132</v>
      </c>
      <c r="D3" s="34">
        <v>205</v>
      </c>
      <c r="E3" t="s">
        <v>133</v>
      </c>
    </row>
    <row r="4" spans="1:8" x14ac:dyDescent="0.3">
      <c r="A4" s="32" t="s">
        <v>134</v>
      </c>
      <c r="B4" s="33">
        <v>20</v>
      </c>
      <c r="C4" t="s">
        <v>135</v>
      </c>
      <c r="D4" s="34">
        <v>1540</v>
      </c>
      <c r="E4" t="s">
        <v>136</v>
      </c>
    </row>
    <row r="5" spans="1:8" x14ac:dyDescent="0.3">
      <c r="A5" s="32" t="s">
        <v>137</v>
      </c>
      <c r="B5" s="33">
        <v>20</v>
      </c>
      <c r="C5" t="s">
        <v>135</v>
      </c>
      <c r="D5" s="34">
        <v>2800</v>
      </c>
      <c r="E5" t="s">
        <v>136</v>
      </c>
    </row>
    <row r="6" spans="1:8" x14ac:dyDescent="0.3">
      <c r="A6" s="32" t="s">
        <v>138</v>
      </c>
      <c r="B6" s="33">
        <v>25</v>
      </c>
      <c r="C6" t="s">
        <v>135</v>
      </c>
      <c r="D6" s="34">
        <v>540</v>
      </c>
      <c r="E6" t="s">
        <v>136</v>
      </c>
    </row>
    <row r="8" spans="1:8" x14ac:dyDescent="0.3">
      <c r="B8" s="56" t="s">
        <v>139</v>
      </c>
      <c r="C8" s="56"/>
      <c r="D8" s="56"/>
      <c r="F8" t="s">
        <v>239</v>
      </c>
    </row>
    <row r="9" spans="1:8" x14ac:dyDescent="0.3">
      <c r="A9" s="31" t="s">
        <v>129</v>
      </c>
      <c r="B9" s="31" t="s">
        <v>140</v>
      </c>
      <c r="C9" s="31" t="s">
        <v>141</v>
      </c>
      <c r="D9" s="31" t="s">
        <v>142</v>
      </c>
      <c r="F9" s="55" t="s">
        <v>140</v>
      </c>
      <c r="G9" s="55" t="s">
        <v>141</v>
      </c>
      <c r="H9" s="55" t="s">
        <v>142</v>
      </c>
    </row>
    <row r="10" spans="1:8" x14ac:dyDescent="0.3">
      <c r="A10" s="32" t="s">
        <v>131</v>
      </c>
      <c r="B10" s="34">
        <v>1</v>
      </c>
      <c r="C10" s="34">
        <v>1</v>
      </c>
      <c r="D10" s="34">
        <v>1</v>
      </c>
      <c r="F10" s="57">
        <f>B3*B10</f>
        <v>720</v>
      </c>
      <c r="G10" s="57">
        <f>B3*C10</f>
        <v>720</v>
      </c>
      <c r="H10" s="57">
        <f>B3*D10</f>
        <v>720</v>
      </c>
    </row>
    <row r="11" spans="1:8" x14ac:dyDescent="0.3">
      <c r="A11" s="32" t="s">
        <v>134</v>
      </c>
      <c r="B11" s="34">
        <v>9</v>
      </c>
      <c r="C11" s="34">
        <v>6</v>
      </c>
      <c r="D11" s="34">
        <v>11</v>
      </c>
      <c r="F11" s="57">
        <f>B4*B11</f>
        <v>180</v>
      </c>
      <c r="G11" s="57">
        <f t="shared" ref="G11:G13" si="0">B4*C11</f>
        <v>120</v>
      </c>
      <c r="H11" s="57">
        <f>B4*D11</f>
        <v>220</v>
      </c>
    </row>
    <row r="12" spans="1:8" x14ac:dyDescent="0.3">
      <c r="A12" s="32" t="s">
        <v>137</v>
      </c>
      <c r="B12" s="34">
        <v>12</v>
      </c>
      <c r="C12" s="34">
        <v>16</v>
      </c>
      <c r="D12" s="34">
        <v>10</v>
      </c>
      <c r="F12" s="57">
        <f>B5*B12</f>
        <v>240</v>
      </c>
      <c r="G12" s="57">
        <f t="shared" si="0"/>
        <v>320</v>
      </c>
      <c r="H12" s="57">
        <f>B5*D12</f>
        <v>200</v>
      </c>
    </row>
    <row r="13" spans="1:8" x14ac:dyDescent="0.3">
      <c r="A13" s="32" t="s">
        <v>138</v>
      </c>
      <c r="B13" s="34">
        <v>3</v>
      </c>
      <c r="C13" s="34">
        <v>3</v>
      </c>
      <c r="D13" s="34">
        <v>2</v>
      </c>
      <c r="F13" s="57">
        <f>B6*B13</f>
        <v>75</v>
      </c>
      <c r="G13" s="57">
        <f t="shared" si="0"/>
        <v>75</v>
      </c>
      <c r="H13" s="57">
        <f t="shared" ref="H11:H13" si="1">B6*D13</f>
        <v>50</v>
      </c>
    </row>
    <row r="15" spans="1:8" x14ac:dyDescent="0.3">
      <c r="B15" s="31" t="s">
        <v>140</v>
      </c>
      <c r="C15" s="31" t="s">
        <v>141</v>
      </c>
      <c r="D15" s="31" t="s">
        <v>142</v>
      </c>
      <c r="F15" s="55" t="s">
        <v>140</v>
      </c>
      <c r="G15" s="55" t="s">
        <v>141</v>
      </c>
      <c r="H15" s="55" t="s">
        <v>142</v>
      </c>
    </row>
    <row r="16" spans="1:8" x14ac:dyDescent="0.3">
      <c r="A16" s="32" t="s">
        <v>143</v>
      </c>
      <c r="B16" s="33">
        <v>1565</v>
      </c>
      <c r="C16" s="33">
        <v>1533</v>
      </c>
      <c r="D16" s="33">
        <v>1628</v>
      </c>
      <c r="E16" t="s">
        <v>241</v>
      </c>
      <c r="F16" s="57">
        <f>SUM(F10:F13)</f>
        <v>1215</v>
      </c>
      <c r="G16" s="57">
        <f t="shared" ref="G16:H16" si="2">SUM(G10:G13)</f>
        <v>1235</v>
      </c>
      <c r="H16" s="57">
        <f t="shared" si="2"/>
        <v>1190</v>
      </c>
    </row>
    <row r="17" spans="1:9" x14ac:dyDescent="0.3">
      <c r="A17" s="32"/>
    </row>
    <row r="18" spans="1:9" x14ac:dyDescent="0.3">
      <c r="A18" s="32" t="s">
        <v>144</v>
      </c>
      <c r="B18" s="33">
        <v>64000</v>
      </c>
      <c r="E18" t="s">
        <v>238</v>
      </c>
      <c r="F18" s="57">
        <f>B16-F16</f>
        <v>350</v>
      </c>
      <c r="G18" s="57">
        <f>C16-G16</f>
        <v>298</v>
      </c>
      <c r="H18" s="57">
        <f>D16-H16</f>
        <v>438</v>
      </c>
    </row>
    <row r="21" spans="1:9" x14ac:dyDescent="0.3">
      <c r="B21" s="56" t="s">
        <v>242</v>
      </c>
      <c r="C21" s="56"/>
      <c r="D21" s="56"/>
    </row>
    <row r="22" spans="1:9" x14ac:dyDescent="0.3">
      <c r="A22" s="55" t="s">
        <v>129</v>
      </c>
      <c r="B22" s="55" t="s">
        <v>140</v>
      </c>
      <c r="C22" s="55" t="s">
        <v>141</v>
      </c>
      <c r="D22" s="55" t="s">
        <v>142</v>
      </c>
      <c r="F22" s="55" t="s">
        <v>240</v>
      </c>
    </row>
    <row r="23" spans="1:9" x14ac:dyDescent="0.3">
      <c r="A23" s="32" t="s">
        <v>131</v>
      </c>
      <c r="B23" s="58">
        <v>0</v>
      </c>
      <c r="C23" s="58">
        <v>132.75862068965517</v>
      </c>
      <c r="D23" s="58">
        <v>67.58620689655173</v>
      </c>
      <c r="F23">
        <f>SUM(B23:D23)</f>
        <v>200.34482758620692</v>
      </c>
      <c r="G23" t="s">
        <v>133</v>
      </c>
    </row>
    <row r="24" spans="1:9" x14ac:dyDescent="0.3">
      <c r="A24" s="32" t="s">
        <v>134</v>
      </c>
      <c r="B24" s="34">
        <f>B11*$B$23</f>
        <v>0</v>
      </c>
      <c r="C24" s="34">
        <f>C11*$C$23</f>
        <v>796.55172413793105</v>
      </c>
      <c r="D24" s="34">
        <f>D11*$D$23</f>
        <v>743.44827586206907</v>
      </c>
      <c r="F24">
        <f t="shared" ref="F23:F26" si="3">SUM(B24:D24)</f>
        <v>1540</v>
      </c>
      <c r="G24" t="s">
        <v>136</v>
      </c>
    </row>
    <row r="25" spans="1:9" x14ac:dyDescent="0.3">
      <c r="A25" s="32" t="s">
        <v>137</v>
      </c>
      <c r="B25" s="34">
        <f t="shared" ref="B25:B26" si="4">B12*$B$23</f>
        <v>0</v>
      </c>
      <c r="C25" s="34">
        <f t="shared" ref="C25:C26" si="5">C12*$C$23</f>
        <v>2124.1379310344828</v>
      </c>
      <c r="D25" s="34">
        <f>D12*$D$23</f>
        <v>675.86206896551732</v>
      </c>
      <c r="F25">
        <f t="shared" si="3"/>
        <v>2800</v>
      </c>
      <c r="G25" t="s">
        <v>136</v>
      </c>
    </row>
    <row r="26" spans="1:9" x14ac:dyDescent="0.3">
      <c r="A26" s="32" t="s">
        <v>138</v>
      </c>
      <c r="B26" s="34">
        <f t="shared" si="4"/>
        <v>0</v>
      </c>
      <c r="C26" s="34">
        <f t="shared" si="5"/>
        <v>398.27586206896552</v>
      </c>
      <c r="D26" s="34">
        <f>D13*$D$23</f>
        <v>135.17241379310346</v>
      </c>
      <c r="F26">
        <f t="shared" si="3"/>
        <v>533.44827586206895</v>
      </c>
      <c r="G26" t="s">
        <v>136</v>
      </c>
    </row>
    <row r="28" spans="1:9" x14ac:dyDescent="0.3">
      <c r="A28" s="32" t="s">
        <v>243</v>
      </c>
      <c r="B28" s="57">
        <f>B23*B16</f>
        <v>0</v>
      </c>
      <c r="C28" s="57">
        <f>C23*C16</f>
        <v>203518.96551724139</v>
      </c>
      <c r="D28" s="57">
        <f>D23*D16</f>
        <v>110030.34482758622</v>
      </c>
    </row>
    <row r="29" spans="1:9" x14ac:dyDescent="0.3">
      <c r="A29" s="32" t="s">
        <v>244</v>
      </c>
      <c r="B29" s="57">
        <f>F16*B23</f>
        <v>0</v>
      </c>
      <c r="C29" s="57">
        <f>G16*C23</f>
        <v>163956.89655172414</v>
      </c>
      <c r="D29" s="57">
        <f>H16*D23</f>
        <v>80427.586206896565</v>
      </c>
    </row>
    <row r="30" spans="1:9" x14ac:dyDescent="0.3">
      <c r="A30" s="32" t="s">
        <v>245</v>
      </c>
      <c r="B30" s="57">
        <f>B28-B29</f>
        <v>0</v>
      </c>
      <c r="C30" s="57">
        <f t="shared" ref="C30:D30" si="6">C28-C29</f>
        <v>39562.068965517246</v>
      </c>
      <c r="D30" s="57">
        <f t="shared" si="6"/>
        <v>29602.758620689652</v>
      </c>
      <c r="E30" s="59">
        <f>SUM(B30:D30)</f>
        <v>69164.827586206899</v>
      </c>
      <c r="F30" s="60" t="s">
        <v>146</v>
      </c>
      <c r="H30">
        <v>74250</v>
      </c>
      <c r="I30" t="s">
        <v>278</v>
      </c>
    </row>
    <row r="31" spans="1:9" x14ac:dyDescent="0.3">
      <c r="H31" s="57">
        <f>H30-E30</f>
        <v>5085.1724137931014</v>
      </c>
      <c r="I31" t="s">
        <v>279</v>
      </c>
    </row>
  </sheetData>
  <mergeCells count="2">
    <mergeCell ref="B8:D8"/>
    <mergeCell ref="B21:D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J14"/>
  <sheetViews>
    <sheetView workbookViewId="0">
      <selection activeCell="G14" sqref="G14"/>
    </sheetView>
  </sheetViews>
  <sheetFormatPr defaultRowHeight="14.4" x14ac:dyDescent="0.3"/>
  <cols>
    <col min="2" max="2" width="10.6640625" customWidth="1"/>
    <col min="3" max="3" width="11" bestFit="1" customWidth="1"/>
    <col min="7" max="7" width="18" customWidth="1"/>
    <col min="8" max="8" width="17.44140625" customWidth="1"/>
    <col min="9" max="9" width="19.44140625" customWidth="1"/>
  </cols>
  <sheetData>
    <row r="2" spans="2:10" x14ac:dyDescent="0.3">
      <c r="B2" t="s">
        <v>206</v>
      </c>
      <c r="C2" s="49">
        <v>60000</v>
      </c>
      <c r="G2" t="s">
        <v>283</v>
      </c>
      <c r="H2" t="s">
        <v>284</v>
      </c>
    </row>
    <row r="3" spans="2:10" x14ac:dyDescent="0.3">
      <c r="B3" t="s">
        <v>207</v>
      </c>
      <c r="C3" s="50">
        <v>1000</v>
      </c>
      <c r="G3">
        <v>36000</v>
      </c>
      <c r="H3">
        <v>1100</v>
      </c>
    </row>
    <row r="5" spans="2:10" x14ac:dyDescent="0.3">
      <c r="B5" s="53" t="s">
        <v>233</v>
      </c>
      <c r="C5" s="53" t="s">
        <v>208</v>
      </c>
      <c r="D5" s="53" t="s">
        <v>209</v>
      </c>
      <c r="E5" s="53" t="s">
        <v>210</v>
      </c>
      <c r="F5" s="53" t="s">
        <v>282</v>
      </c>
      <c r="G5" s="53" t="s">
        <v>280</v>
      </c>
      <c r="H5" s="53" t="s">
        <v>281</v>
      </c>
      <c r="I5" s="53" t="s">
        <v>285</v>
      </c>
    </row>
    <row r="6" spans="2:10" x14ac:dyDescent="0.3">
      <c r="B6" s="44">
        <v>1</v>
      </c>
      <c r="C6" s="45">
        <f>D6*$C$2*0</f>
        <v>0</v>
      </c>
      <c r="D6" s="51">
        <v>100</v>
      </c>
      <c r="E6" s="52">
        <v>1580</v>
      </c>
      <c r="F6">
        <f>D6*E6</f>
        <v>158000</v>
      </c>
      <c r="G6" s="65">
        <f>SUM(C6:C10)/C3</f>
        <v>40500</v>
      </c>
      <c r="H6">
        <f>SUM(F6:F10)/C3</f>
        <v>1148</v>
      </c>
      <c r="I6">
        <v>100</v>
      </c>
      <c r="J6" t="s">
        <v>287</v>
      </c>
    </row>
    <row r="7" spans="2:10" x14ac:dyDescent="0.3">
      <c r="B7" s="44">
        <v>0.75</v>
      </c>
      <c r="C7" s="45">
        <f>D7*$C$2*0.25</f>
        <v>3000000</v>
      </c>
      <c r="D7" s="51">
        <v>200</v>
      </c>
      <c r="E7" s="52">
        <v>1550</v>
      </c>
      <c r="F7">
        <f t="shared" ref="F7:F10" si="0">D7*E7</f>
        <v>310000</v>
      </c>
      <c r="I7">
        <v>200</v>
      </c>
      <c r="J7" t="s">
        <v>287</v>
      </c>
    </row>
    <row r="8" spans="2:10" x14ac:dyDescent="0.3">
      <c r="B8" s="44">
        <v>0.5</v>
      </c>
      <c r="C8" s="45">
        <f>D8*$C$2*0.5</f>
        <v>0</v>
      </c>
      <c r="D8" s="51">
        <v>0</v>
      </c>
      <c r="E8" s="52">
        <v>1450</v>
      </c>
      <c r="F8">
        <f t="shared" si="0"/>
        <v>0</v>
      </c>
    </row>
    <row r="9" spans="2:10" x14ac:dyDescent="0.3">
      <c r="B9" s="44">
        <v>0.25</v>
      </c>
      <c r="C9" s="45">
        <f>D9*$C$2*0.75</f>
        <v>13500000</v>
      </c>
      <c r="D9" s="51">
        <v>300</v>
      </c>
      <c r="E9" s="52">
        <v>1200</v>
      </c>
      <c r="F9">
        <f t="shared" si="0"/>
        <v>360000</v>
      </c>
    </row>
    <row r="10" spans="2:10" x14ac:dyDescent="0.3">
      <c r="B10" s="44">
        <v>0</v>
      </c>
      <c r="C10" s="45">
        <f>D10*$C$2*1</f>
        <v>24000000</v>
      </c>
      <c r="D10" s="51">
        <v>400</v>
      </c>
      <c r="E10" s="52">
        <v>800</v>
      </c>
      <c r="F10">
        <f t="shared" si="0"/>
        <v>320000</v>
      </c>
      <c r="I10">
        <v>400</v>
      </c>
      <c r="J10" t="s">
        <v>286</v>
      </c>
    </row>
    <row r="11" spans="2:10" x14ac:dyDescent="0.3">
      <c r="B11" s="46"/>
      <c r="C11" s="46"/>
      <c r="D11" s="47">
        <f>SUM(D6:D10)</f>
        <v>1000</v>
      </c>
      <c r="E11" s="48"/>
    </row>
    <row r="13" spans="2:10" x14ac:dyDescent="0.3">
      <c r="G13">
        <v>38550</v>
      </c>
      <c r="H13" t="s">
        <v>288</v>
      </c>
    </row>
    <row r="14" spans="2:10" x14ac:dyDescent="0.3">
      <c r="G14" s="65">
        <f>G6-G13</f>
        <v>1950</v>
      </c>
      <c r="H14" t="s">
        <v>279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6"/>
  <sheetViews>
    <sheetView workbookViewId="0">
      <selection activeCell="E3" sqref="E3"/>
    </sheetView>
  </sheetViews>
  <sheetFormatPr defaultRowHeight="14.4" x14ac:dyDescent="0.3"/>
  <cols>
    <col min="2" max="2" width="26.6640625" bestFit="1" customWidth="1"/>
    <col min="3" max="3" width="15.44140625" bestFit="1" customWidth="1"/>
  </cols>
  <sheetData>
    <row r="1" spans="1:3" x14ac:dyDescent="0.3">
      <c r="A1" t="s">
        <v>234</v>
      </c>
    </row>
    <row r="2" spans="1:3" x14ac:dyDescent="0.3">
      <c r="B2" s="38" t="s">
        <v>159</v>
      </c>
      <c r="C2" s="39" t="s">
        <v>160</v>
      </c>
    </row>
    <row r="3" spans="1:3" x14ac:dyDescent="0.3">
      <c r="B3" s="40" t="s">
        <v>161</v>
      </c>
      <c r="C3" s="41" t="s">
        <v>162</v>
      </c>
    </row>
    <row r="4" spans="1:3" x14ac:dyDescent="0.3">
      <c r="B4" s="42" t="s">
        <v>163</v>
      </c>
      <c r="C4" s="43" t="s">
        <v>164</v>
      </c>
    </row>
    <row r="5" spans="1:3" x14ac:dyDescent="0.3">
      <c r="B5" s="40" t="s">
        <v>165</v>
      </c>
      <c r="C5" s="41" t="s">
        <v>166</v>
      </c>
    </row>
    <row r="6" spans="1:3" x14ac:dyDescent="0.3">
      <c r="B6" s="42" t="s">
        <v>167</v>
      </c>
      <c r="C6" s="43" t="s">
        <v>168</v>
      </c>
    </row>
    <row r="7" spans="1:3" x14ac:dyDescent="0.3">
      <c r="B7" s="40" t="s">
        <v>169</v>
      </c>
      <c r="C7" s="41" t="s">
        <v>170</v>
      </c>
    </row>
    <row r="8" spans="1:3" x14ac:dyDescent="0.3">
      <c r="B8" s="42" t="s">
        <v>171</v>
      </c>
      <c r="C8" s="43" t="s">
        <v>172</v>
      </c>
    </row>
    <row r="9" spans="1:3" x14ac:dyDescent="0.3">
      <c r="B9" s="40" t="s">
        <v>173</v>
      </c>
      <c r="C9" s="41" t="s">
        <v>174</v>
      </c>
    </row>
    <row r="10" spans="1:3" x14ac:dyDescent="0.3">
      <c r="B10" s="42" t="s">
        <v>175</v>
      </c>
      <c r="C10" s="43" t="s">
        <v>176</v>
      </c>
    </row>
    <row r="11" spans="1:3" x14ac:dyDescent="0.3">
      <c r="B11" s="40" t="s">
        <v>177</v>
      </c>
      <c r="C11" s="41" t="s">
        <v>178</v>
      </c>
    </row>
    <row r="12" spans="1:3" x14ac:dyDescent="0.3">
      <c r="B12" s="42" t="s">
        <v>179</v>
      </c>
      <c r="C12" s="43" t="s">
        <v>180</v>
      </c>
    </row>
    <row r="13" spans="1:3" x14ac:dyDescent="0.3">
      <c r="B13" s="40" t="s">
        <v>181</v>
      </c>
      <c r="C13" s="41" t="s">
        <v>182</v>
      </c>
    </row>
    <row r="14" spans="1:3" x14ac:dyDescent="0.3">
      <c r="B14" s="42" t="s">
        <v>183</v>
      </c>
      <c r="C14" s="43" t="s">
        <v>184</v>
      </c>
    </row>
    <row r="15" spans="1:3" x14ac:dyDescent="0.3">
      <c r="B15" s="40" t="s">
        <v>185</v>
      </c>
      <c r="C15" s="41" t="s">
        <v>186</v>
      </c>
    </row>
    <row r="16" spans="1:3" x14ac:dyDescent="0.3">
      <c r="B16" s="42" t="s">
        <v>187</v>
      </c>
      <c r="C16" s="43" t="s">
        <v>188</v>
      </c>
    </row>
    <row r="17" spans="2:3" x14ac:dyDescent="0.3">
      <c r="B17" s="40" t="s">
        <v>189</v>
      </c>
      <c r="C17" s="41" t="s">
        <v>190</v>
      </c>
    </row>
    <row r="18" spans="2:3" x14ac:dyDescent="0.3">
      <c r="B18" s="42" t="s">
        <v>191</v>
      </c>
      <c r="C18" s="43" t="s">
        <v>192</v>
      </c>
    </row>
    <row r="19" spans="2:3" x14ac:dyDescent="0.3">
      <c r="B19" s="40" t="s">
        <v>193</v>
      </c>
      <c r="C19" s="41" t="s">
        <v>194</v>
      </c>
    </row>
    <row r="20" spans="2:3" x14ac:dyDescent="0.3">
      <c r="B20" s="42" t="s">
        <v>195</v>
      </c>
      <c r="C20" s="43" t="s">
        <v>196</v>
      </c>
    </row>
    <row r="21" spans="2:3" x14ac:dyDescent="0.3">
      <c r="B21" s="40" t="s">
        <v>197</v>
      </c>
      <c r="C21" s="41" t="s">
        <v>198</v>
      </c>
    </row>
    <row r="22" spans="2:3" x14ac:dyDescent="0.3">
      <c r="B22" s="42" t="s">
        <v>199</v>
      </c>
      <c r="C22" s="43" t="s">
        <v>200</v>
      </c>
    </row>
    <row r="23" spans="2:3" x14ac:dyDescent="0.3">
      <c r="B23" s="40" t="s">
        <v>201</v>
      </c>
      <c r="C23" s="41" t="s">
        <v>202</v>
      </c>
    </row>
    <row r="24" spans="2:3" x14ac:dyDescent="0.3">
      <c r="B24" s="42" t="s">
        <v>203</v>
      </c>
      <c r="C24" s="43" t="s">
        <v>202</v>
      </c>
    </row>
    <row r="25" spans="2:3" x14ac:dyDescent="0.3">
      <c r="B25" s="40" t="s">
        <v>204</v>
      </c>
      <c r="C25" s="41" t="s">
        <v>202</v>
      </c>
    </row>
    <row r="26" spans="2:3" x14ac:dyDescent="0.3">
      <c r="B26" s="42" t="s">
        <v>205</v>
      </c>
      <c r="C26" s="43" t="s">
        <v>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HW6</vt:lpstr>
      <vt:lpstr>Questions</vt:lpstr>
      <vt:lpstr>Sensitivity Report 2</vt:lpstr>
      <vt:lpstr>Leduc</vt:lpstr>
      <vt:lpstr>Notivy</vt:lpstr>
      <vt:lpstr>SAT percentiles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Jimmy Neil</cp:lastModifiedBy>
  <dcterms:created xsi:type="dcterms:W3CDTF">2020-09-04T21:07:05Z</dcterms:created>
  <dcterms:modified xsi:type="dcterms:W3CDTF">2020-10-19T23:34:09Z</dcterms:modified>
</cp:coreProperties>
</file>