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eilm\Documents\heat_pump_model-main\"/>
    </mc:Choice>
  </mc:AlternateContent>
  <xr:revisionPtr revIDLastSave="0" documentId="13_ncr:1_{63F1AEB6-C64F-4EC3-82C2-47954DC3D3D2}" xr6:coauthVersionLast="47" xr6:coauthVersionMax="47" xr10:uidLastSave="{00000000-0000-0000-0000-000000000000}"/>
  <bookViews>
    <workbookView xWindow="-38520" yWindow="-5940" windowWidth="38640" windowHeight="23520" xr2:uid="{0B71BE12-9328-40D9-A791-700BDD9EC6C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3" i="1" l="1"/>
  <c r="C34" i="1"/>
  <c r="C35" i="1" s="1"/>
  <c r="C28" i="1"/>
  <c r="C27" i="1"/>
  <c r="D23" i="1"/>
  <c r="D22" i="1"/>
  <c r="C23" i="1"/>
  <c r="C22" i="1"/>
  <c r="C11" i="1"/>
  <c r="C10" i="1"/>
  <c r="C8" i="1"/>
  <c r="C7" i="1"/>
  <c r="C6" i="1"/>
  <c r="C29" i="1" l="1"/>
</calcChain>
</file>

<file path=xl/sharedStrings.xml><?xml version="1.0" encoding="utf-8"?>
<sst xmlns="http://schemas.openxmlformats.org/spreadsheetml/2006/main" count="19" uniqueCount="18">
  <si>
    <t>Summer on peak</t>
  </si>
  <si>
    <t>summer mid peak</t>
  </si>
  <si>
    <t>Summer off-peak</t>
  </si>
  <si>
    <t>winter mid peak</t>
  </si>
  <si>
    <t>winter off peak</t>
  </si>
  <si>
    <t>demand - facilities</t>
  </si>
  <si>
    <t>summer on peak demand</t>
  </si>
  <si>
    <t>total energy:</t>
  </si>
  <si>
    <t>total winter energy</t>
  </si>
  <si>
    <t>total summer energy</t>
  </si>
  <si>
    <t xml:space="preserve">1-3am </t>
  </si>
  <si>
    <t>COP</t>
  </si>
  <si>
    <t>electrica:</t>
  </si>
  <si>
    <t>&lt;correct</t>
  </si>
  <si>
    <t>Demand charges</t>
  </si>
  <si>
    <t>power</t>
  </si>
  <si>
    <t>kw</t>
  </si>
  <si>
    <t>&lt;per month, every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</si>
</sst>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_);_(&quot;$&quot;* \(#,##0.000\);_(&quot;$&quot;* &quot;-&quot;?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44" fontId="0" fillId="0" borderId="0" xfId="1" applyFont="1"/>
    <xf numFmtId="164" fontId="0" fillId="0" borderId="0" xfId="1" applyNumberFormat="1" applyFont="1"/>
    <xf numFmtId="165" fontId="0" fillId="0" borderId="0" xfId="0" applyNumberFormat="1"/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FB1E5-0BDB-4B6F-85E0-0D1D2EE5AA62}">
  <dimension ref="B6:D35"/>
  <sheetViews>
    <sheetView tabSelected="1" topLeftCell="A21" workbookViewId="0">
      <selection activeCell="N59" sqref="N59"/>
    </sheetView>
  </sheetViews>
  <sheetFormatPr defaultRowHeight="14.5" x14ac:dyDescent="0.35"/>
  <cols>
    <col min="2" max="2" width="22.81640625" customWidth="1"/>
    <col min="3" max="3" width="11.81640625" bestFit="1" customWidth="1"/>
    <col min="4" max="4" width="11.1796875" bestFit="1" customWidth="1"/>
  </cols>
  <sheetData>
    <row r="6" spans="2:3" x14ac:dyDescent="0.35">
      <c r="B6" t="s">
        <v>0</v>
      </c>
      <c r="C6" s="2">
        <f>0.04418+0.07158</f>
        <v>0.11576</v>
      </c>
    </row>
    <row r="7" spans="2:3" x14ac:dyDescent="0.35">
      <c r="B7" t="s">
        <v>1</v>
      </c>
      <c r="C7" s="2">
        <f>0.04418+0.06684</f>
        <v>0.11101999999999999</v>
      </c>
    </row>
    <row r="8" spans="2:3" x14ac:dyDescent="0.35">
      <c r="B8" t="s">
        <v>2</v>
      </c>
      <c r="C8" s="2">
        <f>0.04418+0.06442</f>
        <v>0.1086</v>
      </c>
    </row>
    <row r="9" spans="2:3" x14ac:dyDescent="0.35">
      <c r="C9" s="2"/>
    </row>
    <row r="10" spans="2:3" x14ac:dyDescent="0.35">
      <c r="B10" t="s">
        <v>3</v>
      </c>
      <c r="C10" s="2">
        <f>0.04418+0.09086</f>
        <v>0.13503999999999999</v>
      </c>
    </row>
    <row r="11" spans="2:3" x14ac:dyDescent="0.35">
      <c r="B11" t="s">
        <v>4</v>
      </c>
      <c r="C11" s="2">
        <f>0.04418+0.05293</f>
        <v>9.7110000000000002E-2</v>
      </c>
    </row>
    <row r="14" spans="2:3" x14ac:dyDescent="0.35">
      <c r="B14" t="s">
        <v>5</v>
      </c>
      <c r="C14" s="1">
        <v>36.39</v>
      </c>
    </row>
    <row r="15" spans="2:3" x14ac:dyDescent="0.35">
      <c r="B15" t="s">
        <v>6</v>
      </c>
      <c r="C15" s="1">
        <v>11.07</v>
      </c>
    </row>
    <row r="16" spans="2:3" x14ac:dyDescent="0.35">
      <c r="B16" t="s">
        <v>1</v>
      </c>
      <c r="C16" s="1">
        <v>3.7</v>
      </c>
    </row>
    <row r="20" spans="2:4" x14ac:dyDescent="0.35">
      <c r="B20" t="s">
        <v>7</v>
      </c>
      <c r="C20">
        <v>50000</v>
      </c>
    </row>
    <row r="21" spans="2:4" x14ac:dyDescent="0.35">
      <c r="B21" t="s">
        <v>11</v>
      </c>
      <c r="C21">
        <v>2.8439285714285698</v>
      </c>
      <c r="D21" t="s">
        <v>12</v>
      </c>
    </row>
    <row r="22" spans="2:4" x14ac:dyDescent="0.35">
      <c r="B22" t="s">
        <v>8</v>
      </c>
      <c r="C22">
        <f>C20*8/12</f>
        <v>33333.333333333336</v>
      </c>
      <c r="D22">
        <f>C22/$C$21</f>
        <v>11720.875716857139</v>
      </c>
    </row>
    <row r="23" spans="2:4" x14ac:dyDescent="0.35">
      <c r="B23" t="s">
        <v>9</v>
      </c>
      <c r="C23">
        <f>C20*4/12</f>
        <v>16666.666666666668</v>
      </c>
      <c r="D23">
        <f>C23/$C$21</f>
        <v>5860.4378584285696</v>
      </c>
    </row>
    <row r="27" spans="2:4" x14ac:dyDescent="0.35">
      <c r="B27" t="s">
        <v>10</v>
      </c>
      <c r="C27" s="3">
        <f>D22*C11</f>
        <v>1138.2142408639968</v>
      </c>
    </row>
    <row r="28" spans="2:4" x14ac:dyDescent="0.35">
      <c r="C28" s="3">
        <f>D23*C8</f>
        <v>636.44355142534266</v>
      </c>
    </row>
    <row r="29" spans="2:4" x14ac:dyDescent="0.35">
      <c r="C29" s="3">
        <f>SUM(C27:C28)</f>
        <v>1774.6577922893393</v>
      </c>
      <c r="D29" t="s">
        <v>13</v>
      </c>
    </row>
    <row r="32" spans="2:4" x14ac:dyDescent="0.35">
      <c r="B32" t="s">
        <v>14</v>
      </c>
    </row>
    <row r="33" spans="2:4" x14ac:dyDescent="0.35">
      <c r="B33" t="s">
        <v>15</v>
      </c>
      <c r="C33">
        <f>100/C21</f>
        <v>35.16262715057141</v>
      </c>
      <c r="D33" t="s">
        <v>16</v>
      </c>
    </row>
    <row r="34" spans="2:4" x14ac:dyDescent="0.35">
      <c r="C34" s="4">
        <f>C33*C14</f>
        <v>1279.5680020092937</v>
      </c>
      <c r="D34" t="s">
        <v>17</v>
      </c>
    </row>
    <row r="35" spans="2:4" x14ac:dyDescent="0.35">
      <c r="C35" s="4">
        <f>C34*12</f>
        <v>15354.816024111524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 Roberts</dc:creator>
  <cp:lastModifiedBy>Neil Roberts</cp:lastModifiedBy>
  <dcterms:created xsi:type="dcterms:W3CDTF">2025-04-21T23:05:13Z</dcterms:created>
  <dcterms:modified xsi:type="dcterms:W3CDTF">2025-04-28T16:21:41Z</dcterms:modified>
</cp:coreProperties>
</file>