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eiln\Dropbox\Work\"/>
    </mc:Choice>
  </mc:AlternateContent>
  <xr:revisionPtr revIDLastSave="0" documentId="13_ncr:1_{FDAB2EF8-5A59-4406-81DD-7E54C6692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ary History" sheetId="1" r:id="rId1"/>
    <sheet name="Salaries" sheetId="2" r:id="rId2"/>
    <sheet name="IT vs External" sheetId="3" r:id="rId3"/>
    <sheet name="Rank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C17" i="1"/>
  <c r="D17" i="1"/>
  <c r="D16" i="1"/>
  <c r="C16" i="1" s="1"/>
  <c r="E16" i="1"/>
  <c r="C4" i="1"/>
  <c r="D3" i="1"/>
  <c r="D2" i="1"/>
  <c r="E13" i="1"/>
  <c r="D15" i="1" l="1"/>
  <c r="C15" i="1" s="1"/>
  <c r="E11" i="1" l="1"/>
  <c r="D11" i="1" s="1"/>
  <c r="C11" i="1" s="1"/>
  <c r="D12" i="1"/>
  <c r="C12" i="1" s="1"/>
  <c r="E12" i="1"/>
  <c r="E14" i="1"/>
  <c r="D14" i="1" l="1"/>
  <c r="C14" i="1" s="1"/>
  <c r="D4" i="1" l="1"/>
  <c r="C5" i="1"/>
  <c r="D5" i="1" s="1"/>
  <c r="D13" i="1" l="1"/>
  <c r="C13" i="1" s="1"/>
  <c r="D6" i="1" l="1"/>
  <c r="E6" i="1" s="1"/>
  <c r="D7" i="1"/>
  <c r="E7" i="1" s="1"/>
  <c r="E4" i="1"/>
  <c r="E3" i="1"/>
  <c r="E2" i="1"/>
  <c r="D9" i="1" l="1"/>
  <c r="E9" i="1" s="1"/>
  <c r="D10" i="1"/>
  <c r="E10" i="1" s="1"/>
  <c r="E5" i="1" l="1"/>
  <c r="D8" i="1" l="1"/>
  <c r="E8" i="1" s="1"/>
</calcChain>
</file>

<file path=xl/sharedStrings.xml><?xml version="1.0" encoding="utf-8"?>
<sst xmlns="http://schemas.openxmlformats.org/spreadsheetml/2006/main" count="135" uniqueCount="116">
  <si>
    <t>Hourly</t>
  </si>
  <si>
    <t>Salary</t>
  </si>
  <si>
    <t>Graduate</t>
  </si>
  <si>
    <t>Intermediate</t>
  </si>
  <si>
    <t>Year</t>
  </si>
  <si>
    <t>2014/2015</t>
  </si>
  <si>
    <t>2015/2016</t>
  </si>
  <si>
    <t>2011/2012</t>
  </si>
  <si>
    <t>Data Entry</t>
  </si>
  <si>
    <t>Weekly</t>
  </si>
  <si>
    <t>Driver</t>
  </si>
  <si>
    <t>2008/2009</t>
  </si>
  <si>
    <t>2013/2014</t>
  </si>
  <si>
    <t>Administration</t>
  </si>
  <si>
    <t>2012/2013</t>
  </si>
  <si>
    <t>Working</t>
  </si>
  <si>
    <t>University</t>
  </si>
  <si>
    <t>Graduated</t>
  </si>
  <si>
    <t>2009/2010</t>
  </si>
  <si>
    <t>2010/2011</t>
  </si>
  <si>
    <t>2007/2008</t>
  </si>
  <si>
    <t>2006/2007</t>
  </si>
  <si>
    <t>2005/2006</t>
  </si>
  <si>
    <t>Position</t>
  </si>
  <si>
    <t>Age</t>
  </si>
  <si>
    <t>Combined</t>
  </si>
  <si>
    <t>TAFE</t>
  </si>
  <si>
    <t>2016/2017</t>
  </si>
  <si>
    <t>Hays</t>
  </si>
  <si>
    <t>IT Audit</t>
  </si>
  <si>
    <t>External Audit</t>
  </si>
  <si>
    <t>P</t>
  </si>
  <si>
    <t>M</t>
  </si>
  <si>
    <t>Training</t>
  </si>
  <si>
    <t>No training</t>
  </si>
  <si>
    <t>Long hours i.e. 120 hours a week</t>
  </si>
  <si>
    <t>Standard work hours i.e. 37.5 hours a week</t>
  </si>
  <si>
    <t>Con</t>
  </si>
  <si>
    <t>Pro</t>
  </si>
  <si>
    <t>2017/2018</t>
  </si>
  <si>
    <t>2018/2019</t>
  </si>
  <si>
    <t>2019/2020</t>
  </si>
  <si>
    <t>2020/2021</t>
  </si>
  <si>
    <t>2021/2022</t>
  </si>
  <si>
    <t>2022/2023</t>
  </si>
  <si>
    <t>2023/2024</t>
  </si>
  <si>
    <t>2024/2025</t>
  </si>
  <si>
    <t>2025/2026</t>
  </si>
  <si>
    <t>2026/2027</t>
  </si>
  <si>
    <t>2027/2028</t>
  </si>
  <si>
    <t>2028/2029</t>
  </si>
  <si>
    <t>2029/2030</t>
  </si>
  <si>
    <t>2030/2031</t>
  </si>
  <si>
    <t>2031/2032</t>
  </si>
  <si>
    <t>2032/2033</t>
  </si>
  <si>
    <t>2033/2034</t>
  </si>
  <si>
    <t>2034/2035</t>
  </si>
  <si>
    <t>2035/2036</t>
  </si>
  <si>
    <t>2036/2037</t>
  </si>
  <si>
    <t>D</t>
  </si>
  <si>
    <t>Assorted</t>
  </si>
  <si>
    <t>Level 4</t>
  </si>
  <si>
    <t>Government</t>
  </si>
  <si>
    <t>Boutique IT</t>
  </si>
  <si>
    <t>Big Four External</t>
  </si>
  <si>
    <t>200,000+</t>
  </si>
  <si>
    <t>Deloitte</t>
  </si>
  <si>
    <t>800+</t>
  </si>
  <si>
    <t>DPLH</t>
  </si>
  <si>
    <t>30,000+</t>
  </si>
  <si>
    <t>Moore Stephens</t>
  </si>
  <si>
    <t>60+</t>
  </si>
  <si>
    <t>Solahart</t>
  </si>
  <si>
    <t>10+</t>
  </si>
  <si>
    <t>Book Builders</t>
  </si>
  <si>
    <t>Aussie Cash</t>
  </si>
  <si>
    <t>30+</t>
  </si>
  <si>
    <t>Stantons</t>
  </si>
  <si>
    <t>1,000+</t>
  </si>
  <si>
    <t>CA</t>
  </si>
  <si>
    <t>7,000+</t>
  </si>
  <si>
    <t>Curtin</t>
  </si>
  <si>
    <t>Iron Mountain</t>
  </si>
  <si>
    <t>20+</t>
  </si>
  <si>
    <t>Pin Payments</t>
  </si>
  <si>
    <t>13,000+</t>
  </si>
  <si>
    <t>Dominos</t>
  </si>
  <si>
    <t>Salmat</t>
  </si>
  <si>
    <t>Comments</t>
  </si>
  <si>
    <t>Staff</t>
  </si>
  <si>
    <t>Organisation</t>
  </si>
  <si>
    <t>Rank</t>
  </si>
  <si>
    <t>Flexible, fun, social</t>
  </si>
  <si>
    <t>Focus on learning</t>
  </si>
  <si>
    <t>Negative culture</t>
  </si>
  <si>
    <t>Rating</t>
  </si>
  <si>
    <t>5/5</t>
  </si>
  <si>
    <t>4/5</t>
  </si>
  <si>
    <t>3/5</t>
  </si>
  <si>
    <t>2/5</t>
  </si>
  <si>
    <t>0/5</t>
  </si>
  <si>
    <t>No culture</t>
  </si>
  <si>
    <t>Dominos Morley</t>
  </si>
  <si>
    <t>Salmat Bassendean</t>
  </si>
  <si>
    <t>100+</t>
  </si>
  <si>
    <t>4,000+</t>
  </si>
  <si>
    <t>Checkout.com</t>
  </si>
  <si>
    <t>2,000+</t>
  </si>
  <si>
    <t>Curtin Science &amp; Engineering</t>
  </si>
  <si>
    <t>90+</t>
  </si>
  <si>
    <t>CA Perth</t>
  </si>
  <si>
    <t>Russell Bedford</t>
  </si>
  <si>
    <t>200+</t>
  </si>
  <si>
    <t>Moore</t>
  </si>
  <si>
    <t>600+</t>
  </si>
  <si>
    <t>Deloitte 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</si>
</sst>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5" applyNumberFormat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8" fontId="0" fillId="0" borderId="1" xfId="0" applyNumberFormat="1" applyBorder="1" applyAlignment="1">
      <alignment vertical="center" wrapText="1"/>
    </xf>
    <xf numFmtId="8" fontId="0" fillId="0" borderId="1" xfId="0" applyNumberFormat="1" applyBorder="1"/>
    <xf numFmtId="8" fontId="0" fillId="0" borderId="2" xfId="0" applyNumberForma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vertical="center"/>
    </xf>
    <xf numFmtId="8" fontId="4" fillId="2" borderId="1" xfId="1" applyNumberFormat="1" applyFont="1" applyBorder="1" applyAlignment="1">
      <alignment vertical="center" wrapText="1"/>
    </xf>
    <xf numFmtId="8" fontId="4" fillId="2" borderId="1" xfId="1" applyNumberFormat="1" applyFont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left" vertical="center"/>
    </xf>
    <xf numFmtId="8" fontId="0" fillId="0" borderId="8" xfId="0" applyNumberFormat="1" applyBorder="1" applyAlignment="1">
      <alignment horizontal="center" vertical="center" wrapText="1"/>
    </xf>
    <xf numFmtId="8" fontId="0" fillId="0" borderId="3" xfId="0" applyNumberFormat="1" applyBorder="1" applyAlignment="1">
      <alignment horizontal="center" vertical="center" wrapText="1"/>
    </xf>
    <xf numFmtId="8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top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G34" sqref="G34"/>
    </sheetView>
  </sheetViews>
  <sheetFormatPr defaultRowHeight="15" x14ac:dyDescent="0.25"/>
  <cols>
    <col min="2" max="2" width="20.7109375" customWidth="1"/>
    <col min="3" max="7" width="11.7109375" customWidth="1"/>
    <col min="8" max="9" width="15.7109375" customWidth="1"/>
  </cols>
  <sheetData>
    <row r="1" spans="1:9" x14ac:dyDescent="0.25">
      <c r="A1" s="1" t="s">
        <v>24</v>
      </c>
      <c r="B1" s="1" t="s">
        <v>23</v>
      </c>
      <c r="C1" s="1" t="s">
        <v>0</v>
      </c>
      <c r="D1" s="1" t="s">
        <v>9</v>
      </c>
      <c r="E1" s="2" t="s">
        <v>1</v>
      </c>
      <c r="F1" s="2" t="s">
        <v>28</v>
      </c>
      <c r="G1" s="2" t="s">
        <v>4</v>
      </c>
    </row>
    <row r="2" spans="1:9" x14ac:dyDescent="0.25">
      <c r="A2" s="7">
        <v>19</v>
      </c>
      <c r="B2" s="6" t="s">
        <v>10</v>
      </c>
      <c r="C2" s="3">
        <v>9.9499999999999993</v>
      </c>
      <c r="D2" s="3">
        <f>C2*90</f>
        <v>895.49999999999989</v>
      </c>
      <c r="E2" s="3">
        <f t="shared" ref="E2:E8" si="0">D2*52</f>
        <v>46565.999999999993</v>
      </c>
      <c r="F2" s="30"/>
      <c r="G2" s="7" t="s">
        <v>22</v>
      </c>
      <c r="H2" s="29" t="s">
        <v>60</v>
      </c>
      <c r="I2" s="29" t="s">
        <v>15</v>
      </c>
    </row>
    <row r="3" spans="1:9" x14ac:dyDescent="0.25">
      <c r="A3" s="7">
        <v>20</v>
      </c>
      <c r="B3" s="6" t="s">
        <v>10</v>
      </c>
      <c r="C3" s="3">
        <v>12.5</v>
      </c>
      <c r="D3" s="3">
        <f>C3*90</f>
        <v>1125</v>
      </c>
      <c r="E3" s="3">
        <f t="shared" si="0"/>
        <v>58500</v>
      </c>
      <c r="F3" s="31"/>
      <c r="G3" s="7" t="s">
        <v>21</v>
      </c>
      <c r="H3" s="29"/>
      <c r="I3" s="29"/>
    </row>
    <row r="4" spans="1:9" x14ac:dyDescent="0.25">
      <c r="A4" s="7">
        <v>21</v>
      </c>
      <c r="B4" s="6" t="s">
        <v>25</v>
      </c>
      <c r="C4" s="11">
        <f>(20.72+18)/2</f>
        <v>19.36</v>
      </c>
      <c r="D4" s="3">
        <f>C4*85</f>
        <v>1645.6</v>
      </c>
      <c r="E4" s="3">
        <f t="shared" si="0"/>
        <v>85571.199999999997</v>
      </c>
      <c r="F4" s="31"/>
      <c r="G4" s="7" t="s">
        <v>20</v>
      </c>
      <c r="H4" s="29"/>
      <c r="I4" s="29"/>
    </row>
    <row r="5" spans="1:9" x14ac:dyDescent="0.25">
      <c r="A5" s="7">
        <v>22</v>
      </c>
      <c r="B5" s="6" t="s">
        <v>25</v>
      </c>
      <c r="C5" s="11">
        <f>(21.35+18)/2</f>
        <v>19.675000000000001</v>
      </c>
      <c r="D5" s="3">
        <f>C5*85</f>
        <v>1672.375</v>
      </c>
      <c r="E5" s="3">
        <f t="shared" si="0"/>
        <v>86963.5</v>
      </c>
      <c r="F5" s="31"/>
      <c r="G5" s="7" t="s">
        <v>11</v>
      </c>
      <c r="H5" s="29"/>
      <c r="I5" s="29"/>
    </row>
    <row r="6" spans="1:9" s="8" customFormat="1" x14ac:dyDescent="0.25">
      <c r="A6" s="7">
        <v>23</v>
      </c>
      <c r="B6" s="6" t="s">
        <v>8</v>
      </c>
      <c r="C6" s="3">
        <v>21.99</v>
      </c>
      <c r="D6" s="10">
        <f t="shared" ref="D6" si="1">C6*37.5</f>
        <v>824.62499999999989</v>
      </c>
      <c r="E6" s="10">
        <f t="shared" si="0"/>
        <v>42880.499999999993</v>
      </c>
      <c r="F6" s="31"/>
      <c r="G6" s="7" t="s">
        <v>18</v>
      </c>
      <c r="H6" s="29"/>
      <c r="I6" s="9" t="s">
        <v>26</v>
      </c>
    </row>
    <row r="7" spans="1:9" s="8" customFormat="1" x14ac:dyDescent="0.25">
      <c r="A7" s="7">
        <v>24</v>
      </c>
      <c r="B7" s="6" t="s">
        <v>8</v>
      </c>
      <c r="C7" s="3">
        <v>22.65</v>
      </c>
      <c r="D7" s="10">
        <f t="shared" ref="D7:D8" si="2">C7*37.5</f>
        <v>849.375</v>
      </c>
      <c r="E7" s="11">
        <f t="shared" si="0"/>
        <v>44167.5</v>
      </c>
      <c r="F7" s="31"/>
      <c r="G7" s="7" t="s">
        <v>19</v>
      </c>
      <c r="H7" s="29"/>
      <c r="I7" s="33" t="s">
        <v>16</v>
      </c>
    </row>
    <row r="8" spans="1:9" x14ac:dyDescent="0.25">
      <c r="A8" s="7">
        <v>25</v>
      </c>
      <c r="B8" s="6" t="s">
        <v>8</v>
      </c>
      <c r="C8" s="3">
        <v>23.33</v>
      </c>
      <c r="D8" s="10">
        <f t="shared" si="2"/>
        <v>874.87499999999989</v>
      </c>
      <c r="E8" s="11">
        <f t="shared" si="0"/>
        <v>45493.499999999993</v>
      </c>
      <c r="F8" s="31"/>
      <c r="G8" s="7" t="s">
        <v>7</v>
      </c>
      <c r="H8" s="29"/>
      <c r="I8" s="33"/>
    </row>
    <row r="9" spans="1:9" x14ac:dyDescent="0.25">
      <c r="A9" s="7">
        <v>26</v>
      </c>
      <c r="B9" s="6" t="s">
        <v>13</v>
      </c>
      <c r="C9" s="3">
        <v>26.95</v>
      </c>
      <c r="D9" s="10">
        <f>C9*37.5</f>
        <v>1010.625</v>
      </c>
      <c r="E9" s="11">
        <f>D9*52</f>
        <v>52552.5</v>
      </c>
      <c r="F9" s="31"/>
      <c r="G9" s="7" t="s">
        <v>14</v>
      </c>
      <c r="H9" s="29"/>
      <c r="I9" s="33"/>
    </row>
    <row r="10" spans="1:9" x14ac:dyDescent="0.25">
      <c r="A10" s="7">
        <v>27</v>
      </c>
      <c r="B10" s="6" t="s">
        <v>8</v>
      </c>
      <c r="C10" s="3">
        <v>23.83</v>
      </c>
      <c r="D10" s="5">
        <f>C10*37.5</f>
        <v>893.62499999999989</v>
      </c>
      <c r="E10" s="4">
        <f>D10*52</f>
        <v>46468.499999999993</v>
      </c>
      <c r="F10" s="32"/>
      <c r="G10" s="7" t="s">
        <v>12</v>
      </c>
      <c r="H10" s="29"/>
      <c r="I10" s="9" t="s">
        <v>17</v>
      </c>
    </row>
    <row r="11" spans="1:9" x14ac:dyDescent="0.25">
      <c r="A11" s="7">
        <v>28</v>
      </c>
      <c r="B11" s="6" t="s">
        <v>2</v>
      </c>
      <c r="C11" s="3">
        <f t="shared" ref="C11:C18" si="3">D11/37.5</f>
        <v>21.074815595363539</v>
      </c>
      <c r="D11" s="5">
        <f t="shared" ref="D11:D18" si="4">E11/52</f>
        <v>790.30558482613276</v>
      </c>
      <c r="E11" s="4">
        <f>45000/1.095</f>
        <v>41095.890410958906</v>
      </c>
      <c r="F11" s="4">
        <v>40000</v>
      </c>
      <c r="G11" s="7" t="s">
        <v>5</v>
      </c>
      <c r="H11" s="29" t="s">
        <v>29</v>
      </c>
    </row>
    <row r="12" spans="1:9" x14ac:dyDescent="0.25">
      <c r="A12" s="7">
        <v>29</v>
      </c>
      <c r="B12" s="6" t="s">
        <v>3</v>
      </c>
      <c r="C12" s="3">
        <f t="shared" si="3"/>
        <v>23.416461772626157</v>
      </c>
      <c r="D12" s="5">
        <f t="shared" si="4"/>
        <v>878.11731647348086</v>
      </c>
      <c r="E12" s="4">
        <f>50000/1.095</f>
        <v>45662.100456621003</v>
      </c>
      <c r="F12" s="4">
        <v>44000</v>
      </c>
      <c r="G12" s="7" t="s">
        <v>6</v>
      </c>
      <c r="H12" s="29"/>
    </row>
    <row r="13" spans="1:9" x14ac:dyDescent="0.25">
      <c r="A13" s="7">
        <v>30</v>
      </c>
      <c r="B13" s="6" t="s">
        <v>3</v>
      </c>
      <c r="C13" s="3">
        <f t="shared" si="3"/>
        <v>25.289778714436249</v>
      </c>
      <c r="D13" s="5">
        <f t="shared" si="4"/>
        <v>948.36670179135933</v>
      </c>
      <c r="E13" s="4">
        <f>54000/1.095</f>
        <v>49315.068493150684</v>
      </c>
      <c r="F13" s="4">
        <v>52000</v>
      </c>
      <c r="G13" s="7" t="s">
        <v>27</v>
      </c>
      <c r="H13" s="9" t="s">
        <v>30</v>
      </c>
    </row>
    <row r="14" spans="1:9" x14ac:dyDescent="0.25">
      <c r="A14" s="7">
        <v>31</v>
      </c>
      <c r="B14" s="6" t="s">
        <v>3</v>
      </c>
      <c r="C14" s="3">
        <f t="shared" si="3"/>
        <v>26.694766420793819</v>
      </c>
      <c r="D14" s="5">
        <f t="shared" si="4"/>
        <v>1001.0537407797682</v>
      </c>
      <c r="E14" s="4">
        <f>57000/1.095</f>
        <v>52054.794520547948</v>
      </c>
      <c r="F14" s="4">
        <v>55000</v>
      </c>
      <c r="G14" s="7" t="s">
        <v>39</v>
      </c>
      <c r="H14" s="9" t="s">
        <v>29</v>
      </c>
    </row>
    <row r="15" spans="1:9" x14ac:dyDescent="0.25">
      <c r="A15" s="7">
        <v>32</v>
      </c>
      <c r="B15" s="6" t="s">
        <v>61</v>
      </c>
      <c r="C15" s="3">
        <f t="shared" si="3"/>
        <v>40.231794871794868</v>
      </c>
      <c r="D15" s="5">
        <f t="shared" si="4"/>
        <v>1508.6923076923076</v>
      </c>
      <c r="E15" s="4">
        <v>78452</v>
      </c>
      <c r="F15" s="4">
        <v>58000</v>
      </c>
      <c r="G15" s="7" t="s">
        <v>40</v>
      </c>
      <c r="H15" s="29" t="s">
        <v>62</v>
      </c>
    </row>
    <row r="16" spans="1:9" x14ac:dyDescent="0.25">
      <c r="A16" s="7">
        <v>33</v>
      </c>
      <c r="B16" s="6" t="s">
        <v>61</v>
      </c>
      <c r="C16" s="3">
        <f t="shared" si="3"/>
        <v>42.115128205128201</v>
      </c>
      <c r="D16" s="5">
        <f t="shared" si="4"/>
        <v>1579.3173076923076</v>
      </c>
      <c r="E16" s="4">
        <f>(E15+E17)/2</f>
        <v>82124.5</v>
      </c>
      <c r="F16" s="4">
        <v>61375</v>
      </c>
      <c r="G16" s="7" t="s">
        <v>41</v>
      </c>
      <c r="H16" s="29"/>
    </row>
    <row r="17" spans="1:8" x14ac:dyDescent="0.25">
      <c r="A17" s="7">
        <v>34</v>
      </c>
      <c r="B17" s="6" t="s">
        <v>61</v>
      </c>
      <c r="C17" s="3">
        <f t="shared" si="3"/>
        <v>43.998461538461534</v>
      </c>
      <c r="D17" s="5">
        <f t="shared" si="4"/>
        <v>1649.9423076923076</v>
      </c>
      <c r="E17" s="4">
        <v>85797</v>
      </c>
      <c r="F17" s="4">
        <v>64500</v>
      </c>
      <c r="G17" s="7" t="s">
        <v>42</v>
      </c>
      <c r="H17" s="29"/>
    </row>
    <row r="18" spans="1:8" x14ac:dyDescent="0.25">
      <c r="A18" s="7">
        <v>35</v>
      </c>
      <c r="B18" s="6"/>
      <c r="C18" s="3">
        <f t="shared" si="3"/>
        <v>35.897435897435898</v>
      </c>
      <c r="D18" s="5">
        <f t="shared" si="4"/>
        <v>1346.1538461538462</v>
      </c>
      <c r="E18" s="4">
        <v>70000</v>
      </c>
      <c r="F18" s="4"/>
      <c r="G18" s="7" t="s">
        <v>43</v>
      </c>
      <c r="H18" s="25"/>
    </row>
    <row r="19" spans="1:8" x14ac:dyDescent="0.25">
      <c r="A19" s="7">
        <v>36</v>
      </c>
      <c r="B19" s="6"/>
      <c r="C19" s="4"/>
      <c r="D19" s="4"/>
      <c r="E19" s="4"/>
      <c r="F19" s="4"/>
      <c r="G19" s="7" t="s">
        <v>44</v>
      </c>
      <c r="H19" s="25"/>
    </row>
    <row r="20" spans="1:8" x14ac:dyDescent="0.25">
      <c r="A20" s="7">
        <v>37</v>
      </c>
      <c r="B20" s="6"/>
      <c r="C20" s="4"/>
      <c r="D20" s="4"/>
      <c r="E20" s="4"/>
      <c r="F20" s="4"/>
      <c r="G20" s="7" t="s">
        <v>45</v>
      </c>
      <c r="H20" s="25"/>
    </row>
    <row r="21" spans="1:8" x14ac:dyDescent="0.25">
      <c r="A21" s="7">
        <v>38</v>
      </c>
      <c r="B21" s="6"/>
      <c r="C21" s="4"/>
      <c r="D21" s="4"/>
      <c r="E21" s="4"/>
      <c r="F21" s="4"/>
      <c r="G21" s="7" t="s">
        <v>46</v>
      </c>
      <c r="H21" s="25"/>
    </row>
    <row r="22" spans="1:8" x14ac:dyDescent="0.25">
      <c r="A22" s="7">
        <v>39</v>
      </c>
      <c r="B22" s="6"/>
      <c r="C22" s="4"/>
      <c r="D22" s="4"/>
      <c r="E22" s="4"/>
      <c r="F22" s="4"/>
      <c r="G22" s="7" t="s">
        <v>47</v>
      </c>
      <c r="H22" s="25"/>
    </row>
    <row r="23" spans="1:8" x14ac:dyDescent="0.25">
      <c r="A23" s="7">
        <v>40</v>
      </c>
      <c r="B23" s="6"/>
      <c r="C23" s="4"/>
      <c r="D23" s="4"/>
      <c r="E23" s="4"/>
      <c r="F23" s="4"/>
      <c r="G23" s="7" t="s">
        <v>48</v>
      </c>
      <c r="H23" s="25"/>
    </row>
    <row r="24" spans="1:8" x14ac:dyDescent="0.25">
      <c r="A24" s="7">
        <v>41</v>
      </c>
      <c r="B24" s="6"/>
      <c r="C24" s="4"/>
      <c r="D24" s="4"/>
      <c r="E24" s="4"/>
      <c r="F24" s="4"/>
      <c r="G24" s="7" t="s">
        <v>49</v>
      </c>
      <c r="H24" s="25"/>
    </row>
    <row r="25" spans="1:8" x14ac:dyDescent="0.25">
      <c r="A25" s="7">
        <v>42</v>
      </c>
      <c r="B25" s="6"/>
      <c r="C25" s="4"/>
      <c r="D25" s="4"/>
      <c r="E25" s="4"/>
      <c r="F25" s="4"/>
      <c r="G25" s="7" t="s">
        <v>50</v>
      </c>
      <c r="H25" s="25"/>
    </row>
    <row r="26" spans="1:8" x14ac:dyDescent="0.25">
      <c r="A26" s="7">
        <v>43</v>
      </c>
      <c r="B26" s="6"/>
      <c r="C26" s="4"/>
      <c r="D26" s="4"/>
      <c r="E26" s="4"/>
      <c r="F26" s="4"/>
      <c r="G26" s="7" t="s">
        <v>51</v>
      </c>
      <c r="H26" s="25"/>
    </row>
    <row r="27" spans="1:8" x14ac:dyDescent="0.25">
      <c r="A27" s="21">
        <v>44</v>
      </c>
      <c r="B27" s="6"/>
      <c r="C27" s="4"/>
      <c r="D27" s="4"/>
      <c r="E27" s="4"/>
      <c r="F27" s="4"/>
      <c r="G27" s="7" t="s">
        <v>52</v>
      </c>
      <c r="H27" s="25"/>
    </row>
    <row r="28" spans="1:8" x14ac:dyDescent="0.25">
      <c r="A28" s="7">
        <v>45</v>
      </c>
      <c r="B28" s="6"/>
      <c r="C28" s="4"/>
      <c r="D28" s="4"/>
      <c r="E28" s="4"/>
      <c r="F28" s="4"/>
      <c r="G28" s="7" t="s">
        <v>53</v>
      </c>
      <c r="H28" s="25"/>
    </row>
    <row r="29" spans="1:8" x14ac:dyDescent="0.25">
      <c r="A29" s="7">
        <v>46</v>
      </c>
      <c r="B29" s="6"/>
      <c r="C29" s="6"/>
      <c r="D29" s="6"/>
      <c r="E29" s="6"/>
      <c r="F29" s="4"/>
      <c r="G29" s="7" t="s">
        <v>54</v>
      </c>
      <c r="H29" s="25"/>
    </row>
    <row r="30" spans="1:8" x14ac:dyDescent="0.25">
      <c r="A30" s="7">
        <v>47</v>
      </c>
      <c r="B30" s="6"/>
      <c r="C30" s="6"/>
      <c r="D30" s="6"/>
      <c r="E30" s="6"/>
      <c r="F30" s="4"/>
      <c r="G30" s="7" t="s">
        <v>55</v>
      </c>
      <c r="H30" s="25"/>
    </row>
    <row r="31" spans="1:8" x14ac:dyDescent="0.25">
      <c r="A31" s="7">
        <v>48</v>
      </c>
      <c r="B31" s="6"/>
      <c r="C31" s="6"/>
      <c r="D31" s="6"/>
      <c r="E31" s="6"/>
      <c r="F31" s="4"/>
      <c r="G31" s="7" t="s">
        <v>56</v>
      </c>
      <c r="H31" s="25"/>
    </row>
    <row r="32" spans="1:8" x14ac:dyDescent="0.25">
      <c r="A32" s="21">
        <v>49</v>
      </c>
      <c r="B32" s="6"/>
      <c r="C32" s="6"/>
      <c r="D32" s="6"/>
      <c r="E32" s="6"/>
      <c r="F32" s="4"/>
      <c r="G32" s="7" t="s">
        <v>57</v>
      </c>
      <c r="H32" s="25"/>
    </row>
    <row r="33" spans="1:8" x14ac:dyDescent="0.25">
      <c r="A33" s="7">
        <v>50</v>
      </c>
      <c r="B33" s="6"/>
      <c r="C33" s="6"/>
      <c r="D33" s="6"/>
      <c r="E33" s="6"/>
      <c r="F33" s="4"/>
      <c r="G33" s="7" t="s">
        <v>58</v>
      </c>
      <c r="H33" s="25"/>
    </row>
  </sheetData>
  <mergeCells count="6">
    <mergeCell ref="H15:H17"/>
    <mergeCell ref="F2:F10"/>
    <mergeCell ref="I7:I9"/>
    <mergeCell ref="H11:H12"/>
    <mergeCell ref="I2:I5"/>
    <mergeCell ref="H2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K5" sqref="K5"/>
    </sheetView>
  </sheetViews>
  <sheetFormatPr defaultRowHeight="15" x14ac:dyDescent="0.25"/>
  <cols>
    <col min="1" max="1" width="15.7109375" customWidth="1"/>
    <col min="2" max="12" width="5.7109375" customWidth="1"/>
  </cols>
  <sheetData>
    <row r="1" spans="1:12" x14ac:dyDescent="0.25">
      <c r="B1" s="2">
        <v>0</v>
      </c>
      <c r="C1" s="2">
        <v>1</v>
      </c>
      <c r="D1" s="17">
        <v>2</v>
      </c>
      <c r="E1" s="16">
        <v>3</v>
      </c>
      <c r="F1" s="2">
        <v>4</v>
      </c>
      <c r="G1" s="2">
        <v>5</v>
      </c>
      <c r="H1" s="2">
        <v>6</v>
      </c>
      <c r="I1" s="2">
        <v>7</v>
      </c>
      <c r="J1" s="2" t="s">
        <v>32</v>
      </c>
      <c r="K1" s="2" t="s">
        <v>59</v>
      </c>
      <c r="L1" s="2" t="s">
        <v>31</v>
      </c>
    </row>
    <row r="2" spans="1:12" x14ac:dyDescent="0.25">
      <c r="B2" s="22">
        <v>14</v>
      </c>
      <c r="C2" s="22">
        <v>15</v>
      </c>
      <c r="D2" s="23">
        <v>16</v>
      </c>
      <c r="E2" s="24">
        <v>17</v>
      </c>
      <c r="F2" s="22">
        <v>18</v>
      </c>
      <c r="G2" s="22">
        <v>19</v>
      </c>
      <c r="H2" s="22">
        <v>20</v>
      </c>
      <c r="I2" s="22">
        <v>21</v>
      </c>
      <c r="J2" s="22">
        <v>22</v>
      </c>
      <c r="K2" s="22">
        <v>23</v>
      </c>
      <c r="L2" s="22">
        <v>24</v>
      </c>
    </row>
    <row r="3" spans="1:12" x14ac:dyDescent="0.25">
      <c r="A3" s="15" t="s">
        <v>30</v>
      </c>
      <c r="B3" s="7">
        <v>40</v>
      </c>
      <c r="C3" s="7">
        <v>48</v>
      </c>
      <c r="D3" s="14">
        <v>52</v>
      </c>
      <c r="E3" s="13">
        <v>58</v>
      </c>
      <c r="F3" s="7">
        <v>71</v>
      </c>
      <c r="G3" s="7">
        <v>77</v>
      </c>
      <c r="H3" s="7">
        <v>87</v>
      </c>
      <c r="I3" s="7">
        <v>92</v>
      </c>
      <c r="J3" s="7">
        <v>100</v>
      </c>
      <c r="K3" s="7">
        <v>120</v>
      </c>
      <c r="L3" s="7">
        <v>165</v>
      </c>
    </row>
    <row r="4" spans="1:12" x14ac:dyDescent="0.25">
      <c r="A4" s="15" t="s">
        <v>29</v>
      </c>
      <c r="B4" s="7">
        <v>40</v>
      </c>
      <c r="C4" s="7">
        <v>44</v>
      </c>
      <c r="D4" s="14">
        <v>48</v>
      </c>
      <c r="E4" s="13">
        <v>54</v>
      </c>
      <c r="F4" s="7">
        <v>62</v>
      </c>
      <c r="G4" s="12">
        <v>72</v>
      </c>
      <c r="H4" s="7">
        <v>80</v>
      </c>
      <c r="I4" s="7">
        <v>88</v>
      </c>
      <c r="J4" s="7">
        <v>95</v>
      </c>
      <c r="K4" s="7">
        <v>110</v>
      </c>
      <c r="L4" s="7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4" sqref="A4"/>
    </sheetView>
  </sheetViews>
  <sheetFormatPr defaultRowHeight="15" x14ac:dyDescent="0.25"/>
  <cols>
    <col min="1" max="4" width="45.7109375" style="18" customWidth="1"/>
    <col min="5" max="16384" width="9.140625" style="18"/>
  </cols>
  <sheetData>
    <row r="1" spans="1:4" ht="18.75" x14ac:dyDescent="0.25">
      <c r="A1" s="34" t="s">
        <v>63</v>
      </c>
      <c r="B1" s="34"/>
      <c r="C1" s="34" t="s">
        <v>64</v>
      </c>
      <c r="D1" s="34"/>
    </row>
    <row r="2" spans="1:4" ht="15.75" x14ac:dyDescent="0.25">
      <c r="A2" s="20" t="s">
        <v>38</v>
      </c>
      <c r="B2" s="20" t="s">
        <v>37</v>
      </c>
      <c r="C2" s="20" t="s">
        <v>38</v>
      </c>
      <c r="D2" s="20" t="s">
        <v>37</v>
      </c>
    </row>
    <row r="3" spans="1:4" x14ac:dyDescent="0.25">
      <c r="A3" s="19" t="s">
        <v>36</v>
      </c>
      <c r="B3" s="19" t="s">
        <v>34</v>
      </c>
      <c r="C3" s="19" t="s">
        <v>33</v>
      </c>
      <c r="D3" s="19" t="s">
        <v>35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2D3E-7745-4FF4-9BDD-71AD00DE5296}">
  <dimension ref="A1:E28"/>
  <sheetViews>
    <sheetView workbookViewId="0">
      <selection activeCell="H13" sqref="H13"/>
    </sheetView>
  </sheetViews>
  <sheetFormatPr defaultRowHeight="15" x14ac:dyDescent="0.25"/>
  <cols>
    <col min="1" max="1" width="8.7109375" customWidth="1"/>
    <col min="2" max="2" width="30.7109375" customWidth="1"/>
    <col min="3" max="3" width="10.7109375" customWidth="1"/>
    <col min="4" max="4" width="25.7109375" customWidth="1"/>
  </cols>
  <sheetData>
    <row r="1" spans="1:5" s="27" customFormat="1" x14ac:dyDescent="0.25">
      <c r="A1" s="27" t="s">
        <v>91</v>
      </c>
      <c r="B1" s="27" t="s">
        <v>90</v>
      </c>
      <c r="C1" s="27" t="s">
        <v>89</v>
      </c>
      <c r="D1" s="27" t="s">
        <v>88</v>
      </c>
      <c r="E1" s="27" t="s">
        <v>95</v>
      </c>
    </row>
    <row r="2" spans="1:5" x14ac:dyDescent="0.25">
      <c r="A2" s="40">
        <v>1</v>
      </c>
      <c r="B2" t="s">
        <v>102</v>
      </c>
      <c r="C2" s="26" t="s">
        <v>83</v>
      </c>
      <c r="D2" s="37" t="s">
        <v>92</v>
      </c>
      <c r="E2" s="38" t="s">
        <v>96</v>
      </c>
    </row>
    <row r="3" spans="1:5" x14ac:dyDescent="0.25">
      <c r="A3" s="40"/>
      <c r="B3" t="s">
        <v>86</v>
      </c>
      <c r="C3" s="26" t="s">
        <v>85</v>
      </c>
      <c r="D3" s="37"/>
      <c r="E3" s="38"/>
    </row>
    <row r="4" spans="1:5" x14ac:dyDescent="0.25">
      <c r="A4" s="39">
        <v>2</v>
      </c>
      <c r="B4" t="s">
        <v>103</v>
      </c>
      <c r="C4" s="26" t="s">
        <v>104</v>
      </c>
      <c r="D4" s="37"/>
      <c r="E4" s="38"/>
    </row>
    <row r="5" spans="1:5" x14ac:dyDescent="0.25">
      <c r="A5" s="39"/>
      <c r="B5" t="s">
        <v>87</v>
      </c>
      <c r="C5" s="26" t="s">
        <v>105</v>
      </c>
      <c r="D5" s="37"/>
      <c r="E5" s="38"/>
    </row>
    <row r="6" spans="1:5" x14ac:dyDescent="0.25">
      <c r="A6">
        <v>3</v>
      </c>
      <c r="B6" t="s">
        <v>82</v>
      </c>
      <c r="C6" s="26" t="s">
        <v>76</v>
      </c>
      <c r="D6" s="37"/>
      <c r="E6" s="38"/>
    </row>
    <row r="7" spans="1:5" x14ac:dyDescent="0.25">
      <c r="A7" s="39">
        <v>4</v>
      </c>
      <c r="B7" t="s">
        <v>84</v>
      </c>
      <c r="C7" s="26" t="s">
        <v>83</v>
      </c>
      <c r="D7" s="37"/>
      <c r="E7" s="38"/>
    </row>
    <row r="8" spans="1:5" x14ac:dyDescent="0.25">
      <c r="A8" s="39"/>
      <c r="B8" t="s">
        <v>106</v>
      </c>
      <c r="C8" s="26" t="s">
        <v>107</v>
      </c>
      <c r="D8" s="37"/>
      <c r="E8" s="38"/>
    </row>
    <row r="9" spans="1:5" x14ac:dyDescent="0.25">
      <c r="A9" s="39">
        <v>5</v>
      </c>
      <c r="B9" t="s">
        <v>108</v>
      </c>
      <c r="C9" s="26" t="s">
        <v>78</v>
      </c>
      <c r="D9" s="37"/>
      <c r="E9" s="38"/>
    </row>
    <row r="10" spans="1:5" x14ac:dyDescent="0.25">
      <c r="A10" s="39"/>
      <c r="B10" t="s">
        <v>81</v>
      </c>
      <c r="C10" s="26" t="s">
        <v>80</v>
      </c>
      <c r="D10" s="37"/>
      <c r="E10" s="38"/>
    </row>
    <row r="11" spans="1:5" x14ac:dyDescent="0.25">
      <c r="A11" s="39">
        <v>6</v>
      </c>
      <c r="B11" t="s">
        <v>110</v>
      </c>
      <c r="C11" s="26" t="s">
        <v>109</v>
      </c>
      <c r="D11" s="37"/>
      <c r="E11" s="38"/>
    </row>
    <row r="12" spans="1:5" x14ac:dyDescent="0.25">
      <c r="A12" s="39"/>
      <c r="B12" t="s">
        <v>79</v>
      </c>
      <c r="C12" s="26" t="s">
        <v>78</v>
      </c>
      <c r="D12" s="37"/>
      <c r="E12" s="38"/>
    </row>
    <row r="13" spans="1:5" x14ac:dyDescent="0.25">
      <c r="A13" s="39">
        <v>7</v>
      </c>
      <c r="B13" t="s">
        <v>77</v>
      </c>
      <c r="C13" s="26" t="s">
        <v>76</v>
      </c>
      <c r="D13" s="37"/>
      <c r="E13" s="38"/>
    </row>
    <row r="14" spans="1:5" x14ac:dyDescent="0.25">
      <c r="A14" s="39"/>
      <c r="B14" t="s">
        <v>111</v>
      </c>
      <c r="C14" s="26" t="s">
        <v>112</v>
      </c>
      <c r="D14" s="37"/>
      <c r="E14" s="38"/>
    </row>
    <row r="15" spans="1:5" x14ac:dyDescent="0.25">
      <c r="A15">
        <v>8</v>
      </c>
      <c r="B15" t="s">
        <v>75</v>
      </c>
      <c r="C15" s="26" t="s">
        <v>73</v>
      </c>
      <c r="D15" s="37" t="s">
        <v>93</v>
      </c>
      <c r="E15" s="35" t="s">
        <v>97</v>
      </c>
    </row>
    <row r="16" spans="1:5" x14ac:dyDescent="0.25">
      <c r="A16">
        <v>9</v>
      </c>
      <c r="B16" t="s">
        <v>74</v>
      </c>
      <c r="C16" s="26" t="s">
        <v>73</v>
      </c>
      <c r="D16" s="37"/>
      <c r="E16" s="35"/>
    </row>
    <row r="17" spans="1:5" x14ac:dyDescent="0.25">
      <c r="A17">
        <v>10</v>
      </c>
      <c r="B17" t="s">
        <v>72</v>
      </c>
      <c r="C17" s="26" t="s">
        <v>71</v>
      </c>
      <c r="D17" s="37"/>
      <c r="E17" s="35"/>
    </row>
    <row r="18" spans="1:5" x14ac:dyDescent="0.25">
      <c r="A18" s="39">
        <v>11</v>
      </c>
      <c r="B18" t="s">
        <v>70</v>
      </c>
      <c r="C18" s="26" t="s">
        <v>109</v>
      </c>
      <c r="D18" s="37" t="s">
        <v>94</v>
      </c>
      <c r="E18" s="35" t="s">
        <v>98</v>
      </c>
    </row>
    <row r="19" spans="1:5" x14ac:dyDescent="0.25">
      <c r="A19" s="39"/>
      <c r="B19" t="s">
        <v>113</v>
      </c>
      <c r="C19" s="26" t="s">
        <v>69</v>
      </c>
      <c r="D19" s="37"/>
      <c r="E19" s="35"/>
    </row>
    <row r="20" spans="1:5" x14ac:dyDescent="0.25">
      <c r="A20">
        <v>12</v>
      </c>
      <c r="B20" t="s">
        <v>68</v>
      </c>
      <c r="C20" s="26" t="s">
        <v>67</v>
      </c>
      <c r="D20" t="s">
        <v>101</v>
      </c>
      <c r="E20" s="28" t="s">
        <v>99</v>
      </c>
    </row>
    <row r="21" spans="1:5" x14ac:dyDescent="0.25">
      <c r="A21" s="39">
        <v>13</v>
      </c>
      <c r="B21" t="s">
        <v>115</v>
      </c>
      <c r="C21" s="26" t="s">
        <v>114</v>
      </c>
      <c r="D21" s="36"/>
      <c r="E21" s="35" t="s">
        <v>100</v>
      </c>
    </row>
    <row r="22" spans="1:5" x14ac:dyDescent="0.25">
      <c r="A22" s="39"/>
      <c r="B22" t="s">
        <v>66</v>
      </c>
      <c r="C22" s="26" t="s">
        <v>65</v>
      </c>
      <c r="D22" s="36"/>
      <c r="E22" s="35"/>
    </row>
    <row r="25" spans="1:5" x14ac:dyDescent="0.25">
      <c r="C25" s="26"/>
    </row>
    <row r="26" spans="1:5" x14ac:dyDescent="0.25">
      <c r="C26" s="26"/>
    </row>
    <row r="27" spans="1:5" x14ac:dyDescent="0.25">
      <c r="C27" s="26"/>
    </row>
    <row r="28" spans="1:5" x14ac:dyDescent="0.25">
      <c r="C28" s="26"/>
    </row>
  </sheetData>
  <mergeCells count="16">
    <mergeCell ref="A18:A19"/>
    <mergeCell ref="A21:A22"/>
    <mergeCell ref="D18:D19"/>
    <mergeCell ref="A2:A3"/>
    <mergeCell ref="A4:A5"/>
    <mergeCell ref="A7:A8"/>
    <mergeCell ref="A9:A10"/>
    <mergeCell ref="A11:A12"/>
    <mergeCell ref="A13:A14"/>
    <mergeCell ref="E18:E19"/>
    <mergeCell ref="D21:D22"/>
    <mergeCell ref="E21:E22"/>
    <mergeCell ref="D2:D14"/>
    <mergeCell ref="E2:E14"/>
    <mergeCell ref="D15:D17"/>
    <mergeCell ref="E15:E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Salary History</vt:lpstr>
      <vt:lpstr>Salaries</vt:lpstr>
      <vt:lpstr>IT vs External</vt:lpstr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Nguyen</dc:creator>
  <cp:lastModifiedBy>Neil Nguyen</cp:lastModifiedBy>
  <dcterms:created xsi:type="dcterms:W3CDTF">2014-12-11T02:28:26Z</dcterms:created>
  <dcterms:modified xsi:type="dcterms:W3CDTF">2023-02-26T16:10:15Z</dcterms:modified>
</cp:coreProperties>
</file>