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qoutlook-my.sharepoint.com/personal/neilian_quisumbing_students_mq_edu_au/Documents/Macquarie University/Semester 2, 2021/FOSE1025/Tutorials/Tutorial 3/"/>
    </mc:Choice>
  </mc:AlternateContent>
  <xr:revisionPtr revIDLastSave="313" documentId="13_ncr:1_{2C03A446-4F61-C244-82AB-92BC57A0D798}" xr6:coauthVersionLast="47" xr6:coauthVersionMax="47" xr10:uidLastSave="{91AA1E09-6C65-4F89-A18B-69EF83EBD0A2}"/>
  <bookViews>
    <workbookView xWindow="4995" yWindow="2370" windowWidth="21600" windowHeight="11295" activeTab="1" xr2:uid="{00000000-000D-0000-FFFF-FFFF00000000}"/>
  </bookViews>
  <sheets>
    <sheet name="Recruitment" sheetId="1" r:id="rId1"/>
    <sheet name="Analy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/>
  <c r="C4" i="2"/>
  <c r="L13" i="1"/>
  <c r="C2" i="2"/>
  <c r="O13" i="1"/>
  <c r="O12" i="1"/>
  <c r="M8" i="1"/>
  <c r="M9" i="1"/>
  <c r="M10" i="1"/>
  <c r="M11" i="1"/>
  <c r="M12" i="1"/>
  <c r="M13" i="1"/>
  <c r="M14" i="1"/>
  <c r="M15" i="1"/>
  <c r="M16" i="1"/>
  <c r="M17" i="1"/>
  <c r="M18" i="1"/>
  <c r="M19" i="1"/>
  <c r="M7" i="1"/>
  <c r="N7" i="1"/>
  <c r="N19" i="1" s="1"/>
  <c r="C3" i="2" s="1"/>
  <c r="K20" i="1"/>
  <c r="B19" i="1"/>
  <c r="B20" i="1" s="1"/>
  <c r="L18" i="1"/>
  <c r="N8" i="1"/>
  <c r="N9" i="1"/>
  <c r="N10" i="1"/>
  <c r="N11" i="1"/>
  <c r="N12" i="1"/>
  <c r="N13" i="1"/>
  <c r="N14" i="1"/>
  <c r="N15" i="1"/>
  <c r="N16" i="1"/>
  <c r="N17" i="1"/>
  <c r="N18" i="1"/>
  <c r="L8" i="1"/>
  <c r="L9" i="1"/>
  <c r="L10" i="1"/>
  <c r="L11" i="1"/>
  <c r="L12" i="1"/>
  <c r="L14" i="1"/>
  <c r="L15" i="1"/>
  <c r="L16" i="1"/>
  <c r="L17" i="1"/>
  <c r="L7" i="1"/>
  <c r="C21" i="1"/>
  <c r="D21" i="1"/>
  <c r="E21" i="1"/>
  <c r="F21" i="1"/>
  <c r="G21" i="1"/>
  <c r="H21" i="1"/>
  <c r="I21" i="1"/>
  <c r="J21" i="1"/>
  <c r="K21" i="1"/>
  <c r="C20" i="1"/>
  <c r="D20" i="1"/>
  <c r="E20" i="1"/>
  <c r="F20" i="1"/>
  <c r="G20" i="1"/>
  <c r="H20" i="1"/>
  <c r="I20" i="1"/>
  <c r="J20" i="1"/>
  <c r="C19" i="1"/>
  <c r="D19" i="1"/>
  <c r="E19" i="1"/>
  <c r="F19" i="1"/>
  <c r="G19" i="1"/>
  <c r="H19" i="1"/>
  <c r="I19" i="1"/>
  <c r="J19" i="1"/>
  <c r="K19" i="1"/>
  <c r="L19" i="1" l="1"/>
  <c r="M20" i="1"/>
  <c r="L20" i="1"/>
  <c r="B21" i="1"/>
  <c r="M21" i="1" s="1"/>
  <c r="L21" i="1" l="1"/>
</calcChain>
</file>

<file path=xl/sharedStrings.xml><?xml version="1.0" encoding="utf-8"?>
<sst xmlns="http://schemas.openxmlformats.org/spreadsheetml/2006/main" count="39" uniqueCount="38">
  <si>
    <t>America</t>
  </si>
  <si>
    <t>China</t>
  </si>
  <si>
    <t>Australia</t>
  </si>
  <si>
    <t>India</t>
  </si>
  <si>
    <t>Japan</t>
  </si>
  <si>
    <t>Vietnam</t>
  </si>
  <si>
    <t>Germany</t>
  </si>
  <si>
    <t>Fiji</t>
  </si>
  <si>
    <t>South Africa</t>
  </si>
  <si>
    <t>Brazil</t>
  </si>
  <si>
    <t>Did Vietnam make over 55 recruitments in March?</t>
  </si>
  <si>
    <t>How many recruitments were over 65?</t>
  </si>
  <si>
    <t>Total number of recruitments in months that begins with letter J</t>
  </si>
  <si>
    <t>Recruits by Country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</si>
  <si>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</si>
  <si>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</si>
  <si>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</si>
  <si>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</si>
  <si>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</si>
  <si>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</si>
  <si>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</si>
  <si>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</si>
  <si>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</si>
  <si>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</si>
  <si>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</si>
  <si>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</si>
  <si>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</si>
  <si>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</si>
  <si>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Employer Contribution</t>
  </si>
  <si>
    <t>Total</t>
  </si>
  <si>
    <t>Average</t>
  </si>
  <si>
    <t>EC</t>
  </si>
  <si>
    <t>Recruitment Cost</t>
  </si>
  <si>
    <t>Recruitments Over 65</t>
  </si>
  <si>
    <t>Yes, they made 56. (Cell G9 on Recruitment Sheet)</t>
  </si>
  <si>
    <t>36 (Calculated on Cell N19)</t>
  </si>
  <si>
    <t>Total No. Of Recruiments with Months 'J'</t>
  </si>
  <si>
    <t>1357 (January, June and July -&gt; 526+352+479)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</si>
</sst>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4"/>
      <name val="Arial"/>
      <family val="2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lightGray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5" fillId="3" borderId="5" xfId="3" applyBorder="1" applyAlignment="1">
      <alignment horizontal="center"/>
    </xf>
    <xf numFmtId="0" fontId="5" fillId="3" borderId="7" xfId="3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44" fontId="7" fillId="2" borderId="8" xfId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4" borderId="6" xfId="0" applyFill="1" applyBorder="1"/>
    <xf numFmtId="0" fontId="0" fillId="4" borderId="9" xfId="0" applyFill="1" applyBorder="1"/>
    <xf numFmtId="0" fontId="2" fillId="0" borderId="6" xfId="0" applyFont="1" applyBorder="1" applyAlignment="1">
      <alignment horizontal="center" vertical="center"/>
    </xf>
    <xf numFmtId="1" fontId="7" fillId="2" borderId="1" xfId="2" applyNumberFormat="1" applyFont="1" applyBorder="1" applyAlignment="1">
      <alignment horizontal="center" vertical="center"/>
    </xf>
    <xf numFmtId="44" fontId="7" fillId="2" borderId="1" xfId="2" applyNumberFormat="1" applyFont="1" applyBorder="1" applyAlignment="1">
      <alignment horizontal="center" vertical="center"/>
    </xf>
    <xf numFmtId="44" fontId="7" fillId="2" borderId="8" xfId="2" applyNumberFormat="1" applyFont="1" applyBorder="1" applyAlignment="1">
      <alignment horizontal="center" vertical="center"/>
    </xf>
    <xf numFmtId="0" fontId="4" fillId="2" borderId="1" xfId="2" applyBorder="1" applyAlignment="1">
      <alignment horizontal="center"/>
    </xf>
    <xf numFmtId="164" fontId="7" fillId="2" borderId="1" xfId="1" applyNumberFormat="1" applyFont="1" applyFill="1" applyBorder="1" applyAlignment="1">
      <alignment horizontal="center" vertical="center"/>
    </xf>
    <xf numFmtId="0" fontId="5" fillId="0" borderId="0" xfId="3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7" fillId="2" borderId="16" xfId="2" applyFont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4">
    <cellStyle name="Currency" xfId="1" builtinId="4"/>
    <cellStyle name="Good" xfId="2" builtinId="26"/>
    <cellStyle name="Normal" xfId="0" builtinId="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opLeftCell="D1" zoomScale="90" zoomScaleNormal="90" workbookViewId="0">
      <selection activeCell="O18" sqref="O18"/>
    </sheetView>
  </sheetViews>
  <sheetFormatPr defaultColWidth="8.85546875" defaultRowHeight="12.75" x14ac:dyDescent="0.2"/>
  <cols>
    <col min="1" max="1" width="20.7109375" customWidth="1"/>
    <col min="2" max="11" width="14.85546875" bestFit="1" customWidth="1"/>
    <col min="12" max="12" width="17.28515625" bestFit="1" customWidth="1"/>
    <col min="13" max="13" width="16.140625" bestFit="1" customWidth="1"/>
    <col min="14" max="14" width="21.140625" bestFit="1" customWidth="1"/>
    <col min="15" max="15" width="38.42578125" bestFit="1" customWidth="1"/>
    <col min="16" max="16" width="12.140625" bestFit="1" customWidth="1"/>
  </cols>
  <sheetData>
    <row r="1" spans="1:16" ht="13.5" thickBot="1" x14ac:dyDescent="0.25">
      <c r="O1" s="8" t="s">
        <v>31</v>
      </c>
      <c r="P1" s="9">
        <v>9.5000000000000001E-2</v>
      </c>
    </row>
    <row r="2" spans="1:16" ht="12.75" customHeight="1" thickBot="1" x14ac:dyDescent="0.25">
      <c r="A2" s="43" t="s">
        <v>13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  <c r="O2" s="10" t="s">
        <v>32</v>
      </c>
      <c r="P2" s="11">
        <v>70000</v>
      </c>
    </row>
    <row r="3" spans="1:16" ht="12.75" customHeight="1" x14ac:dyDescent="0.2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6" ht="12.75" customHeight="1" x14ac:dyDescent="0.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6" ht="12.75" customHeight="1" thickBot="1" x14ac:dyDescent="0.25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6" x14ac:dyDescent="0.2">
      <c r="A6" s="31" t="s">
        <v>14</v>
      </c>
      <c r="B6" s="32" t="s">
        <v>0</v>
      </c>
      <c r="C6" s="32" t="s">
        <v>1</v>
      </c>
      <c r="D6" s="32" t="s">
        <v>2</v>
      </c>
      <c r="E6" s="32" t="s">
        <v>3</v>
      </c>
      <c r="F6" s="32" t="s">
        <v>4</v>
      </c>
      <c r="G6" s="32" t="s">
        <v>5</v>
      </c>
      <c r="H6" s="32" t="s">
        <v>6</v>
      </c>
      <c r="I6" s="32" t="s">
        <v>7</v>
      </c>
      <c r="J6" s="32" t="s">
        <v>8</v>
      </c>
      <c r="K6" s="32" t="s">
        <v>9</v>
      </c>
      <c r="L6" s="32" t="s">
        <v>29</v>
      </c>
      <c r="M6" s="32" t="s">
        <v>30</v>
      </c>
      <c r="N6" s="26" t="s">
        <v>33</v>
      </c>
      <c r="O6" s="5" t="s">
        <v>36</v>
      </c>
    </row>
    <row r="7" spans="1:16" x14ac:dyDescent="0.2">
      <c r="A7" s="4" t="s">
        <v>15</v>
      </c>
      <c r="B7" s="1">
        <v>69</v>
      </c>
      <c r="C7" s="1">
        <v>18</v>
      </c>
      <c r="D7" s="1">
        <v>81</v>
      </c>
      <c r="E7" s="1">
        <v>65</v>
      </c>
      <c r="F7" s="1">
        <v>69</v>
      </c>
      <c r="G7" s="1">
        <v>1</v>
      </c>
      <c r="H7" s="1">
        <v>76</v>
      </c>
      <c r="I7" s="1">
        <v>42</v>
      </c>
      <c r="J7" s="1">
        <v>66</v>
      </c>
      <c r="K7" s="1">
        <v>39</v>
      </c>
      <c r="L7" s="7">
        <f>SUM(B7:K7)</f>
        <v>526</v>
      </c>
      <c r="M7" s="16">
        <f>ROUNDUP(AVERAGE(B7:K7), 0)</f>
        <v>53</v>
      </c>
      <c r="N7" s="27">
        <f>COUNTIF(B7:K7, "&gt;65")</f>
        <v>5</v>
      </c>
      <c r="O7" s="19"/>
    </row>
    <row r="8" spans="1:16" x14ac:dyDescent="0.2">
      <c r="A8" s="4" t="s">
        <v>16</v>
      </c>
      <c r="B8" s="1">
        <v>49</v>
      </c>
      <c r="C8" s="1">
        <v>65</v>
      </c>
      <c r="D8" s="1">
        <v>42</v>
      </c>
      <c r="E8" s="1">
        <v>50</v>
      </c>
      <c r="F8" s="1">
        <v>23</v>
      </c>
      <c r="G8" s="1">
        <v>82</v>
      </c>
      <c r="H8" s="1">
        <v>51</v>
      </c>
      <c r="I8" s="1">
        <v>54</v>
      </c>
      <c r="J8" s="1">
        <v>97</v>
      </c>
      <c r="K8" s="1">
        <v>97</v>
      </c>
      <c r="L8" s="7">
        <f t="shared" ref="L8:L21" si="0">SUM(B8:K8)</f>
        <v>610</v>
      </c>
      <c r="M8" s="16">
        <f t="shared" ref="M8:M19" si="1">ROUNDUP(AVERAGE(B8:K8), 0)</f>
        <v>61</v>
      </c>
      <c r="N8" s="27">
        <f t="shared" ref="N8:N18" si="2">COUNTIF(B8:K8, "&gt;65")</f>
        <v>3</v>
      </c>
      <c r="O8" s="34"/>
    </row>
    <row r="9" spans="1:16" ht="15" x14ac:dyDescent="0.25">
      <c r="A9" s="4" t="s">
        <v>17</v>
      </c>
      <c r="B9" s="1">
        <v>98</v>
      </c>
      <c r="C9" s="1">
        <v>82</v>
      </c>
      <c r="D9" s="1">
        <v>12</v>
      </c>
      <c r="E9" s="1">
        <v>90</v>
      </c>
      <c r="F9" s="1">
        <v>53</v>
      </c>
      <c r="G9" s="23">
        <v>56</v>
      </c>
      <c r="H9" s="1">
        <v>53</v>
      </c>
      <c r="I9" s="1">
        <v>17</v>
      </c>
      <c r="J9" s="1">
        <v>1</v>
      </c>
      <c r="K9" s="1">
        <v>23</v>
      </c>
      <c r="L9" s="7">
        <f t="shared" si="0"/>
        <v>485</v>
      </c>
      <c r="M9" s="16">
        <f t="shared" si="1"/>
        <v>49</v>
      </c>
      <c r="N9" s="27">
        <f t="shared" si="2"/>
        <v>3</v>
      </c>
      <c r="O9" s="34"/>
    </row>
    <row r="10" spans="1:16" x14ac:dyDescent="0.2">
      <c r="A10" s="4" t="s">
        <v>18</v>
      </c>
      <c r="B10" s="1">
        <v>75</v>
      </c>
      <c r="C10" s="1">
        <v>77</v>
      </c>
      <c r="D10" s="1">
        <v>16</v>
      </c>
      <c r="E10" s="1">
        <v>76</v>
      </c>
      <c r="F10" s="1">
        <v>96</v>
      </c>
      <c r="G10" s="1">
        <v>37</v>
      </c>
      <c r="H10" s="1">
        <v>19</v>
      </c>
      <c r="I10" s="1">
        <v>50</v>
      </c>
      <c r="J10" s="1">
        <v>52</v>
      </c>
      <c r="K10" s="1">
        <v>60</v>
      </c>
      <c r="L10" s="7">
        <f t="shared" si="0"/>
        <v>558</v>
      </c>
      <c r="M10" s="16">
        <f t="shared" si="1"/>
        <v>56</v>
      </c>
      <c r="N10" s="27">
        <f t="shared" si="2"/>
        <v>4</v>
      </c>
      <c r="O10" s="34"/>
    </row>
    <row r="11" spans="1:16" x14ac:dyDescent="0.2">
      <c r="A11" s="4" t="s">
        <v>19</v>
      </c>
      <c r="B11" s="1">
        <v>65</v>
      </c>
      <c r="C11" s="1">
        <v>7</v>
      </c>
      <c r="D11" s="1">
        <v>86</v>
      </c>
      <c r="E11" s="1">
        <v>35</v>
      </c>
      <c r="F11" s="1">
        <v>54</v>
      </c>
      <c r="G11" s="1">
        <v>6</v>
      </c>
      <c r="H11" s="1">
        <v>10</v>
      </c>
      <c r="I11" s="1">
        <v>12</v>
      </c>
      <c r="J11" s="1">
        <v>35</v>
      </c>
      <c r="K11" s="1">
        <v>79</v>
      </c>
      <c r="L11" s="7">
        <f t="shared" si="0"/>
        <v>389</v>
      </c>
      <c r="M11" s="16">
        <f t="shared" si="1"/>
        <v>39</v>
      </c>
      <c r="N11" s="27">
        <f t="shared" si="2"/>
        <v>2</v>
      </c>
      <c r="O11" s="34"/>
    </row>
    <row r="12" spans="1:16" x14ac:dyDescent="0.2">
      <c r="A12" s="4" t="s">
        <v>20</v>
      </c>
      <c r="B12" s="1">
        <v>52</v>
      </c>
      <c r="C12" s="1">
        <v>2</v>
      </c>
      <c r="D12" s="1">
        <v>27</v>
      </c>
      <c r="E12" s="1">
        <v>38</v>
      </c>
      <c r="F12" s="1">
        <v>65</v>
      </c>
      <c r="G12" s="1">
        <v>35</v>
      </c>
      <c r="H12" s="1">
        <v>11</v>
      </c>
      <c r="I12" s="1">
        <v>53</v>
      </c>
      <c r="J12" s="1">
        <v>7</v>
      </c>
      <c r="K12" s="1">
        <v>62</v>
      </c>
      <c r="L12" s="7">
        <f t="shared" si="0"/>
        <v>352</v>
      </c>
      <c r="M12" s="16">
        <f t="shared" si="1"/>
        <v>36</v>
      </c>
      <c r="N12" s="27">
        <f t="shared" si="2"/>
        <v>0</v>
      </c>
      <c r="O12" s="19">
        <f>SUMIF(A12, "June", B12:K12)</f>
        <v>52</v>
      </c>
    </row>
    <row r="13" spans="1:16" x14ac:dyDescent="0.2">
      <c r="A13" s="4" t="s">
        <v>21</v>
      </c>
      <c r="B13" s="1">
        <v>35</v>
      </c>
      <c r="C13" s="1">
        <v>94</v>
      </c>
      <c r="D13" s="1">
        <v>48</v>
      </c>
      <c r="E13" s="1">
        <v>45</v>
      </c>
      <c r="F13" s="1">
        <v>80</v>
      </c>
      <c r="G13" s="1">
        <v>30</v>
      </c>
      <c r="H13" s="1">
        <v>12</v>
      </c>
      <c r="I13" s="1">
        <v>70</v>
      </c>
      <c r="J13" s="1">
        <v>54</v>
      </c>
      <c r="K13" s="1">
        <v>11</v>
      </c>
      <c r="L13" s="7">
        <f>SUM(B13:K13)</f>
        <v>479</v>
      </c>
      <c r="M13" s="16">
        <f t="shared" si="1"/>
        <v>48</v>
      </c>
      <c r="N13" s="27">
        <f t="shared" si="2"/>
        <v>3</v>
      </c>
      <c r="O13" s="19">
        <f>SUMIF(A13, "July", B13:K13)</f>
        <v>35</v>
      </c>
    </row>
    <row r="14" spans="1:16" x14ac:dyDescent="0.2">
      <c r="A14" s="4" t="s">
        <v>22</v>
      </c>
      <c r="B14" s="1">
        <v>42</v>
      </c>
      <c r="C14" s="1">
        <v>5</v>
      </c>
      <c r="D14" s="1">
        <v>61</v>
      </c>
      <c r="E14" s="1">
        <v>88</v>
      </c>
      <c r="F14" s="1">
        <v>51</v>
      </c>
      <c r="G14" s="1">
        <v>48</v>
      </c>
      <c r="H14" s="1">
        <v>33</v>
      </c>
      <c r="I14" s="1">
        <v>37</v>
      </c>
      <c r="J14" s="1">
        <v>47</v>
      </c>
      <c r="K14" s="1">
        <v>13</v>
      </c>
      <c r="L14" s="7">
        <f t="shared" si="0"/>
        <v>425</v>
      </c>
      <c r="M14" s="16">
        <f t="shared" si="1"/>
        <v>43</v>
      </c>
      <c r="N14" s="27">
        <f t="shared" si="2"/>
        <v>1</v>
      </c>
      <c r="O14" s="34"/>
    </row>
    <row r="15" spans="1:16" x14ac:dyDescent="0.2">
      <c r="A15" s="4" t="s">
        <v>23</v>
      </c>
      <c r="B15" s="1">
        <v>94</v>
      </c>
      <c r="C15" s="1">
        <v>43</v>
      </c>
      <c r="D15" s="1">
        <v>98</v>
      </c>
      <c r="E15" s="1">
        <v>33</v>
      </c>
      <c r="F15" s="1">
        <v>19</v>
      </c>
      <c r="G15" s="1">
        <v>16</v>
      </c>
      <c r="H15" s="1">
        <v>12</v>
      </c>
      <c r="I15" s="1">
        <v>43</v>
      </c>
      <c r="J15" s="1">
        <v>76</v>
      </c>
      <c r="K15" s="1">
        <v>12</v>
      </c>
      <c r="L15" s="7">
        <f t="shared" si="0"/>
        <v>446</v>
      </c>
      <c r="M15" s="16">
        <f t="shared" si="1"/>
        <v>45</v>
      </c>
      <c r="N15" s="27">
        <f t="shared" si="2"/>
        <v>3</v>
      </c>
      <c r="O15" s="34"/>
    </row>
    <row r="16" spans="1:16" x14ac:dyDescent="0.2">
      <c r="A16" s="4" t="s">
        <v>24</v>
      </c>
      <c r="B16" s="1">
        <v>26</v>
      </c>
      <c r="C16" s="1">
        <v>81</v>
      </c>
      <c r="D16" s="1">
        <v>28</v>
      </c>
      <c r="E16" s="1">
        <v>45</v>
      </c>
      <c r="F16" s="1">
        <v>3</v>
      </c>
      <c r="G16" s="1">
        <v>100</v>
      </c>
      <c r="H16" s="1">
        <v>18</v>
      </c>
      <c r="I16" s="1">
        <v>27</v>
      </c>
      <c r="J16" s="1">
        <v>31</v>
      </c>
      <c r="K16" s="1">
        <v>11</v>
      </c>
      <c r="L16" s="7">
        <f t="shared" si="0"/>
        <v>370</v>
      </c>
      <c r="M16" s="16">
        <f t="shared" si="1"/>
        <v>37</v>
      </c>
      <c r="N16" s="27">
        <f t="shared" si="2"/>
        <v>2</v>
      </c>
      <c r="O16" s="34"/>
    </row>
    <row r="17" spans="1:15" x14ac:dyDescent="0.2">
      <c r="A17" s="4" t="s">
        <v>25</v>
      </c>
      <c r="B17" s="1">
        <v>83</v>
      </c>
      <c r="C17" s="1">
        <v>33</v>
      </c>
      <c r="D17" s="1">
        <v>32</v>
      </c>
      <c r="E17" s="1">
        <v>23</v>
      </c>
      <c r="F17" s="1">
        <v>39</v>
      </c>
      <c r="G17" s="1">
        <v>81</v>
      </c>
      <c r="H17" s="1">
        <v>83</v>
      </c>
      <c r="I17" s="1">
        <v>67</v>
      </c>
      <c r="J17" s="1">
        <v>35</v>
      </c>
      <c r="K17" s="1">
        <v>34</v>
      </c>
      <c r="L17" s="7">
        <f t="shared" si="0"/>
        <v>510</v>
      </c>
      <c r="M17" s="16">
        <f t="shared" si="1"/>
        <v>51</v>
      </c>
      <c r="N17" s="27">
        <f t="shared" si="2"/>
        <v>4</v>
      </c>
      <c r="O17" s="34"/>
    </row>
    <row r="18" spans="1:15" x14ac:dyDescent="0.2">
      <c r="A18" s="4" t="s">
        <v>26</v>
      </c>
      <c r="B18" s="1">
        <v>77</v>
      </c>
      <c r="C18" s="1">
        <v>86</v>
      </c>
      <c r="D18" s="1">
        <v>96</v>
      </c>
      <c r="E18" s="1">
        <v>36</v>
      </c>
      <c r="F18" s="1">
        <v>35</v>
      </c>
      <c r="G18" s="1">
        <v>76</v>
      </c>
      <c r="H18" s="1">
        <v>51</v>
      </c>
      <c r="I18" s="1">
        <v>66</v>
      </c>
      <c r="J18" s="1">
        <v>87</v>
      </c>
      <c r="K18" s="1">
        <v>62</v>
      </c>
      <c r="L18" s="7">
        <f>SUM(B18:K18)</f>
        <v>672</v>
      </c>
      <c r="M18" s="16">
        <f t="shared" si="1"/>
        <v>68</v>
      </c>
      <c r="N18" s="27">
        <f t="shared" si="2"/>
        <v>6</v>
      </c>
      <c r="O18" s="34"/>
    </row>
    <row r="19" spans="1:15" ht="15" x14ac:dyDescent="0.25">
      <c r="A19" s="2" t="s">
        <v>29</v>
      </c>
      <c r="B19" s="7">
        <f>SUM(B7:B18)</f>
        <v>765</v>
      </c>
      <c r="C19" s="7">
        <f>SUM(C7:C18)</f>
        <v>593</v>
      </c>
      <c r="D19" s="7">
        <f t="shared" ref="D19:K19" si="3">SUM(D7:D18)</f>
        <v>627</v>
      </c>
      <c r="E19" s="7">
        <f t="shared" si="3"/>
        <v>624</v>
      </c>
      <c r="F19" s="7">
        <f t="shared" si="3"/>
        <v>587</v>
      </c>
      <c r="G19" s="7">
        <f t="shared" si="3"/>
        <v>568</v>
      </c>
      <c r="H19" s="7">
        <f t="shared" si="3"/>
        <v>429</v>
      </c>
      <c r="I19" s="7">
        <f t="shared" si="3"/>
        <v>538</v>
      </c>
      <c r="J19" s="7">
        <f t="shared" si="3"/>
        <v>588</v>
      </c>
      <c r="K19" s="7">
        <f t="shared" si="3"/>
        <v>503</v>
      </c>
      <c r="L19" s="14">
        <f>SUM(B19:K19)</f>
        <v>5822</v>
      </c>
      <c r="M19" s="20">
        <f t="shared" si="1"/>
        <v>583</v>
      </c>
      <c r="N19" s="28">
        <f>SUM(N7:N18)</f>
        <v>36</v>
      </c>
      <c r="O19" s="34">
        <f>SUM(O7:O18)</f>
        <v>87</v>
      </c>
    </row>
    <row r="20" spans="1:15" ht="15" x14ac:dyDescent="0.25">
      <c r="A20" s="2" t="s">
        <v>27</v>
      </c>
      <c r="B20" s="12">
        <f>B19*$P2</f>
        <v>53550000</v>
      </c>
      <c r="C20" s="12">
        <f t="shared" ref="C20:J20" si="4">C19*$P2</f>
        <v>41510000</v>
      </c>
      <c r="D20" s="12">
        <f t="shared" si="4"/>
        <v>43890000</v>
      </c>
      <c r="E20" s="12">
        <f t="shared" si="4"/>
        <v>43680000</v>
      </c>
      <c r="F20" s="12">
        <f t="shared" si="4"/>
        <v>41090000</v>
      </c>
      <c r="G20" s="12">
        <f t="shared" si="4"/>
        <v>39760000</v>
      </c>
      <c r="H20" s="12">
        <f t="shared" si="4"/>
        <v>30030000</v>
      </c>
      <c r="I20" s="12">
        <f t="shared" si="4"/>
        <v>37660000</v>
      </c>
      <c r="J20" s="12">
        <f t="shared" si="4"/>
        <v>41160000</v>
      </c>
      <c r="K20" s="12">
        <f>K19*$P2</f>
        <v>35210000</v>
      </c>
      <c r="L20" s="24">
        <f>SUM(B20:K20)</f>
        <v>407540000</v>
      </c>
      <c r="M20" s="21">
        <f t="shared" ref="M20:M21" si="5">AVERAGE(B20:K20)</f>
        <v>40754000</v>
      </c>
      <c r="N20" s="29"/>
      <c r="O20" s="17"/>
    </row>
    <row r="21" spans="1:15" ht="15.75" thickBot="1" x14ac:dyDescent="0.3">
      <c r="A21" s="3" t="s">
        <v>28</v>
      </c>
      <c r="B21" s="13">
        <f>B20*$P1</f>
        <v>5087250</v>
      </c>
      <c r="C21" s="13">
        <f t="shared" ref="C21:K21" si="6">C20*$P1</f>
        <v>3943450</v>
      </c>
      <c r="D21" s="13">
        <f t="shared" si="6"/>
        <v>4169550</v>
      </c>
      <c r="E21" s="13">
        <f t="shared" si="6"/>
        <v>4149600</v>
      </c>
      <c r="F21" s="13">
        <f t="shared" si="6"/>
        <v>3903550</v>
      </c>
      <c r="G21" s="13">
        <f t="shared" si="6"/>
        <v>3777200</v>
      </c>
      <c r="H21" s="13">
        <f t="shared" si="6"/>
        <v>2852850</v>
      </c>
      <c r="I21" s="13">
        <f t="shared" si="6"/>
        <v>3577700</v>
      </c>
      <c r="J21" s="13">
        <f t="shared" si="6"/>
        <v>3910200</v>
      </c>
      <c r="K21" s="13">
        <f t="shared" si="6"/>
        <v>3344950</v>
      </c>
      <c r="L21" s="15">
        <f t="shared" si="0"/>
        <v>38716300</v>
      </c>
      <c r="M21" s="22">
        <f t="shared" si="5"/>
        <v>3871630</v>
      </c>
      <c r="N21" s="30"/>
      <c r="O21" s="18"/>
    </row>
    <row r="23" spans="1:15" ht="15" x14ac:dyDescent="0.25">
      <c r="A23" s="25"/>
    </row>
  </sheetData>
  <mergeCells count="1">
    <mergeCell ref="A2:M5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13" sqref="C13"/>
    </sheetView>
  </sheetViews>
  <sheetFormatPr defaultColWidth="8.85546875" defaultRowHeight="12.75" x14ac:dyDescent="0.2"/>
  <cols>
    <col min="1" max="1" width="60.28515625" bestFit="1" customWidth="1"/>
    <col min="2" max="2" width="48.7109375" bestFit="1" customWidth="1"/>
    <col min="3" max="3" width="33" customWidth="1"/>
  </cols>
  <sheetData>
    <row r="1" spans="1:3" ht="13.5" thickBot="1" x14ac:dyDescent="0.25"/>
    <row r="2" spans="1:3" x14ac:dyDescent="0.2">
      <c r="A2" s="35" t="s">
        <v>10</v>
      </c>
      <c r="B2" s="39" t="s">
        <v>34</v>
      </c>
      <c r="C2" s="40" t="str">
        <f>IF(Recruitment!G9&gt;55, "Yes", "No")</f>
        <v>Yes</v>
      </c>
    </row>
    <row r="3" spans="1:3" x14ac:dyDescent="0.2">
      <c r="A3" s="36" t="s">
        <v>11</v>
      </c>
      <c r="B3" s="38" t="s">
        <v>35</v>
      </c>
      <c r="C3" s="33">
        <f>Recruitment!N19</f>
        <v>36</v>
      </c>
    </row>
    <row r="4" spans="1:3" ht="13.5" thickBot="1" x14ac:dyDescent="0.25">
      <c r="A4" s="37" t="s">
        <v>12</v>
      </c>
      <c r="B4" s="41" t="s">
        <v>37</v>
      </c>
      <c r="C4" s="42">
        <f>SUMIF(Recruitment!A7:A18, "J*", Recruitment!L7:L18)</f>
        <v>1357</v>
      </c>
    </row>
    <row r="5" spans="1:3" x14ac:dyDescent="0.2">
      <c r="B5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Analytics</vt:lpstr>
    </vt:vector>
  </TitlesOfParts>
  <Company>SIBT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D-mmans002</dc:creator>
  <cp:lastModifiedBy>Neil Ian Quisumbing</cp:lastModifiedBy>
  <cp:lastPrinted>2010-03-03T01:15:31Z</cp:lastPrinted>
  <dcterms:created xsi:type="dcterms:W3CDTF">2008-07-27T22:09:11Z</dcterms:created>
  <dcterms:modified xsi:type="dcterms:W3CDTF">2024-03-07T12:56:43Z</dcterms:modified>
</cp:coreProperties>
</file>