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99267017c3223e/Documents/ТВМС-2017/"/>
    </mc:Choice>
  </mc:AlternateContent>
  <xr:revisionPtr revIDLastSave="0" documentId="8_{EA2110A4-0EB3-4448-A735-32D24C4C2502}" xr6:coauthVersionLast="34" xr6:coauthVersionMax="34" xr10:uidLastSave="{00000000-0000-0000-0000-000000000000}"/>
  <bookViews>
    <workbookView xWindow="0" yWindow="0" windowWidth="20520" windowHeight="9330" xr2:uid="{090E0E40-E2D9-45F2-AD66-A5EFC5BACDFC}"/>
  </bookViews>
  <sheets>
    <sheet name="Исходные данные" sheetId="2" r:id="rId1"/>
    <sheet name="Исх. дан. с фикт. перем. возр." sheetId="1" r:id="rId2"/>
    <sheet name="Лог регрессия" sheetId="3" r:id="rId3"/>
  </sheets>
  <definedNames>
    <definedName name="solver_adj" localSheetId="2" hidden="1">'Лог регрессия'!$L$1:$L$8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'Лог регрессия'!$V$1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'Лог регрессия'!$V$1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hs1" localSheetId="2" hidden="1">'Лог регрессия'!$V$5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3" l="1"/>
  <c r="N60" i="3"/>
  <c r="X60" i="3" s="1"/>
  <c r="Y60" i="3" s="1"/>
  <c r="N59" i="3"/>
  <c r="O59" i="3" s="1"/>
  <c r="AB59" i="3" s="1"/>
  <c r="AC59" i="3" s="1"/>
  <c r="N58" i="3"/>
  <c r="X58" i="3" s="1"/>
  <c r="Y58" i="3" s="1"/>
  <c r="N57" i="3"/>
  <c r="O57" i="3" s="1"/>
  <c r="P57" i="3" s="1"/>
  <c r="N56" i="3"/>
  <c r="X56" i="3" s="1"/>
  <c r="Y56" i="3" s="1"/>
  <c r="AB55" i="3"/>
  <c r="AC55" i="3" s="1"/>
  <c r="Q55" i="3"/>
  <c r="P55" i="3"/>
  <c r="N55" i="3"/>
  <c r="O55" i="3" s="1"/>
  <c r="N54" i="3"/>
  <c r="X54" i="3" s="1"/>
  <c r="Y54" i="3" s="1"/>
  <c r="P53" i="3"/>
  <c r="N53" i="3"/>
  <c r="O53" i="3" s="1"/>
  <c r="AB53" i="3" s="1"/>
  <c r="AC53" i="3" s="1"/>
  <c r="X52" i="3"/>
  <c r="Y52" i="3" s="1"/>
  <c r="O52" i="3"/>
  <c r="N52" i="3"/>
  <c r="N51" i="3"/>
  <c r="O51" i="3" s="1"/>
  <c r="N50" i="3"/>
  <c r="AB49" i="3"/>
  <c r="AC49" i="3" s="1"/>
  <c r="Q49" i="3"/>
  <c r="N49" i="3"/>
  <c r="O49" i="3" s="1"/>
  <c r="P49" i="3" s="1"/>
  <c r="N48" i="3"/>
  <c r="X48" i="3" s="1"/>
  <c r="Y48" i="3" s="1"/>
  <c r="AB47" i="3"/>
  <c r="AC47" i="3" s="1"/>
  <c r="Q47" i="3"/>
  <c r="P47" i="3"/>
  <c r="N47" i="3"/>
  <c r="O47" i="3" s="1"/>
  <c r="N46" i="3"/>
  <c r="X46" i="3" s="1"/>
  <c r="Y46" i="3" s="1"/>
  <c r="P45" i="3"/>
  <c r="N45" i="3"/>
  <c r="O45" i="3" s="1"/>
  <c r="AB45" i="3" s="1"/>
  <c r="AC45" i="3" s="1"/>
  <c r="X44" i="3"/>
  <c r="Y44" i="3" s="1"/>
  <c r="O44" i="3"/>
  <c r="N44" i="3"/>
  <c r="N43" i="3"/>
  <c r="O43" i="3" s="1"/>
  <c r="N42" i="3"/>
  <c r="AB41" i="3"/>
  <c r="AC41" i="3" s="1"/>
  <c r="Q41" i="3"/>
  <c r="P41" i="3"/>
  <c r="N41" i="3"/>
  <c r="O41" i="3" s="1"/>
  <c r="X40" i="3"/>
  <c r="Y40" i="3" s="1"/>
  <c r="O40" i="3"/>
  <c r="N40" i="3"/>
  <c r="X39" i="3"/>
  <c r="Y39" i="3" s="1"/>
  <c r="N39" i="3"/>
  <c r="O39" i="3" s="1"/>
  <c r="P39" i="3" s="1"/>
  <c r="N38" i="3"/>
  <c r="P37" i="3"/>
  <c r="N37" i="3"/>
  <c r="O37" i="3" s="1"/>
  <c r="AB37" i="3" s="1"/>
  <c r="AC37" i="3" s="1"/>
  <c r="X36" i="3"/>
  <c r="Y36" i="3" s="1"/>
  <c r="O36" i="3"/>
  <c r="N36" i="3"/>
  <c r="AB35" i="3"/>
  <c r="AC35" i="3" s="1"/>
  <c r="Q35" i="3"/>
  <c r="N35" i="3"/>
  <c r="O35" i="3" s="1"/>
  <c r="P35" i="3" s="1"/>
  <c r="N34" i="3"/>
  <c r="AB33" i="3"/>
  <c r="AC33" i="3" s="1"/>
  <c r="Q33" i="3"/>
  <c r="P33" i="3"/>
  <c r="N33" i="3"/>
  <c r="O33" i="3" s="1"/>
  <c r="X32" i="3"/>
  <c r="Y32" i="3" s="1"/>
  <c r="O32" i="3"/>
  <c r="N32" i="3"/>
  <c r="X31" i="3"/>
  <c r="Y31" i="3" s="1"/>
  <c r="N31" i="3"/>
  <c r="O31" i="3" s="1"/>
  <c r="P31" i="3" s="1"/>
  <c r="N30" i="3"/>
  <c r="P29" i="3"/>
  <c r="N29" i="3"/>
  <c r="O29" i="3" s="1"/>
  <c r="AB29" i="3" s="1"/>
  <c r="AC29" i="3" s="1"/>
  <c r="X28" i="3"/>
  <c r="Y28" i="3" s="1"/>
  <c r="O28" i="3"/>
  <c r="N28" i="3"/>
  <c r="AC27" i="3"/>
  <c r="Y27" i="3"/>
  <c r="X27" i="3"/>
  <c r="Q27" i="3"/>
  <c r="O27" i="3"/>
  <c r="AB27" i="3" s="1"/>
  <c r="N27" i="3"/>
  <c r="Y26" i="3"/>
  <c r="O26" i="3"/>
  <c r="P26" i="3" s="1"/>
  <c r="N26" i="3"/>
  <c r="X26" i="3" s="1"/>
  <c r="AC25" i="3"/>
  <c r="X25" i="3"/>
  <c r="Y25" i="3" s="1"/>
  <c r="Q25" i="3"/>
  <c r="O25" i="3"/>
  <c r="AB25" i="3" s="1"/>
  <c r="N25" i="3"/>
  <c r="Y24" i="3"/>
  <c r="O24" i="3"/>
  <c r="P24" i="3" s="1"/>
  <c r="N24" i="3"/>
  <c r="X24" i="3" s="1"/>
  <c r="AC23" i="3"/>
  <c r="X23" i="3"/>
  <c r="Y23" i="3" s="1"/>
  <c r="Q23" i="3"/>
  <c r="O23" i="3"/>
  <c r="AB23" i="3" s="1"/>
  <c r="N23" i="3"/>
  <c r="Y22" i="3"/>
  <c r="O22" i="3"/>
  <c r="P22" i="3" s="1"/>
  <c r="N22" i="3"/>
  <c r="X22" i="3" s="1"/>
  <c r="AC21" i="3"/>
  <c r="X21" i="3"/>
  <c r="Y21" i="3" s="1"/>
  <c r="Q21" i="3"/>
  <c r="O21" i="3"/>
  <c r="AB21" i="3" s="1"/>
  <c r="N21" i="3"/>
  <c r="O20" i="3"/>
  <c r="P20" i="3" s="1"/>
  <c r="N20" i="3"/>
  <c r="X20" i="3" s="1"/>
  <c r="Y20" i="3" s="1"/>
  <c r="AC19" i="3"/>
  <c r="X19" i="3"/>
  <c r="Y19" i="3" s="1"/>
  <c r="Q19" i="3"/>
  <c r="O19" i="3"/>
  <c r="AB19" i="3" s="1"/>
  <c r="N19" i="3"/>
  <c r="N18" i="3"/>
  <c r="X18" i="3" s="1"/>
  <c r="Y18" i="3" s="1"/>
  <c r="AC17" i="3"/>
  <c r="X17" i="3"/>
  <c r="Y17" i="3" s="1"/>
  <c r="Q17" i="3"/>
  <c r="O17" i="3"/>
  <c r="AB17" i="3" s="1"/>
  <c r="N17" i="3"/>
  <c r="N16" i="3"/>
  <c r="X16" i="3" s="1"/>
  <c r="Y16" i="3" s="1"/>
  <c r="AC15" i="3"/>
  <c r="X15" i="3"/>
  <c r="Y15" i="3" s="1"/>
  <c r="Q15" i="3"/>
  <c r="O15" i="3"/>
  <c r="AB15" i="3" s="1"/>
  <c r="N15" i="3"/>
  <c r="N14" i="3"/>
  <c r="X14" i="3" s="1"/>
  <c r="Y14" i="3" s="1"/>
  <c r="V13" i="3"/>
  <c r="N13" i="3"/>
  <c r="X13" i="3" s="1"/>
  <c r="Y13" i="3" s="1"/>
  <c r="X12" i="3"/>
  <c r="Y12" i="3" s="1"/>
  <c r="N12" i="3"/>
  <c r="O12" i="3" s="1"/>
  <c r="N11" i="3"/>
  <c r="X11" i="3" s="1"/>
  <c r="Y11" i="3" s="1"/>
  <c r="X10" i="3"/>
  <c r="Y10" i="3" s="1"/>
  <c r="N10" i="3"/>
  <c r="O10" i="3" s="1"/>
  <c r="X9" i="3"/>
  <c r="Y9" i="3" s="1"/>
  <c r="O9" i="3"/>
  <c r="AB9" i="3" s="1"/>
  <c r="AC9" i="3" s="1"/>
  <c r="N9" i="3"/>
  <c r="N8" i="3"/>
  <c r="X8" i="3" s="1"/>
  <c r="Y8" i="3" s="1"/>
  <c r="X7" i="3"/>
  <c r="Y7" i="3" s="1"/>
  <c r="N7" i="3"/>
  <c r="O7" i="3" s="1"/>
  <c r="N6" i="3"/>
  <c r="X6" i="3" s="1"/>
  <c r="Y6" i="3" s="1"/>
  <c r="X5" i="3"/>
  <c r="Y5" i="3" s="1"/>
  <c r="N5" i="3"/>
  <c r="O5" i="3" s="1"/>
  <c r="X4" i="3"/>
  <c r="Y4" i="3" s="1"/>
  <c r="N4" i="3"/>
  <c r="O4" i="3" s="1"/>
  <c r="AD3" i="3"/>
  <c r="X3" i="3"/>
  <c r="Y3" i="3" s="1"/>
  <c r="V3" i="3"/>
  <c r="S50" i="3" s="1"/>
  <c r="N3" i="3"/>
  <c r="O3" i="3" s="1"/>
  <c r="X2" i="3"/>
  <c r="Y2" i="3" s="1"/>
  <c r="N2" i="3"/>
  <c r="O2" i="3" s="1"/>
  <c r="AB7" i="3" l="1"/>
  <c r="AC7" i="3" s="1"/>
  <c r="Q7" i="3"/>
  <c r="P7" i="3"/>
  <c r="Q4" i="3"/>
  <c r="AB4" i="3"/>
  <c r="AC4" i="3" s="1"/>
  <c r="P4" i="3"/>
  <c r="AB2" i="3"/>
  <c r="AC2" i="3" s="1"/>
  <c r="P2" i="3"/>
  <c r="Q2" i="3"/>
  <c r="P5" i="3"/>
  <c r="AB5" i="3"/>
  <c r="AC5" i="3" s="1"/>
  <c r="Q5" i="3"/>
  <c r="AB12" i="3"/>
  <c r="AC12" i="3" s="1"/>
  <c r="Q12" i="3"/>
  <c r="P12" i="3"/>
  <c r="AB3" i="3"/>
  <c r="AC3" i="3" s="1"/>
  <c r="Q3" i="3"/>
  <c r="P3" i="3"/>
  <c r="Z2" i="3"/>
  <c r="P10" i="3"/>
  <c r="AB10" i="3"/>
  <c r="AC10" i="3" s="1"/>
  <c r="Q10" i="3"/>
  <c r="R6" i="3"/>
  <c r="R22" i="3"/>
  <c r="R24" i="3"/>
  <c r="R10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AB31" i="3"/>
  <c r="AC31" i="3" s="1"/>
  <c r="X34" i="3"/>
  <c r="Y34" i="3" s="1"/>
  <c r="O34" i="3"/>
  <c r="AB39" i="3"/>
  <c r="AC39" i="3" s="1"/>
  <c r="S42" i="3"/>
  <c r="Q44" i="3"/>
  <c r="AB44" i="3"/>
  <c r="AC44" i="3" s="1"/>
  <c r="P44" i="3"/>
  <c r="Q52" i="3"/>
  <c r="AB52" i="3"/>
  <c r="AC52" i="3" s="1"/>
  <c r="P52" i="3"/>
  <c r="S61" i="3"/>
  <c r="S59" i="3"/>
  <c r="S57" i="3"/>
  <c r="S55" i="3"/>
  <c r="S53" i="3"/>
  <c r="S51" i="3"/>
  <c r="S49" i="3"/>
  <c r="S47" i="3"/>
  <c r="S45" i="3"/>
  <c r="S43" i="3"/>
  <c r="S41" i="3"/>
  <c r="S39" i="3"/>
  <c r="S37" i="3"/>
  <c r="S35" i="3"/>
  <c r="S33" i="3"/>
  <c r="S31" i="3"/>
  <c r="S29" i="3"/>
  <c r="R61" i="3"/>
  <c r="R60" i="3"/>
  <c r="S54" i="3"/>
  <c r="R53" i="3"/>
  <c r="R52" i="3"/>
  <c r="S46" i="3"/>
  <c r="R45" i="3"/>
  <c r="R44" i="3"/>
  <c r="S56" i="3"/>
  <c r="R55" i="3"/>
  <c r="R54" i="3"/>
  <c r="S48" i="3"/>
  <c r="R47" i="3"/>
  <c r="R46" i="3"/>
  <c r="S40" i="3"/>
  <c r="R39" i="3"/>
  <c r="R38" i="3"/>
  <c r="S32" i="3"/>
  <c r="R31" i="3"/>
  <c r="R30" i="3"/>
  <c r="R27" i="3"/>
  <c r="R25" i="3"/>
  <c r="R23" i="3"/>
  <c r="R21" i="3"/>
  <c r="R19" i="3"/>
  <c r="R17" i="3"/>
  <c r="R15" i="3"/>
  <c r="S13" i="3"/>
  <c r="S58" i="3"/>
  <c r="R57" i="3"/>
  <c r="R56" i="3"/>
  <c r="S60" i="3"/>
  <c r="R59" i="3"/>
  <c r="R58" i="3"/>
  <c r="S52" i="3"/>
  <c r="R51" i="3"/>
  <c r="R50" i="3"/>
  <c r="S44" i="3"/>
  <c r="R43" i="3"/>
  <c r="R42" i="3"/>
  <c r="S36" i="3"/>
  <c r="R35" i="3"/>
  <c r="R34" i="3"/>
  <c r="S28" i="3"/>
  <c r="S9" i="3"/>
  <c r="R18" i="3"/>
  <c r="R26" i="3"/>
  <c r="R29" i="3"/>
  <c r="S30" i="3"/>
  <c r="R32" i="3"/>
  <c r="X42" i="3"/>
  <c r="Y42" i="3" s="1"/>
  <c r="O42" i="3"/>
  <c r="S6" i="3"/>
  <c r="O8" i="3"/>
  <c r="S8" i="3"/>
  <c r="P9" i="3"/>
  <c r="O11" i="3"/>
  <c r="R2" i="3"/>
  <c r="R3" i="3"/>
  <c r="Q9" i="3"/>
  <c r="S10" i="3"/>
  <c r="R12" i="3"/>
  <c r="O18" i="3"/>
  <c r="Q28" i="3"/>
  <c r="AB28" i="3"/>
  <c r="AC28" i="3" s="1"/>
  <c r="P28" i="3"/>
  <c r="X30" i="3"/>
  <c r="Y30" i="3" s="1"/>
  <c r="O30" i="3"/>
  <c r="R33" i="3"/>
  <c r="Q36" i="3"/>
  <c r="AB36" i="3"/>
  <c r="AC36" i="3" s="1"/>
  <c r="P36" i="3"/>
  <c r="X38" i="3"/>
  <c r="Y38" i="3" s="1"/>
  <c r="O38" i="3"/>
  <c r="R41" i="3"/>
  <c r="AB43" i="3"/>
  <c r="AC43" i="3" s="1"/>
  <c r="Q43" i="3"/>
  <c r="P43" i="3"/>
  <c r="R48" i="3"/>
  <c r="R49" i="3"/>
  <c r="AB51" i="3"/>
  <c r="AC51" i="3" s="1"/>
  <c r="Q51" i="3"/>
  <c r="P51" i="3"/>
  <c r="R8" i="3"/>
  <c r="R11" i="3"/>
  <c r="R13" i="3"/>
  <c r="R14" i="3"/>
  <c r="R16" i="3"/>
  <c r="R20" i="3"/>
  <c r="R37" i="3"/>
  <c r="S38" i="3"/>
  <c r="R40" i="3"/>
  <c r="X50" i="3"/>
  <c r="Y50" i="3" s="1"/>
  <c r="O50" i="3"/>
  <c r="R5" i="3"/>
  <c r="O6" i="3"/>
  <c r="S11" i="3"/>
  <c r="O13" i="3"/>
  <c r="R4" i="3"/>
  <c r="S5" i="3"/>
  <c r="R7" i="3"/>
  <c r="O14" i="3"/>
  <c r="O16" i="3"/>
  <c r="S2" i="3"/>
  <c r="S3" i="3"/>
  <c r="S4" i="3"/>
  <c r="S7" i="3"/>
  <c r="R9" i="3"/>
  <c r="S12" i="3"/>
  <c r="P15" i="3"/>
  <c r="P17" i="3"/>
  <c r="P19" i="3"/>
  <c r="Q20" i="3"/>
  <c r="AB20" i="3"/>
  <c r="AC20" i="3" s="1"/>
  <c r="P21" i="3"/>
  <c r="Q22" i="3"/>
  <c r="AB22" i="3"/>
  <c r="AC22" i="3" s="1"/>
  <c r="P23" i="3"/>
  <c r="Q24" i="3"/>
  <c r="AB24" i="3"/>
  <c r="AC24" i="3" s="1"/>
  <c r="P25" i="3"/>
  <c r="Q26" i="3"/>
  <c r="AB26" i="3"/>
  <c r="AC26" i="3" s="1"/>
  <c r="P27" i="3"/>
  <c r="R28" i="3"/>
  <c r="Q31" i="3"/>
  <c r="Q32" i="3"/>
  <c r="AB32" i="3"/>
  <c r="AC32" i="3" s="1"/>
  <c r="P32" i="3"/>
  <c r="S34" i="3"/>
  <c r="X35" i="3"/>
  <c r="Y35" i="3" s="1"/>
  <c r="R36" i="3"/>
  <c r="Q39" i="3"/>
  <c r="Q40" i="3"/>
  <c r="AB40" i="3"/>
  <c r="AC40" i="3" s="1"/>
  <c r="P40" i="3"/>
  <c r="X43" i="3"/>
  <c r="Y43" i="3" s="1"/>
  <c r="X51" i="3"/>
  <c r="Y51" i="3" s="1"/>
  <c r="X29" i="3"/>
  <c r="Y29" i="3" s="1"/>
  <c r="X37" i="3"/>
  <c r="Y37" i="3" s="1"/>
  <c r="X45" i="3"/>
  <c r="Y45" i="3" s="1"/>
  <c r="O46" i="3"/>
  <c r="X53" i="3"/>
  <c r="Y53" i="3" s="1"/>
  <c r="O54" i="3"/>
  <c r="Q57" i="3"/>
  <c r="AB57" i="3"/>
  <c r="AC57" i="3" s="1"/>
  <c r="O61" i="3"/>
  <c r="X61" i="3"/>
  <c r="Y61" i="3" s="1"/>
  <c r="X59" i="3"/>
  <c r="Y59" i="3" s="1"/>
  <c r="O60" i="3"/>
  <c r="Q29" i="3"/>
  <c r="X33" i="3"/>
  <c r="Y33" i="3" s="1"/>
  <c r="Q37" i="3"/>
  <c r="X41" i="3"/>
  <c r="Y41" i="3" s="1"/>
  <c r="Q45" i="3"/>
  <c r="X49" i="3"/>
  <c r="Y49" i="3" s="1"/>
  <c r="Q53" i="3"/>
  <c r="X57" i="3"/>
  <c r="Y57" i="3" s="1"/>
  <c r="O58" i="3"/>
  <c r="P59" i="3"/>
  <c r="X47" i="3"/>
  <c r="Y47" i="3" s="1"/>
  <c r="O48" i="3"/>
  <c r="X55" i="3"/>
  <c r="Y55" i="3" s="1"/>
  <c r="O56" i="3"/>
  <c r="Q59" i="3"/>
  <c r="Q56" i="3" l="1"/>
  <c r="AB56" i="3"/>
  <c r="AC56" i="3" s="1"/>
  <c r="P56" i="3"/>
  <c r="Q6" i="3"/>
  <c r="P6" i="3"/>
  <c r="AB6" i="3"/>
  <c r="AC6" i="3" s="1"/>
  <c r="AD2" i="3" s="1"/>
  <c r="AD4" i="3" s="1"/>
  <c r="Q58" i="3"/>
  <c r="AB58" i="3"/>
  <c r="AC58" i="3" s="1"/>
  <c r="P58" i="3"/>
  <c r="Q60" i="3"/>
  <c r="AB60" i="3"/>
  <c r="AC60" i="3" s="1"/>
  <c r="P60" i="3"/>
  <c r="Q46" i="3"/>
  <c r="P46" i="3"/>
  <c r="AB46" i="3"/>
  <c r="AC46" i="3" s="1"/>
  <c r="P14" i="3"/>
  <c r="AB14" i="3"/>
  <c r="AC14" i="3" s="1"/>
  <c r="Q14" i="3"/>
  <c r="AB13" i="3"/>
  <c r="AC13" i="3" s="1"/>
  <c r="Q13" i="3"/>
  <c r="P13" i="3"/>
  <c r="Q50" i="3"/>
  <c r="AB50" i="3"/>
  <c r="AC50" i="3" s="1"/>
  <c r="P50" i="3"/>
  <c r="Q38" i="3"/>
  <c r="P38" i="3"/>
  <c r="AB38" i="3"/>
  <c r="AC38" i="3" s="1"/>
  <c r="V5" i="3"/>
  <c r="Q8" i="3"/>
  <c r="P8" i="3"/>
  <c r="V1" i="3" s="1"/>
  <c r="V8" i="3" s="1"/>
  <c r="V10" i="3" s="1"/>
  <c r="AB8" i="3"/>
  <c r="AC8" i="3" s="1"/>
  <c r="Q54" i="3"/>
  <c r="AB54" i="3"/>
  <c r="AC54" i="3" s="1"/>
  <c r="P54" i="3"/>
  <c r="Q30" i="3"/>
  <c r="P30" i="3"/>
  <c r="AB30" i="3"/>
  <c r="AC30" i="3" s="1"/>
  <c r="Q42" i="3"/>
  <c r="AB42" i="3"/>
  <c r="AC42" i="3" s="1"/>
  <c r="P42" i="3"/>
  <c r="AB61" i="3"/>
  <c r="AC61" i="3" s="1"/>
  <c r="Q61" i="3"/>
  <c r="P61" i="3"/>
  <c r="P16" i="3"/>
  <c r="AB16" i="3"/>
  <c r="AC16" i="3" s="1"/>
  <c r="Q16" i="3"/>
  <c r="P18" i="3"/>
  <c r="AB18" i="3"/>
  <c r="AC18" i="3" s="1"/>
  <c r="Q18" i="3"/>
  <c r="Q34" i="3"/>
  <c r="P34" i="3"/>
  <c r="AB34" i="3"/>
  <c r="AC34" i="3" s="1"/>
  <c r="Q48" i="3"/>
  <c r="AB48" i="3"/>
  <c r="AC48" i="3" s="1"/>
  <c r="P48" i="3"/>
  <c r="Q11" i="3"/>
  <c r="AB11" i="3"/>
  <c r="AC11" i="3" s="1"/>
  <c r="P11" i="3"/>
</calcChain>
</file>

<file path=xl/sharedStrings.xml><?xml version="1.0" encoding="utf-8"?>
<sst xmlns="http://schemas.openxmlformats.org/spreadsheetml/2006/main" count="108" uniqueCount="41">
  <si>
    <t>Продлил подписку</t>
  </si>
  <si>
    <t>Число страниц, просмотренных в последнюю неделю</t>
  </si>
  <si>
    <t>Среднее число просмотренных страниц в неделю</t>
  </si>
  <si>
    <t>Возраст 60+</t>
  </si>
  <si>
    <t>Возраст 50-59</t>
  </si>
  <si>
    <t>Возраст 40-49</t>
  </si>
  <si>
    <t>Возраст 30-39</t>
  </si>
  <si>
    <t>Возраст 25-29</t>
  </si>
  <si>
    <t>Номер договора</t>
  </si>
  <si>
    <t>60+</t>
  </si>
  <si>
    <t>50-59</t>
  </si>
  <si>
    <t>40-49</t>
  </si>
  <si>
    <t>30-39</t>
  </si>
  <si>
    <t>25-29</t>
  </si>
  <si>
    <t>18-24</t>
  </si>
  <si>
    <t>Возраст</t>
  </si>
  <si>
    <t>a0</t>
  </si>
  <si>
    <t>u(x_i)=a0+a1*x1_i+…am*xm_i</t>
  </si>
  <si>
    <t>p(x_i)</t>
  </si>
  <si>
    <t>y_i*ln(p(x_i)</t>
  </si>
  <si>
    <t>(1-y_i)*ln(1-p(x_i))</t>
  </si>
  <si>
    <t>y_i*ln(OP)</t>
  </si>
  <si>
    <t>(1-y_i)*ln(1-OP)</t>
  </si>
  <si>
    <t>LL</t>
  </si>
  <si>
    <t>Прогноз</t>
  </si>
  <si>
    <t>Прогноз верен</t>
  </si>
  <si>
    <t>Accuracy</t>
  </si>
  <si>
    <t>a1</t>
  </si>
  <si>
    <t>a2</t>
  </si>
  <si>
    <t>overall probability</t>
  </si>
  <si>
    <t>a3</t>
  </si>
  <si>
    <t>a4</t>
  </si>
  <si>
    <t>LL (with slope=0)</t>
  </si>
  <si>
    <t>a5</t>
  </si>
  <si>
    <t>a6</t>
  </si>
  <si>
    <t>a7</t>
  </si>
  <si>
    <t>likelihood ratio chi-square</t>
  </si>
  <si>
    <t>d.f.</t>
  </si>
  <si>
    <t>P-value</t>
  </si>
  <si>
    <t xml:space="preserve">X value: </t>
    <phoneticPr fontId="0" type="noConversion"/>
  </si>
  <si>
    <t xml:space="preserve">pred-ed prob of success: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</si>
</sst>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/>
    <xf numFmtId="164" fontId="1" fillId="0" borderId="1" xfId="0" applyNumberFormat="1" applyFont="1" applyFill="1" applyBorder="1" applyAlignment="1"/>
    <xf numFmtId="0" fontId="1" fillId="0" borderId="0" xfId="0" applyNumberFormat="1" applyFont="1" applyFill="1" applyBorder="1"/>
    <xf numFmtId="2" fontId="1" fillId="0" borderId="0" xfId="0" applyNumberFormat="1" applyFont="1" applyFill="1"/>
    <xf numFmtId="164" fontId="1" fillId="0" borderId="0" xfId="0" applyNumberFormat="1" applyFont="1" applyFill="1" applyAlignment="1"/>
    <xf numFmtId="0" fontId="3" fillId="0" borderId="0" xfId="0" applyNumberFormat="1" applyFont="1" applyFill="1" applyBorder="1"/>
    <xf numFmtId="164" fontId="1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90905423790774E-2"/>
          <c:y val="5.6875468275706199E-2"/>
          <c:w val="0.91551984722037483"/>
          <c:h val="0.70124064447818013"/>
        </c:manualLayout>
      </c:layout>
      <c:scatterChart>
        <c:scatterStyle val="smoothMarker"/>
        <c:varyColors val="0"/>
        <c:ser>
          <c:idx val="0"/>
          <c:order val="0"/>
          <c:tx>
            <c:v>Прогнозы</c:v>
          </c:tx>
          <c:spPr>
            <a:ln w="19050">
              <a:noFill/>
            </a:ln>
          </c:spPr>
          <c:marker>
            <c:symbol val="square"/>
            <c:size val="9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'Лог регрессия'!$A$2:$A$61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'Лог регрессия'!$X$2:$X$61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7-4B12-A90F-CDA7B15DE411}"/>
            </c:ext>
          </c:extLst>
        </c:ser>
        <c:ser>
          <c:idx val="1"/>
          <c:order val="1"/>
          <c:tx>
            <c:v>Наблюдения</c:v>
          </c:tx>
          <c:spPr>
            <a:ln>
              <a:noFill/>
            </a:ln>
          </c:spPr>
          <c:xVal>
            <c:numRef>
              <c:f>'Лог регрессия'!$A$2:$A$61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'Лог регрессия'!$I$2:$I$61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D7-4B12-A90F-CDA7B15D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891999"/>
        <c:axId val="1"/>
      </c:scatterChart>
      <c:valAx>
        <c:axId val="940891999"/>
        <c:scaling>
          <c:orientation val="minMax"/>
          <c:max val="6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b="0" i="1"/>
                  <a:t>Номер наблюдения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 w="med" len="lg"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15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 sz="1200" b="0" i="1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91999"/>
        <c:crosses val="autoZero"/>
        <c:crossBetween val="midCat"/>
        <c:majorUnit val="0.25"/>
      </c:valAx>
    </c:plotArea>
    <c:legend>
      <c:legendPos val="b"/>
      <c:layout>
        <c:manualLayout>
          <c:xMode val="edge"/>
          <c:yMode val="edge"/>
          <c:x val="6.9833262366657683E-2"/>
          <c:y val="0.87769610113614693"/>
          <c:w val="0.22128521796147224"/>
          <c:h val="9.461606226557317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26</xdr:row>
      <xdr:rowOff>114300</xdr:rowOff>
    </xdr:from>
    <xdr:to>
      <xdr:col>27</xdr:col>
      <xdr:colOff>252413</xdr:colOff>
      <xdr:row>43</xdr:row>
      <xdr:rowOff>114300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DDC34F96-7A43-4221-AA22-FA06AD842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0784-C080-408B-8771-D91ED158C79E}">
  <sheetPr codeName="Sheet2"/>
  <dimension ref="A1:E61"/>
  <sheetViews>
    <sheetView tabSelected="1" topLeftCell="A43" workbookViewId="0">
      <selection sqref="A1:E3"/>
    </sheetView>
  </sheetViews>
  <sheetFormatPr defaultRowHeight="12.75" x14ac:dyDescent="0.35"/>
  <cols>
    <col min="1" max="1" width="11.3984375" customWidth="1"/>
    <col min="3" max="3" width="13" customWidth="1"/>
    <col min="4" max="4" width="11.86328125" customWidth="1"/>
    <col min="5" max="5" width="12" bestFit="1" customWidth="1"/>
  </cols>
  <sheetData>
    <row r="1" spans="1:5" ht="13.15" x14ac:dyDescent="0.4">
      <c r="A1" s="2" t="s">
        <v>8</v>
      </c>
      <c r="B1" s="2" t="s">
        <v>15</v>
      </c>
      <c r="C1" s="2" t="s">
        <v>2</v>
      </c>
      <c r="D1" s="2" t="s">
        <v>1</v>
      </c>
      <c r="E1" s="2" t="s">
        <v>0</v>
      </c>
    </row>
    <row r="2" spans="1:5" x14ac:dyDescent="0.35">
      <c r="A2">
        <v>1</v>
      </c>
      <c r="B2" t="s">
        <v>14</v>
      </c>
      <c r="C2" s="1">
        <v>63.16</v>
      </c>
      <c r="D2">
        <v>12</v>
      </c>
      <c r="E2">
        <v>0</v>
      </c>
    </row>
    <row r="3" spans="1:5" x14ac:dyDescent="0.35">
      <c r="A3">
        <v>2</v>
      </c>
      <c r="B3" t="s">
        <v>14</v>
      </c>
      <c r="C3" s="1">
        <v>1.45</v>
      </c>
      <c r="D3">
        <v>35</v>
      </c>
      <c r="E3">
        <v>1</v>
      </c>
    </row>
    <row r="4" spans="1:5" x14ac:dyDescent="0.35">
      <c r="A4">
        <v>3</v>
      </c>
      <c r="B4" t="s">
        <v>14</v>
      </c>
      <c r="C4" s="1">
        <v>98.84</v>
      </c>
      <c r="D4">
        <v>116</v>
      </c>
      <c r="E4">
        <v>1</v>
      </c>
    </row>
    <row r="5" spans="1:5" x14ac:dyDescent="0.35">
      <c r="A5">
        <v>4</v>
      </c>
      <c r="B5" t="s">
        <v>14</v>
      </c>
      <c r="C5" s="1">
        <v>28.13</v>
      </c>
      <c r="D5">
        <v>37</v>
      </c>
      <c r="E5">
        <v>1</v>
      </c>
    </row>
    <row r="6" spans="1:5" x14ac:dyDescent="0.35">
      <c r="A6">
        <v>5</v>
      </c>
      <c r="B6" t="s">
        <v>14</v>
      </c>
      <c r="C6" s="1">
        <v>6.95</v>
      </c>
      <c r="D6">
        <v>8</v>
      </c>
      <c r="E6">
        <v>1</v>
      </c>
    </row>
    <row r="7" spans="1:5" x14ac:dyDescent="0.35">
      <c r="A7">
        <v>6</v>
      </c>
      <c r="B7" t="s">
        <v>14</v>
      </c>
      <c r="C7" s="1">
        <v>16.66</v>
      </c>
      <c r="D7">
        <v>17</v>
      </c>
      <c r="E7">
        <v>0</v>
      </c>
    </row>
    <row r="8" spans="1:5" x14ac:dyDescent="0.35">
      <c r="A8">
        <v>7</v>
      </c>
      <c r="B8" t="s">
        <v>14</v>
      </c>
      <c r="C8" s="1">
        <v>27.11</v>
      </c>
      <c r="D8">
        <v>32</v>
      </c>
      <c r="E8">
        <v>0</v>
      </c>
    </row>
    <row r="9" spans="1:5" x14ac:dyDescent="0.35">
      <c r="A9">
        <v>8</v>
      </c>
      <c r="B9" t="s">
        <v>14</v>
      </c>
      <c r="C9" s="1">
        <v>14.09</v>
      </c>
      <c r="D9">
        <v>37</v>
      </c>
      <c r="E9">
        <v>1</v>
      </c>
    </row>
    <row r="10" spans="1:5" x14ac:dyDescent="0.35">
      <c r="A10">
        <v>9</v>
      </c>
      <c r="B10" t="s">
        <v>14</v>
      </c>
      <c r="C10" s="1">
        <v>12.29</v>
      </c>
      <c r="D10">
        <v>6</v>
      </c>
      <c r="E10">
        <v>1</v>
      </c>
    </row>
    <row r="11" spans="1:5" x14ac:dyDescent="0.35">
      <c r="A11">
        <v>10</v>
      </c>
      <c r="B11" t="s">
        <v>14</v>
      </c>
      <c r="C11" s="1">
        <v>13.59</v>
      </c>
      <c r="D11">
        <v>29</v>
      </c>
      <c r="E11">
        <v>0</v>
      </c>
    </row>
    <row r="12" spans="1:5" x14ac:dyDescent="0.35">
      <c r="A12">
        <v>11</v>
      </c>
      <c r="B12" t="s">
        <v>13</v>
      </c>
      <c r="C12" s="1">
        <v>54.84</v>
      </c>
      <c r="D12">
        <v>27</v>
      </c>
      <c r="E12">
        <v>1</v>
      </c>
    </row>
    <row r="13" spans="1:5" x14ac:dyDescent="0.35">
      <c r="A13">
        <v>12</v>
      </c>
      <c r="B13" t="s">
        <v>13</v>
      </c>
      <c r="C13" s="1">
        <v>34.76</v>
      </c>
      <c r="D13">
        <v>5</v>
      </c>
      <c r="E13">
        <v>1</v>
      </c>
    </row>
    <row r="14" spans="1:5" x14ac:dyDescent="0.35">
      <c r="A14">
        <v>13</v>
      </c>
      <c r="B14" t="s">
        <v>13</v>
      </c>
      <c r="C14" s="1">
        <v>115.74</v>
      </c>
      <c r="D14">
        <v>109</v>
      </c>
      <c r="E14">
        <v>1</v>
      </c>
    </row>
    <row r="15" spans="1:5" x14ac:dyDescent="0.35">
      <c r="A15">
        <v>14</v>
      </c>
      <c r="B15" t="s">
        <v>13</v>
      </c>
      <c r="C15" s="1">
        <v>51.08</v>
      </c>
      <c r="D15">
        <v>25</v>
      </c>
      <c r="E15">
        <v>1</v>
      </c>
    </row>
    <row r="16" spans="1:5" x14ac:dyDescent="0.35">
      <c r="A16">
        <v>15</v>
      </c>
      <c r="B16" t="s">
        <v>13</v>
      </c>
      <c r="C16" s="1">
        <v>30.78</v>
      </c>
      <c r="D16">
        <v>13</v>
      </c>
      <c r="E16">
        <v>0</v>
      </c>
    </row>
    <row r="17" spans="1:5" x14ac:dyDescent="0.35">
      <c r="A17">
        <v>16</v>
      </c>
      <c r="B17" t="s">
        <v>13</v>
      </c>
      <c r="C17" s="1">
        <v>51.11</v>
      </c>
      <c r="D17">
        <v>16</v>
      </c>
      <c r="E17">
        <v>1</v>
      </c>
    </row>
    <row r="18" spans="1:5" x14ac:dyDescent="0.35">
      <c r="A18">
        <v>17</v>
      </c>
      <c r="B18" t="s">
        <v>13</v>
      </c>
      <c r="C18" s="1">
        <v>31.53</v>
      </c>
      <c r="D18">
        <v>25</v>
      </c>
      <c r="E18">
        <v>1</v>
      </c>
    </row>
    <row r="19" spans="1:5" x14ac:dyDescent="0.35">
      <c r="A19">
        <v>18</v>
      </c>
      <c r="B19" t="s">
        <v>13</v>
      </c>
      <c r="C19" s="1">
        <v>38.479999999999997</v>
      </c>
      <c r="D19">
        <v>2</v>
      </c>
      <c r="E19">
        <v>0</v>
      </c>
    </row>
    <row r="20" spans="1:5" x14ac:dyDescent="0.35">
      <c r="A20">
        <v>19</v>
      </c>
      <c r="B20" t="s">
        <v>13</v>
      </c>
      <c r="C20" s="1">
        <v>73.900000000000006</v>
      </c>
      <c r="D20">
        <v>58</v>
      </c>
      <c r="E20">
        <v>1</v>
      </c>
    </row>
    <row r="21" spans="1:5" x14ac:dyDescent="0.35">
      <c r="A21">
        <v>20</v>
      </c>
      <c r="B21" t="s">
        <v>13</v>
      </c>
      <c r="C21" s="1">
        <v>4.95</v>
      </c>
      <c r="D21">
        <v>15</v>
      </c>
      <c r="E21">
        <v>0</v>
      </c>
    </row>
    <row r="22" spans="1:5" x14ac:dyDescent="0.35">
      <c r="A22">
        <v>21</v>
      </c>
      <c r="B22" t="s">
        <v>12</v>
      </c>
      <c r="C22" s="1">
        <v>39.71</v>
      </c>
      <c r="D22">
        <v>25</v>
      </c>
      <c r="E22">
        <v>1</v>
      </c>
    </row>
    <row r="23" spans="1:5" x14ac:dyDescent="0.35">
      <c r="A23">
        <v>22</v>
      </c>
      <c r="B23" t="s">
        <v>12</v>
      </c>
      <c r="C23" s="1">
        <v>60.56</v>
      </c>
      <c r="D23">
        <v>34</v>
      </c>
      <c r="E23">
        <v>1</v>
      </c>
    </row>
    <row r="24" spans="1:5" x14ac:dyDescent="0.35">
      <c r="A24">
        <v>23</v>
      </c>
      <c r="B24" t="s">
        <v>12</v>
      </c>
      <c r="C24" s="1">
        <v>24.1</v>
      </c>
      <c r="D24">
        <v>4</v>
      </c>
      <c r="E24">
        <v>1</v>
      </c>
    </row>
    <row r="25" spans="1:5" x14ac:dyDescent="0.35">
      <c r="A25">
        <v>24</v>
      </c>
      <c r="B25" t="s">
        <v>12</v>
      </c>
      <c r="C25" s="1">
        <v>93.38</v>
      </c>
      <c r="D25">
        <v>80</v>
      </c>
      <c r="E25">
        <v>1</v>
      </c>
    </row>
    <row r="26" spans="1:5" x14ac:dyDescent="0.35">
      <c r="A26">
        <v>25</v>
      </c>
      <c r="B26" t="s">
        <v>12</v>
      </c>
      <c r="C26" s="1">
        <v>23.11</v>
      </c>
      <c r="D26">
        <v>2</v>
      </c>
      <c r="E26">
        <v>0</v>
      </c>
    </row>
    <row r="27" spans="1:5" x14ac:dyDescent="0.35">
      <c r="A27">
        <v>26</v>
      </c>
      <c r="B27" t="s">
        <v>12</v>
      </c>
      <c r="C27" s="1">
        <v>40.72</v>
      </c>
      <c r="D27">
        <v>45</v>
      </c>
      <c r="E27">
        <v>1</v>
      </c>
    </row>
    <row r="28" spans="1:5" x14ac:dyDescent="0.35">
      <c r="A28">
        <v>27</v>
      </c>
      <c r="B28" t="s">
        <v>12</v>
      </c>
      <c r="C28" s="1">
        <v>19.43</v>
      </c>
      <c r="D28">
        <v>20</v>
      </c>
      <c r="E28">
        <v>0</v>
      </c>
    </row>
    <row r="29" spans="1:5" x14ac:dyDescent="0.35">
      <c r="A29">
        <v>28</v>
      </c>
      <c r="B29" t="s">
        <v>12</v>
      </c>
      <c r="C29" s="1">
        <v>80.84</v>
      </c>
      <c r="D29">
        <v>52</v>
      </c>
      <c r="E29">
        <v>1</v>
      </c>
    </row>
    <row r="30" spans="1:5" x14ac:dyDescent="0.35">
      <c r="A30">
        <v>29</v>
      </c>
      <c r="B30" t="s">
        <v>12</v>
      </c>
      <c r="C30" s="1">
        <v>24.86</v>
      </c>
      <c r="D30">
        <v>35</v>
      </c>
      <c r="E30">
        <v>1</v>
      </c>
    </row>
    <row r="31" spans="1:5" x14ac:dyDescent="0.35">
      <c r="A31">
        <v>30</v>
      </c>
      <c r="B31" t="s">
        <v>12</v>
      </c>
      <c r="C31" s="1">
        <v>34.28</v>
      </c>
      <c r="D31">
        <v>30</v>
      </c>
      <c r="E31">
        <v>1</v>
      </c>
    </row>
    <row r="32" spans="1:5" x14ac:dyDescent="0.35">
      <c r="A32">
        <v>31</v>
      </c>
      <c r="B32" t="s">
        <v>11</v>
      </c>
      <c r="C32" s="1">
        <v>40.47</v>
      </c>
      <c r="D32">
        <v>14</v>
      </c>
      <c r="E32">
        <v>0</v>
      </c>
    </row>
    <row r="33" spans="1:5" x14ac:dyDescent="0.35">
      <c r="A33">
        <v>32</v>
      </c>
      <c r="B33" t="s">
        <v>11</v>
      </c>
      <c r="C33" s="1">
        <v>12.72</v>
      </c>
      <c r="D33">
        <v>24</v>
      </c>
      <c r="E33">
        <v>0</v>
      </c>
    </row>
    <row r="34" spans="1:5" x14ac:dyDescent="0.35">
      <c r="A34">
        <v>33</v>
      </c>
      <c r="B34" t="s">
        <v>11</v>
      </c>
      <c r="C34" s="1">
        <v>16.72</v>
      </c>
      <c r="D34">
        <v>13</v>
      </c>
      <c r="E34">
        <v>0</v>
      </c>
    </row>
    <row r="35" spans="1:5" x14ac:dyDescent="0.35">
      <c r="A35">
        <v>34</v>
      </c>
      <c r="B35" t="s">
        <v>11</v>
      </c>
      <c r="C35" s="1">
        <v>16.739999999999998</v>
      </c>
      <c r="D35">
        <v>30</v>
      </c>
      <c r="E35">
        <v>0</v>
      </c>
    </row>
    <row r="36" spans="1:5" x14ac:dyDescent="0.35">
      <c r="A36">
        <v>35</v>
      </c>
      <c r="B36" t="s">
        <v>11</v>
      </c>
      <c r="C36" s="1">
        <v>28.36</v>
      </c>
      <c r="D36">
        <v>31</v>
      </c>
      <c r="E36">
        <v>0</v>
      </c>
    </row>
    <row r="37" spans="1:5" x14ac:dyDescent="0.35">
      <c r="A37">
        <v>36</v>
      </c>
      <c r="B37" t="s">
        <v>11</v>
      </c>
      <c r="C37" s="1">
        <v>33.25</v>
      </c>
      <c r="D37">
        <v>44</v>
      </c>
      <c r="E37">
        <v>1</v>
      </c>
    </row>
    <row r="38" spans="1:5" x14ac:dyDescent="0.35">
      <c r="A38">
        <v>37</v>
      </c>
      <c r="B38" t="s">
        <v>11</v>
      </c>
      <c r="C38" s="1">
        <v>17.52</v>
      </c>
      <c r="D38">
        <v>23</v>
      </c>
      <c r="E38">
        <v>0</v>
      </c>
    </row>
    <row r="39" spans="1:5" x14ac:dyDescent="0.35">
      <c r="A39">
        <v>38</v>
      </c>
      <c r="B39" t="s">
        <v>11</v>
      </c>
      <c r="C39" s="1">
        <v>16.09</v>
      </c>
      <c r="D39">
        <v>30</v>
      </c>
      <c r="E39">
        <v>0</v>
      </c>
    </row>
    <row r="40" spans="1:5" x14ac:dyDescent="0.35">
      <c r="A40">
        <v>39</v>
      </c>
      <c r="B40" t="s">
        <v>11</v>
      </c>
      <c r="C40" s="1">
        <v>18.46</v>
      </c>
      <c r="D40">
        <v>34</v>
      </c>
      <c r="E40">
        <v>0</v>
      </c>
    </row>
    <row r="41" spans="1:5" x14ac:dyDescent="0.35">
      <c r="A41">
        <v>40</v>
      </c>
      <c r="B41" t="s">
        <v>11</v>
      </c>
      <c r="C41" s="1">
        <v>8.33</v>
      </c>
      <c r="D41">
        <v>20</v>
      </c>
      <c r="E41">
        <v>0</v>
      </c>
    </row>
    <row r="42" spans="1:5" x14ac:dyDescent="0.35">
      <c r="A42">
        <v>41</v>
      </c>
      <c r="B42" t="s">
        <v>10</v>
      </c>
      <c r="C42" s="1">
        <v>92.88</v>
      </c>
      <c r="D42">
        <v>48</v>
      </c>
      <c r="E42">
        <v>1</v>
      </c>
    </row>
    <row r="43" spans="1:5" x14ac:dyDescent="0.35">
      <c r="A43">
        <v>42</v>
      </c>
      <c r="B43" t="s">
        <v>10</v>
      </c>
      <c r="C43" s="1">
        <v>50.17</v>
      </c>
      <c r="D43">
        <v>24</v>
      </c>
      <c r="E43">
        <v>1</v>
      </c>
    </row>
    <row r="44" spans="1:5" x14ac:dyDescent="0.35">
      <c r="A44">
        <v>43</v>
      </c>
      <c r="B44" t="s">
        <v>10</v>
      </c>
      <c r="C44" s="1">
        <v>55.88</v>
      </c>
      <c r="D44">
        <v>64</v>
      </c>
      <c r="E44">
        <v>1</v>
      </c>
    </row>
    <row r="45" spans="1:5" x14ac:dyDescent="0.35">
      <c r="A45">
        <v>44</v>
      </c>
      <c r="B45" t="s">
        <v>10</v>
      </c>
      <c r="C45" s="1">
        <v>7.75</v>
      </c>
      <c r="D45">
        <v>29</v>
      </c>
      <c r="E45">
        <v>1</v>
      </c>
    </row>
    <row r="46" spans="1:5" x14ac:dyDescent="0.35">
      <c r="A46">
        <v>45</v>
      </c>
      <c r="B46" t="s">
        <v>10</v>
      </c>
      <c r="C46" s="1">
        <v>8.7200000000000006</v>
      </c>
      <c r="D46">
        <v>16</v>
      </c>
      <c r="E46">
        <v>0</v>
      </c>
    </row>
    <row r="47" spans="1:5" x14ac:dyDescent="0.35">
      <c r="A47">
        <v>46</v>
      </c>
      <c r="B47" t="s">
        <v>10</v>
      </c>
      <c r="C47" s="1">
        <v>26.32</v>
      </c>
      <c r="D47">
        <v>20</v>
      </c>
      <c r="E47">
        <v>1</v>
      </c>
    </row>
    <row r="48" spans="1:5" x14ac:dyDescent="0.35">
      <c r="A48">
        <v>47</v>
      </c>
      <c r="B48" t="s">
        <v>10</v>
      </c>
      <c r="C48" s="1">
        <v>20.83</v>
      </c>
      <c r="D48">
        <v>9</v>
      </c>
      <c r="E48">
        <v>1</v>
      </c>
    </row>
    <row r="49" spans="1:5" x14ac:dyDescent="0.35">
      <c r="A49">
        <v>48</v>
      </c>
      <c r="B49" t="s">
        <v>10</v>
      </c>
      <c r="C49" s="1">
        <v>3.33</v>
      </c>
      <c r="D49">
        <v>24</v>
      </c>
      <c r="E49">
        <v>0</v>
      </c>
    </row>
    <row r="50" spans="1:5" x14ac:dyDescent="0.35">
      <c r="A50">
        <v>49</v>
      </c>
      <c r="B50" t="s">
        <v>10</v>
      </c>
      <c r="C50" s="1">
        <v>91.6</v>
      </c>
      <c r="D50">
        <v>80</v>
      </c>
      <c r="E50">
        <v>1</v>
      </c>
    </row>
    <row r="51" spans="1:5" x14ac:dyDescent="0.35">
      <c r="A51">
        <v>50</v>
      </c>
      <c r="B51" t="s">
        <v>10</v>
      </c>
      <c r="C51" s="1">
        <v>17.27</v>
      </c>
      <c r="D51">
        <v>21</v>
      </c>
      <c r="E51">
        <v>1</v>
      </c>
    </row>
    <row r="52" spans="1:5" x14ac:dyDescent="0.35">
      <c r="A52">
        <v>51</v>
      </c>
      <c r="B52" t="s">
        <v>9</v>
      </c>
      <c r="C52" s="1">
        <v>76.010000000000005</v>
      </c>
      <c r="D52">
        <v>117</v>
      </c>
      <c r="E52">
        <v>1</v>
      </c>
    </row>
    <row r="53" spans="1:5" x14ac:dyDescent="0.35">
      <c r="A53">
        <v>52</v>
      </c>
      <c r="B53" t="s">
        <v>9</v>
      </c>
      <c r="C53" s="1">
        <v>99.1</v>
      </c>
      <c r="D53">
        <v>118</v>
      </c>
      <c r="E53">
        <v>1</v>
      </c>
    </row>
    <row r="54" spans="1:5" x14ac:dyDescent="0.35">
      <c r="A54">
        <v>53</v>
      </c>
      <c r="B54" t="s">
        <v>9</v>
      </c>
      <c r="C54" s="1">
        <v>4.53</v>
      </c>
      <c r="D54">
        <v>6</v>
      </c>
      <c r="E54">
        <v>1</v>
      </c>
    </row>
    <row r="55" spans="1:5" x14ac:dyDescent="0.35">
      <c r="A55">
        <v>54</v>
      </c>
      <c r="B55" t="s">
        <v>9</v>
      </c>
      <c r="C55" s="1">
        <v>12.24</v>
      </c>
      <c r="D55">
        <v>1</v>
      </c>
      <c r="E55">
        <v>0</v>
      </c>
    </row>
    <row r="56" spans="1:5" x14ac:dyDescent="0.35">
      <c r="A56">
        <v>55</v>
      </c>
      <c r="B56" t="s">
        <v>9</v>
      </c>
      <c r="C56" s="1">
        <v>26.61</v>
      </c>
      <c r="D56">
        <v>11</v>
      </c>
      <c r="E56">
        <v>0</v>
      </c>
    </row>
    <row r="57" spans="1:5" x14ac:dyDescent="0.35">
      <c r="A57">
        <v>56</v>
      </c>
      <c r="B57" t="s">
        <v>9</v>
      </c>
      <c r="C57" s="1">
        <v>51.27</v>
      </c>
      <c r="D57">
        <v>52</v>
      </c>
      <c r="E57">
        <v>1</v>
      </c>
    </row>
    <row r="58" spans="1:5" x14ac:dyDescent="0.35">
      <c r="A58">
        <v>57</v>
      </c>
      <c r="B58" t="s">
        <v>9</v>
      </c>
      <c r="C58" s="1">
        <v>9.32</v>
      </c>
      <c r="D58">
        <v>29</v>
      </c>
      <c r="E58">
        <v>1</v>
      </c>
    </row>
    <row r="59" spans="1:5" x14ac:dyDescent="0.35">
      <c r="A59">
        <v>58</v>
      </c>
      <c r="B59" t="s">
        <v>9</v>
      </c>
      <c r="C59" s="1">
        <v>28.66</v>
      </c>
      <c r="D59">
        <v>5</v>
      </c>
      <c r="E59">
        <v>0</v>
      </c>
    </row>
    <row r="60" spans="1:5" x14ac:dyDescent="0.35">
      <c r="A60">
        <v>59</v>
      </c>
      <c r="B60" t="s">
        <v>9</v>
      </c>
      <c r="C60" s="1">
        <v>114.47</v>
      </c>
      <c r="D60">
        <v>123</v>
      </c>
      <c r="E60">
        <v>1</v>
      </c>
    </row>
    <row r="61" spans="1:5" x14ac:dyDescent="0.35">
      <c r="A61">
        <v>60</v>
      </c>
      <c r="B61" t="s">
        <v>9</v>
      </c>
      <c r="C61" s="1">
        <v>11.36</v>
      </c>
      <c r="D61">
        <v>11</v>
      </c>
      <c r="E61"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CF82-D001-455F-AF80-EFEF4E88F524}">
  <sheetPr codeName="Sheet4"/>
  <dimension ref="A1:I61"/>
  <sheetViews>
    <sheetView workbookViewId="0">
      <selection activeCell="T22" sqref="T22"/>
    </sheetView>
  </sheetViews>
  <sheetFormatPr defaultRowHeight="12.75" x14ac:dyDescent="0.35"/>
  <cols>
    <col min="1" max="1" width="15.86328125" bestFit="1" customWidth="1"/>
    <col min="6" max="6" width="11.06640625" bestFit="1" customWidth="1"/>
    <col min="7" max="7" width="13" customWidth="1"/>
    <col min="8" max="8" width="11.86328125" customWidth="1"/>
    <col min="9" max="9" width="12" bestFit="1" customWidth="1"/>
  </cols>
  <sheetData>
    <row r="1" spans="1:9" ht="13.15" x14ac:dyDescent="0.4">
      <c r="A1" s="2" t="s">
        <v>8</v>
      </c>
      <c r="B1" s="3" t="s">
        <v>7</v>
      </c>
      <c r="C1" s="3" t="s">
        <v>6</v>
      </c>
      <c r="D1" s="3" t="s">
        <v>5</v>
      </c>
      <c r="E1" s="3" t="s">
        <v>4</v>
      </c>
      <c r="F1" s="3" t="s">
        <v>3</v>
      </c>
      <c r="G1" s="2" t="s">
        <v>2</v>
      </c>
      <c r="H1" s="2" t="s">
        <v>1</v>
      </c>
      <c r="I1" s="2" t="s">
        <v>0</v>
      </c>
    </row>
    <row r="2" spans="1:9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 s="1">
        <v>63.16</v>
      </c>
      <c r="H2">
        <v>12</v>
      </c>
      <c r="I2">
        <v>0</v>
      </c>
    </row>
    <row r="3" spans="1:9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 s="1">
        <v>1.45</v>
      </c>
      <c r="H3">
        <v>35</v>
      </c>
      <c r="I3">
        <v>1</v>
      </c>
    </row>
    <row r="4" spans="1:9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 s="1">
        <v>98.84</v>
      </c>
      <c r="H4">
        <v>116</v>
      </c>
      <c r="I4">
        <v>1</v>
      </c>
    </row>
    <row r="5" spans="1:9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 s="1">
        <v>28.13</v>
      </c>
      <c r="H5">
        <v>37</v>
      </c>
      <c r="I5">
        <v>1</v>
      </c>
    </row>
    <row r="6" spans="1:9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 s="1">
        <v>6.95</v>
      </c>
      <c r="H6">
        <v>8</v>
      </c>
      <c r="I6">
        <v>1</v>
      </c>
    </row>
    <row r="7" spans="1:9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 s="1">
        <v>16.66</v>
      </c>
      <c r="H7">
        <v>17</v>
      </c>
      <c r="I7">
        <v>0</v>
      </c>
    </row>
    <row r="8" spans="1:9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 s="1">
        <v>27.11</v>
      </c>
      <c r="H8">
        <v>32</v>
      </c>
      <c r="I8">
        <v>0</v>
      </c>
    </row>
    <row r="9" spans="1:9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 s="1">
        <v>14.09</v>
      </c>
      <c r="H9">
        <v>37</v>
      </c>
      <c r="I9">
        <v>1</v>
      </c>
    </row>
    <row r="10" spans="1:9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 s="1">
        <v>12.29</v>
      </c>
      <c r="H10">
        <v>6</v>
      </c>
      <c r="I10">
        <v>1</v>
      </c>
    </row>
    <row r="11" spans="1:9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 s="1">
        <v>13.59</v>
      </c>
      <c r="H11">
        <v>29</v>
      </c>
      <c r="I11">
        <v>0</v>
      </c>
    </row>
    <row r="12" spans="1:9" x14ac:dyDescent="0.35">
      <c r="A12">
        <v>11</v>
      </c>
      <c r="B12">
        <v>1</v>
      </c>
      <c r="C12">
        <v>0</v>
      </c>
      <c r="D12">
        <v>0</v>
      </c>
      <c r="E12">
        <v>0</v>
      </c>
      <c r="F12">
        <v>0</v>
      </c>
      <c r="G12" s="1">
        <v>54.84</v>
      </c>
      <c r="H12">
        <v>27</v>
      </c>
      <c r="I12">
        <v>1</v>
      </c>
    </row>
    <row r="13" spans="1:9" x14ac:dyDescent="0.35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 s="1">
        <v>34.76</v>
      </c>
      <c r="H13">
        <v>5</v>
      </c>
      <c r="I13">
        <v>1</v>
      </c>
    </row>
    <row r="14" spans="1:9" x14ac:dyDescent="0.35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 s="1">
        <v>115.74</v>
      </c>
      <c r="H14">
        <v>109</v>
      </c>
      <c r="I14">
        <v>1</v>
      </c>
    </row>
    <row r="15" spans="1:9" x14ac:dyDescent="0.35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 s="1">
        <v>51.08</v>
      </c>
      <c r="H15">
        <v>25</v>
      </c>
      <c r="I15">
        <v>1</v>
      </c>
    </row>
    <row r="16" spans="1:9" x14ac:dyDescent="0.35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 s="1">
        <v>30.78</v>
      </c>
      <c r="H16">
        <v>13</v>
      </c>
      <c r="I16">
        <v>0</v>
      </c>
    </row>
    <row r="17" spans="1:9" x14ac:dyDescent="0.35">
      <c r="A17">
        <v>16</v>
      </c>
      <c r="B17">
        <v>1</v>
      </c>
      <c r="C17">
        <v>0</v>
      </c>
      <c r="D17">
        <v>0</v>
      </c>
      <c r="E17">
        <v>0</v>
      </c>
      <c r="F17">
        <v>0</v>
      </c>
      <c r="G17" s="1">
        <v>51.11</v>
      </c>
      <c r="H17">
        <v>16</v>
      </c>
      <c r="I17">
        <v>1</v>
      </c>
    </row>
    <row r="18" spans="1:9" x14ac:dyDescent="0.35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 s="1">
        <v>31.53</v>
      </c>
      <c r="H18">
        <v>25</v>
      </c>
      <c r="I18">
        <v>1</v>
      </c>
    </row>
    <row r="19" spans="1:9" x14ac:dyDescent="0.35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 s="1">
        <v>38.479999999999997</v>
      </c>
      <c r="H19">
        <v>2</v>
      </c>
      <c r="I19">
        <v>0</v>
      </c>
    </row>
    <row r="20" spans="1:9" x14ac:dyDescent="0.35">
      <c r="A20">
        <v>19</v>
      </c>
      <c r="B20">
        <v>1</v>
      </c>
      <c r="C20">
        <v>0</v>
      </c>
      <c r="D20">
        <v>0</v>
      </c>
      <c r="E20">
        <v>0</v>
      </c>
      <c r="F20">
        <v>0</v>
      </c>
      <c r="G20" s="1">
        <v>73.900000000000006</v>
      </c>
      <c r="H20">
        <v>58</v>
      </c>
      <c r="I20">
        <v>1</v>
      </c>
    </row>
    <row r="21" spans="1:9" x14ac:dyDescent="0.35">
      <c r="A21">
        <v>20</v>
      </c>
      <c r="B21">
        <v>1</v>
      </c>
      <c r="C21">
        <v>0</v>
      </c>
      <c r="D21">
        <v>0</v>
      </c>
      <c r="E21">
        <v>0</v>
      </c>
      <c r="F21">
        <v>0</v>
      </c>
      <c r="G21" s="1">
        <v>4.95</v>
      </c>
      <c r="H21">
        <v>15</v>
      </c>
      <c r="I21">
        <v>0</v>
      </c>
    </row>
    <row r="22" spans="1:9" x14ac:dyDescent="0.35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 s="1">
        <v>39.71</v>
      </c>
      <c r="H22">
        <v>25</v>
      </c>
      <c r="I22">
        <v>1</v>
      </c>
    </row>
    <row r="23" spans="1:9" x14ac:dyDescent="0.35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 s="1">
        <v>60.56</v>
      </c>
      <c r="H23">
        <v>34</v>
      </c>
      <c r="I23">
        <v>1</v>
      </c>
    </row>
    <row r="24" spans="1:9" x14ac:dyDescent="0.35">
      <c r="A24">
        <v>23</v>
      </c>
      <c r="B24">
        <v>0</v>
      </c>
      <c r="C24">
        <v>1</v>
      </c>
      <c r="D24">
        <v>0</v>
      </c>
      <c r="E24">
        <v>0</v>
      </c>
      <c r="F24">
        <v>0</v>
      </c>
      <c r="G24" s="1">
        <v>24.1</v>
      </c>
      <c r="H24">
        <v>4</v>
      </c>
      <c r="I24">
        <v>1</v>
      </c>
    </row>
    <row r="25" spans="1:9" x14ac:dyDescent="0.35">
      <c r="A25">
        <v>24</v>
      </c>
      <c r="B25">
        <v>0</v>
      </c>
      <c r="C25">
        <v>1</v>
      </c>
      <c r="D25">
        <v>0</v>
      </c>
      <c r="E25">
        <v>0</v>
      </c>
      <c r="F25">
        <v>0</v>
      </c>
      <c r="G25" s="1">
        <v>93.38</v>
      </c>
      <c r="H25">
        <v>80</v>
      </c>
      <c r="I25">
        <v>1</v>
      </c>
    </row>
    <row r="26" spans="1:9" x14ac:dyDescent="0.35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 s="1">
        <v>23.11</v>
      </c>
      <c r="H26">
        <v>2</v>
      </c>
      <c r="I26">
        <v>0</v>
      </c>
    </row>
    <row r="27" spans="1:9" x14ac:dyDescent="0.35">
      <c r="A27">
        <v>26</v>
      </c>
      <c r="B27">
        <v>0</v>
      </c>
      <c r="C27">
        <v>1</v>
      </c>
      <c r="D27">
        <v>0</v>
      </c>
      <c r="E27">
        <v>0</v>
      </c>
      <c r="F27">
        <v>0</v>
      </c>
      <c r="G27" s="1">
        <v>40.72</v>
      </c>
      <c r="H27">
        <v>45</v>
      </c>
      <c r="I27">
        <v>1</v>
      </c>
    </row>
    <row r="28" spans="1:9" x14ac:dyDescent="0.35">
      <c r="A28">
        <v>27</v>
      </c>
      <c r="B28">
        <v>0</v>
      </c>
      <c r="C28">
        <v>1</v>
      </c>
      <c r="D28">
        <v>0</v>
      </c>
      <c r="E28">
        <v>0</v>
      </c>
      <c r="F28">
        <v>0</v>
      </c>
      <c r="G28" s="1">
        <v>19.43</v>
      </c>
      <c r="H28">
        <v>20</v>
      </c>
      <c r="I28">
        <v>0</v>
      </c>
    </row>
    <row r="29" spans="1:9" x14ac:dyDescent="0.35">
      <c r="A29">
        <v>28</v>
      </c>
      <c r="B29">
        <v>0</v>
      </c>
      <c r="C29">
        <v>1</v>
      </c>
      <c r="D29">
        <v>0</v>
      </c>
      <c r="E29">
        <v>0</v>
      </c>
      <c r="F29">
        <v>0</v>
      </c>
      <c r="G29" s="1">
        <v>80.84</v>
      </c>
      <c r="H29">
        <v>52</v>
      </c>
      <c r="I29">
        <v>1</v>
      </c>
    </row>
    <row r="30" spans="1:9" x14ac:dyDescent="0.35">
      <c r="A30">
        <v>29</v>
      </c>
      <c r="B30">
        <v>0</v>
      </c>
      <c r="C30">
        <v>1</v>
      </c>
      <c r="D30">
        <v>0</v>
      </c>
      <c r="E30">
        <v>0</v>
      </c>
      <c r="F30">
        <v>0</v>
      </c>
      <c r="G30" s="1">
        <v>24.86</v>
      </c>
      <c r="H30">
        <v>35</v>
      </c>
      <c r="I30">
        <v>1</v>
      </c>
    </row>
    <row r="31" spans="1:9" x14ac:dyDescent="0.35">
      <c r="A31">
        <v>30</v>
      </c>
      <c r="B31">
        <v>0</v>
      </c>
      <c r="C31">
        <v>0</v>
      </c>
      <c r="D31">
        <v>1</v>
      </c>
      <c r="E31">
        <v>0</v>
      </c>
      <c r="F31">
        <v>0</v>
      </c>
      <c r="G31" s="1">
        <v>34.28</v>
      </c>
      <c r="H31">
        <v>30</v>
      </c>
      <c r="I31">
        <v>1</v>
      </c>
    </row>
    <row r="32" spans="1:9" x14ac:dyDescent="0.35">
      <c r="A32">
        <v>31</v>
      </c>
      <c r="B32">
        <v>0</v>
      </c>
      <c r="C32">
        <v>0</v>
      </c>
      <c r="D32">
        <v>1</v>
      </c>
      <c r="E32">
        <v>0</v>
      </c>
      <c r="F32">
        <v>0</v>
      </c>
      <c r="G32" s="1">
        <v>40.47</v>
      </c>
      <c r="H32">
        <v>14</v>
      </c>
      <c r="I32">
        <v>0</v>
      </c>
    </row>
    <row r="33" spans="1:9" x14ac:dyDescent="0.35">
      <c r="A33">
        <v>32</v>
      </c>
      <c r="B33">
        <v>0</v>
      </c>
      <c r="C33">
        <v>0</v>
      </c>
      <c r="D33">
        <v>1</v>
      </c>
      <c r="E33">
        <v>0</v>
      </c>
      <c r="F33">
        <v>0</v>
      </c>
      <c r="G33" s="1">
        <v>12.72</v>
      </c>
      <c r="H33">
        <v>24</v>
      </c>
      <c r="I33">
        <v>0</v>
      </c>
    </row>
    <row r="34" spans="1:9" x14ac:dyDescent="0.35">
      <c r="A34">
        <v>33</v>
      </c>
      <c r="B34">
        <v>0</v>
      </c>
      <c r="C34">
        <v>0</v>
      </c>
      <c r="D34">
        <v>1</v>
      </c>
      <c r="E34">
        <v>0</v>
      </c>
      <c r="F34">
        <v>0</v>
      </c>
      <c r="G34" s="1">
        <v>16.72</v>
      </c>
      <c r="H34">
        <v>13</v>
      </c>
      <c r="I34">
        <v>0</v>
      </c>
    </row>
    <row r="35" spans="1:9" x14ac:dyDescent="0.35">
      <c r="A35">
        <v>34</v>
      </c>
      <c r="B35">
        <v>0</v>
      </c>
      <c r="C35">
        <v>0</v>
      </c>
      <c r="D35">
        <v>1</v>
      </c>
      <c r="E35">
        <v>0</v>
      </c>
      <c r="F35">
        <v>0</v>
      </c>
      <c r="G35" s="1">
        <v>16.739999999999998</v>
      </c>
      <c r="H35">
        <v>30</v>
      </c>
      <c r="I35">
        <v>0</v>
      </c>
    </row>
    <row r="36" spans="1:9" x14ac:dyDescent="0.35">
      <c r="A36">
        <v>35</v>
      </c>
      <c r="B36">
        <v>0</v>
      </c>
      <c r="C36">
        <v>0</v>
      </c>
      <c r="D36">
        <v>1</v>
      </c>
      <c r="E36">
        <v>0</v>
      </c>
      <c r="F36">
        <v>0</v>
      </c>
      <c r="G36" s="1">
        <v>28.36</v>
      </c>
      <c r="H36">
        <v>31</v>
      </c>
      <c r="I36">
        <v>0</v>
      </c>
    </row>
    <row r="37" spans="1:9" x14ac:dyDescent="0.35">
      <c r="A37">
        <v>36</v>
      </c>
      <c r="B37">
        <v>0</v>
      </c>
      <c r="C37">
        <v>0</v>
      </c>
      <c r="D37">
        <v>1</v>
      </c>
      <c r="E37">
        <v>0</v>
      </c>
      <c r="F37">
        <v>0</v>
      </c>
      <c r="G37" s="1">
        <v>33.25</v>
      </c>
      <c r="H37">
        <v>44</v>
      </c>
      <c r="I37">
        <v>1</v>
      </c>
    </row>
    <row r="38" spans="1:9" x14ac:dyDescent="0.35">
      <c r="A38">
        <v>37</v>
      </c>
      <c r="B38">
        <v>0</v>
      </c>
      <c r="C38">
        <v>0</v>
      </c>
      <c r="D38">
        <v>1</v>
      </c>
      <c r="E38">
        <v>0</v>
      </c>
      <c r="F38">
        <v>0</v>
      </c>
      <c r="G38" s="1">
        <v>17.52</v>
      </c>
      <c r="H38">
        <v>23</v>
      </c>
      <c r="I38">
        <v>0</v>
      </c>
    </row>
    <row r="39" spans="1:9" x14ac:dyDescent="0.35">
      <c r="A39">
        <v>38</v>
      </c>
      <c r="B39">
        <v>0</v>
      </c>
      <c r="C39">
        <v>0</v>
      </c>
      <c r="D39">
        <v>1</v>
      </c>
      <c r="E39">
        <v>0</v>
      </c>
      <c r="F39">
        <v>0</v>
      </c>
      <c r="G39" s="1">
        <v>16.09</v>
      </c>
      <c r="H39">
        <v>30</v>
      </c>
      <c r="I39">
        <v>0</v>
      </c>
    </row>
    <row r="40" spans="1:9" x14ac:dyDescent="0.35">
      <c r="A40">
        <v>39</v>
      </c>
      <c r="B40">
        <v>0</v>
      </c>
      <c r="C40">
        <v>0</v>
      </c>
      <c r="D40">
        <v>1</v>
      </c>
      <c r="E40">
        <v>0</v>
      </c>
      <c r="F40">
        <v>0</v>
      </c>
      <c r="G40" s="1">
        <v>18.46</v>
      </c>
      <c r="H40">
        <v>34</v>
      </c>
      <c r="I40">
        <v>0</v>
      </c>
    </row>
    <row r="41" spans="1:9" x14ac:dyDescent="0.35">
      <c r="A41">
        <v>40</v>
      </c>
      <c r="B41">
        <v>0</v>
      </c>
      <c r="C41">
        <v>0</v>
      </c>
      <c r="D41">
        <v>1</v>
      </c>
      <c r="E41">
        <v>0</v>
      </c>
      <c r="F41">
        <v>0</v>
      </c>
      <c r="G41" s="1">
        <v>8.33</v>
      </c>
      <c r="H41">
        <v>20</v>
      </c>
      <c r="I41">
        <v>0</v>
      </c>
    </row>
    <row r="42" spans="1:9" x14ac:dyDescent="0.35">
      <c r="A42">
        <v>41</v>
      </c>
      <c r="B42">
        <v>0</v>
      </c>
      <c r="C42">
        <v>0</v>
      </c>
      <c r="D42">
        <v>0</v>
      </c>
      <c r="E42">
        <v>1</v>
      </c>
      <c r="F42">
        <v>0</v>
      </c>
      <c r="G42" s="1">
        <v>92.88</v>
      </c>
      <c r="H42">
        <v>48</v>
      </c>
      <c r="I42">
        <v>1</v>
      </c>
    </row>
    <row r="43" spans="1:9" x14ac:dyDescent="0.35">
      <c r="A43">
        <v>42</v>
      </c>
      <c r="B43">
        <v>0</v>
      </c>
      <c r="C43">
        <v>0</v>
      </c>
      <c r="D43">
        <v>0</v>
      </c>
      <c r="E43">
        <v>1</v>
      </c>
      <c r="F43">
        <v>0</v>
      </c>
      <c r="G43" s="1">
        <v>50.17</v>
      </c>
      <c r="H43">
        <v>24</v>
      </c>
      <c r="I43">
        <v>1</v>
      </c>
    </row>
    <row r="44" spans="1:9" x14ac:dyDescent="0.35">
      <c r="A44">
        <v>43</v>
      </c>
      <c r="B44">
        <v>0</v>
      </c>
      <c r="C44">
        <v>0</v>
      </c>
      <c r="D44">
        <v>0</v>
      </c>
      <c r="E44">
        <v>1</v>
      </c>
      <c r="F44">
        <v>0</v>
      </c>
      <c r="G44" s="1">
        <v>55.88</v>
      </c>
      <c r="H44">
        <v>64</v>
      </c>
      <c r="I44">
        <v>1</v>
      </c>
    </row>
    <row r="45" spans="1:9" x14ac:dyDescent="0.35">
      <c r="A45">
        <v>44</v>
      </c>
      <c r="B45">
        <v>0</v>
      </c>
      <c r="C45">
        <v>0</v>
      </c>
      <c r="D45">
        <v>0</v>
      </c>
      <c r="E45">
        <v>1</v>
      </c>
      <c r="F45">
        <v>0</v>
      </c>
      <c r="G45" s="1">
        <v>7.75</v>
      </c>
      <c r="H45">
        <v>29</v>
      </c>
      <c r="I45">
        <v>1</v>
      </c>
    </row>
    <row r="46" spans="1:9" x14ac:dyDescent="0.35">
      <c r="A46">
        <v>45</v>
      </c>
      <c r="B46">
        <v>0</v>
      </c>
      <c r="C46">
        <v>0</v>
      </c>
      <c r="D46">
        <v>0</v>
      </c>
      <c r="E46">
        <v>1</v>
      </c>
      <c r="F46">
        <v>0</v>
      </c>
      <c r="G46" s="1">
        <v>8.7200000000000006</v>
      </c>
      <c r="H46">
        <v>16</v>
      </c>
      <c r="I46">
        <v>0</v>
      </c>
    </row>
    <row r="47" spans="1:9" x14ac:dyDescent="0.35">
      <c r="A47">
        <v>46</v>
      </c>
      <c r="B47">
        <v>0</v>
      </c>
      <c r="C47">
        <v>0</v>
      </c>
      <c r="D47">
        <v>0</v>
      </c>
      <c r="E47">
        <v>1</v>
      </c>
      <c r="F47">
        <v>0</v>
      </c>
      <c r="G47" s="1">
        <v>26.32</v>
      </c>
      <c r="H47">
        <v>20</v>
      </c>
      <c r="I47">
        <v>1</v>
      </c>
    </row>
    <row r="48" spans="1:9" x14ac:dyDescent="0.35">
      <c r="A48">
        <v>47</v>
      </c>
      <c r="B48">
        <v>0</v>
      </c>
      <c r="C48">
        <v>0</v>
      </c>
      <c r="D48">
        <v>0</v>
      </c>
      <c r="E48">
        <v>1</v>
      </c>
      <c r="F48">
        <v>0</v>
      </c>
      <c r="G48" s="1">
        <v>20.83</v>
      </c>
      <c r="H48">
        <v>9</v>
      </c>
      <c r="I48">
        <v>1</v>
      </c>
    </row>
    <row r="49" spans="1:9" x14ac:dyDescent="0.35">
      <c r="A49">
        <v>48</v>
      </c>
      <c r="B49">
        <v>0</v>
      </c>
      <c r="C49">
        <v>0</v>
      </c>
      <c r="D49">
        <v>0</v>
      </c>
      <c r="E49">
        <v>1</v>
      </c>
      <c r="F49">
        <v>0</v>
      </c>
      <c r="G49" s="1">
        <v>3.33</v>
      </c>
      <c r="H49">
        <v>24</v>
      </c>
      <c r="I49">
        <v>0</v>
      </c>
    </row>
    <row r="50" spans="1:9" x14ac:dyDescent="0.35">
      <c r="A50">
        <v>49</v>
      </c>
      <c r="B50">
        <v>0</v>
      </c>
      <c r="C50">
        <v>0</v>
      </c>
      <c r="D50">
        <v>0</v>
      </c>
      <c r="E50">
        <v>1</v>
      </c>
      <c r="F50">
        <v>0</v>
      </c>
      <c r="G50" s="1">
        <v>91.6</v>
      </c>
      <c r="H50">
        <v>80</v>
      </c>
      <c r="I50">
        <v>1</v>
      </c>
    </row>
    <row r="51" spans="1:9" x14ac:dyDescent="0.35">
      <c r="A51">
        <v>50</v>
      </c>
      <c r="B51">
        <v>0</v>
      </c>
      <c r="C51">
        <v>0</v>
      </c>
      <c r="D51">
        <v>0</v>
      </c>
      <c r="E51">
        <v>1</v>
      </c>
      <c r="F51">
        <v>0</v>
      </c>
      <c r="G51" s="1">
        <v>17.27</v>
      </c>
      <c r="H51">
        <v>21</v>
      </c>
      <c r="I51">
        <v>1</v>
      </c>
    </row>
    <row r="52" spans="1:9" x14ac:dyDescent="0.35">
      <c r="A52">
        <v>51</v>
      </c>
      <c r="B52">
        <v>0</v>
      </c>
      <c r="C52">
        <v>0</v>
      </c>
      <c r="D52">
        <v>0</v>
      </c>
      <c r="E52">
        <v>0</v>
      </c>
      <c r="F52">
        <v>1</v>
      </c>
      <c r="G52" s="1">
        <v>76.010000000000005</v>
      </c>
      <c r="H52">
        <v>117</v>
      </c>
      <c r="I52">
        <v>1</v>
      </c>
    </row>
    <row r="53" spans="1:9" x14ac:dyDescent="0.35">
      <c r="A53">
        <v>52</v>
      </c>
      <c r="B53">
        <v>0</v>
      </c>
      <c r="C53">
        <v>0</v>
      </c>
      <c r="D53">
        <v>0</v>
      </c>
      <c r="E53">
        <v>0</v>
      </c>
      <c r="F53">
        <v>1</v>
      </c>
      <c r="G53" s="1">
        <v>99.1</v>
      </c>
      <c r="H53">
        <v>118</v>
      </c>
      <c r="I53">
        <v>1</v>
      </c>
    </row>
    <row r="54" spans="1:9" x14ac:dyDescent="0.35">
      <c r="A54">
        <v>53</v>
      </c>
      <c r="B54">
        <v>0</v>
      </c>
      <c r="C54">
        <v>0</v>
      </c>
      <c r="D54">
        <v>0</v>
      </c>
      <c r="E54">
        <v>0</v>
      </c>
      <c r="F54">
        <v>1</v>
      </c>
      <c r="G54" s="1">
        <v>4.53</v>
      </c>
      <c r="H54">
        <v>6</v>
      </c>
      <c r="I54">
        <v>1</v>
      </c>
    </row>
    <row r="55" spans="1:9" x14ac:dyDescent="0.35">
      <c r="A55">
        <v>54</v>
      </c>
      <c r="B55">
        <v>0</v>
      </c>
      <c r="C55">
        <v>0</v>
      </c>
      <c r="D55">
        <v>0</v>
      </c>
      <c r="E55">
        <v>0</v>
      </c>
      <c r="F55">
        <v>1</v>
      </c>
      <c r="G55" s="1">
        <v>12.24</v>
      </c>
      <c r="H55">
        <v>1</v>
      </c>
      <c r="I55">
        <v>0</v>
      </c>
    </row>
    <row r="56" spans="1:9" x14ac:dyDescent="0.35">
      <c r="A56">
        <v>55</v>
      </c>
      <c r="B56">
        <v>0</v>
      </c>
      <c r="C56">
        <v>0</v>
      </c>
      <c r="D56">
        <v>0</v>
      </c>
      <c r="E56">
        <v>0</v>
      </c>
      <c r="F56">
        <v>1</v>
      </c>
      <c r="G56" s="1">
        <v>26.61</v>
      </c>
      <c r="H56">
        <v>11</v>
      </c>
      <c r="I56">
        <v>0</v>
      </c>
    </row>
    <row r="57" spans="1:9" x14ac:dyDescent="0.35">
      <c r="A57">
        <v>56</v>
      </c>
      <c r="B57">
        <v>0</v>
      </c>
      <c r="C57">
        <v>0</v>
      </c>
      <c r="D57">
        <v>0</v>
      </c>
      <c r="E57">
        <v>0</v>
      </c>
      <c r="F57">
        <v>1</v>
      </c>
      <c r="G57" s="1">
        <v>51.27</v>
      </c>
      <c r="H57">
        <v>52</v>
      </c>
      <c r="I57">
        <v>1</v>
      </c>
    </row>
    <row r="58" spans="1:9" x14ac:dyDescent="0.35">
      <c r="A58">
        <v>57</v>
      </c>
      <c r="B58">
        <v>0</v>
      </c>
      <c r="C58">
        <v>0</v>
      </c>
      <c r="D58">
        <v>0</v>
      </c>
      <c r="E58">
        <v>0</v>
      </c>
      <c r="F58">
        <v>1</v>
      </c>
      <c r="G58" s="1">
        <v>9.32</v>
      </c>
      <c r="H58">
        <v>29</v>
      </c>
      <c r="I58">
        <v>1</v>
      </c>
    </row>
    <row r="59" spans="1:9" x14ac:dyDescent="0.35">
      <c r="A59">
        <v>58</v>
      </c>
      <c r="B59">
        <v>0</v>
      </c>
      <c r="C59">
        <v>0</v>
      </c>
      <c r="D59">
        <v>0</v>
      </c>
      <c r="E59">
        <v>0</v>
      </c>
      <c r="F59">
        <v>1</v>
      </c>
      <c r="G59" s="1">
        <v>28.66</v>
      </c>
      <c r="H59">
        <v>5</v>
      </c>
      <c r="I59">
        <v>0</v>
      </c>
    </row>
    <row r="60" spans="1:9" x14ac:dyDescent="0.35">
      <c r="A60">
        <v>59</v>
      </c>
      <c r="B60">
        <v>0</v>
      </c>
      <c r="C60">
        <v>0</v>
      </c>
      <c r="D60">
        <v>0</v>
      </c>
      <c r="E60">
        <v>0</v>
      </c>
      <c r="F60">
        <v>1</v>
      </c>
      <c r="G60" s="1">
        <v>114.47</v>
      </c>
      <c r="H60">
        <v>123</v>
      </c>
      <c r="I60">
        <v>1</v>
      </c>
    </row>
    <row r="61" spans="1:9" x14ac:dyDescent="0.35">
      <c r="A61">
        <v>60</v>
      </c>
      <c r="B61">
        <v>0</v>
      </c>
      <c r="C61">
        <v>0</v>
      </c>
      <c r="D61">
        <v>0</v>
      </c>
      <c r="E61">
        <v>0</v>
      </c>
      <c r="F61">
        <v>1</v>
      </c>
      <c r="G61" s="1">
        <v>11.36</v>
      </c>
      <c r="H61">
        <v>11</v>
      </c>
      <c r="I61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53EF-A365-43D4-BBA8-55C0DF9E92E7}">
  <dimension ref="A1:AD66"/>
  <sheetViews>
    <sheetView workbookViewId="0">
      <selection activeCell="P16" sqref="P16"/>
    </sheetView>
  </sheetViews>
  <sheetFormatPr defaultRowHeight="12.75" x14ac:dyDescent="0.35"/>
  <cols>
    <col min="1" max="1" width="15.86328125" style="5" bestFit="1" customWidth="1"/>
    <col min="2" max="5" width="12.59765625" style="5" bestFit="1" customWidth="1"/>
    <col min="6" max="6" width="11.06640625" style="5" bestFit="1" customWidth="1"/>
    <col min="7" max="7" width="46.86328125" style="5" bestFit="1" customWidth="1"/>
    <col min="8" max="8" width="50.59765625" style="5" bestFit="1" customWidth="1"/>
    <col min="9" max="9" width="17.9296875" style="5" bestFit="1" customWidth="1"/>
    <col min="10" max="10" width="4.265625" style="5" customWidth="1"/>
    <col min="11" max="12" width="9.06640625" style="5"/>
    <col min="13" max="13" width="5.06640625" style="5" customWidth="1"/>
    <col min="14" max="19" width="9.06640625" style="5"/>
    <col min="20" max="20" width="13.9296875" style="5" customWidth="1"/>
    <col min="21" max="21" width="21.3984375" style="5" bestFit="1" customWidth="1"/>
    <col min="22" max="22" width="11.53125" style="5" customWidth="1"/>
    <col min="23" max="25" width="9.06640625" style="5"/>
    <col min="26" max="26" width="14.06640625" style="5" customWidth="1"/>
    <col min="27" max="256" width="9.06640625" style="5"/>
    <col min="257" max="257" width="15.86328125" style="5" bestFit="1" customWidth="1"/>
    <col min="258" max="261" width="12.59765625" style="5" bestFit="1" customWidth="1"/>
    <col min="262" max="262" width="11.06640625" style="5" bestFit="1" customWidth="1"/>
    <col min="263" max="263" width="46.86328125" style="5" bestFit="1" customWidth="1"/>
    <col min="264" max="264" width="50.59765625" style="5" bestFit="1" customWidth="1"/>
    <col min="265" max="265" width="17.9296875" style="5" bestFit="1" customWidth="1"/>
    <col min="266" max="266" width="4.265625" style="5" customWidth="1"/>
    <col min="267" max="268" width="9.06640625" style="5"/>
    <col min="269" max="269" width="5.06640625" style="5" customWidth="1"/>
    <col min="270" max="275" width="9.06640625" style="5"/>
    <col min="276" max="276" width="13.9296875" style="5" customWidth="1"/>
    <col min="277" max="277" width="21.3984375" style="5" bestFit="1" customWidth="1"/>
    <col min="278" max="278" width="11.53125" style="5" customWidth="1"/>
    <col min="279" max="281" width="9.06640625" style="5"/>
    <col min="282" max="282" width="14.06640625" style="5" customWidth="1"/>
    <col min="283" max="512" width="9.06640625" style="5"/>
    <col min="513" max="513" width="15.86328125" style="5" bestFit="1" customWidth="1"/>
    <col min="514" max="517" width="12.59765625" style="5" bestFit="1" customWidth="1"/>
    <col min="518" max="518" width="11.06640625" style="5" bestFit="1" customWidth="1"/>
    <col min="519" max="519" width="46.86328125" style="5" bestFit="1" customWidth="1"/>
    <col min="520" max="520" width="50.59765625" style="5" bestFit="1" customWidth="1"/>
    <col min="521" max="521" width="17.9296875" style="5" bestFit="1" customWidth="1"/>
    <col min="522" max="522" width="4.265625" style="5" customWidth="1"/>
    <col min="523" max="524" width="9.06640625" style="5"/>
    <col min="525" max="525" width="5.06640625" style="5" customWidth="1"/>
    <col min="526" max="531" width="9.06640625" style="5"/>
    <col min="532" max="532" width="13.9296875" style="5" customWidth="1"/>
    <col min="533" max="533" width="21.3984375" style="5" bestFit="1" customWidth="1"/>
    <col min="534" max="534" width="11.53125" style="5" customWidth="1"/>
    <col min="535" max="537" width="9.06640625" style="5"/>
    <col min="538" max="538" width="14.06640625" style="5" customWidth="1"/>
    <col min="539" max="768" width="9.06640625" style="5"/>
    <col min="769" max="769" width="15.86328125" style="5" bestFit="1" customWidth="1"/>
    <col min="770" max="773" width="12.59765625" style="5" bestFit="1" customWidth="1"/>
    <col min="774" max="774" width="11.06640625" style="5" bestFit="1" customWidth="1"/>
    <col min="775" max="775" width="46.86328125" style="5" bestFit="1" customWidth="1"/>
    <col min="776" max="776" width="50.59765625" style="5" bestFit="1" customWidth="1"/>
    <col min="777" max="777" width="17.9296875" style="5" bestFit="1" customWidth="1"/>
    <col min="778" max="778" width="4.265625" style="5" customWidth="1"/>
    <col min="779" max="780" width="9.06640625" style="5"/>
    <col min="781" max="781" width="5.06640625" style="5" customWidth="1"/>
    <col min="782" max="787" width="9.06640625" style="5"/>
    <col min="788" max="788" width="13.9296875" style="5" customWidth="1"/>
    <col min="789" max="789" width="21.3984375" style="5" bestFit="1" customWidth="1"/>
    <col min="790" max="790" width="11.53125" style="5" customWidth="1"/>
    <col min="791" max="793" width="9.06640625" style="5"/>
    <col min="794" max="794" width="14.06640625" style="5" customWidth="1"/>
    <col min="795" max="1024" width="9.06640625" style="5"/>
    <col min="1025" max="1025" width="15.86328125" style="5" bestFit="1" customWidth="1"/>
    <col min="1026" max="1029" width="12.59765625" style="5" bestFit="1" customWidth="1"/>
    <col min="1030" max="1030" width="11.06640625" style="5" bestFit="1" customWidth="1"/>
    <col min="1031" max="1031" width="46.86328125" style="5" bestFit="1" customWidth="1"/>
    <col min="1032" max="1032" width="50.59765625" style="5" bestFit="1" customWidth="1"/>
    <col min="1033" max="1033" width="17.9296875" style="5" bestFit="1" customWidth="1"/>
    <col min="1034" max="1034" width="4.265625" style="5" customWidth="1"/>
    <col min="1035" max="1036" width="9.06640625" style="5"/>
    <col min="1037" max="1037" width="5.06640625" style="5" customWidth="1"/>
    <col min="1038" max="1043" width="9.06640625" style="5"/>
    <col min="1044" max="1044" width="13.9296875" style="5" customWidth="1"/>
    <col min="1045" max="1045" width="21.3984375" style="5" bestFit="1" customWidth="1"/>
    <col min="1046" max="1046" width="11.53125" style="5" customWidth="1"/>
    <col min="1047" max="1049" width="9.06640625" style="5"/>
    <col min="1050" max="1050" width="14.06640625" style="5" customWidth="1"/>
    <col min="1051" max="1280" width="9.06640625" style="5"/>
    <col min="1281" max="1281" width="15.86328125" style="5" bestFit="1" customWidth="1"/>
    <col min="1282" max="1285" width="12.59765625" style="5" bestFit="1" customWidth="1"/>
    <col min="1286" max="1286" width="11.06640625" style="5" bestFit="1" customWidth="1"/>
    <col min="1287" max="1287" width="46.86328125" style="5" bestFit="1" customWidth="1"/>
    <col min="1288" max="1288" width="50.59765625" style="5" bestFit="1" customWidth="1"/>
    <col min="1289" max="1289" width="17.9296875" style="5" bestFit="1" customWidth="1"/>
    <col min="1290" max="1290" width="4.265625" style="5" customWidth="1"/>
    <col min="1291" max="1292" width="9.06640625" style="5"/>
    <col min="1293" max="1293" width="5.06640625" style="5" customWidth="1"/>
    <col min="1294" max="1299" width="9.06640625" style="5"/>
    <col min="1300" max="1300" width="13.9296875" style="5" customWidth="1"/>
    <col min="1301" max="1301" width="21.3984375" style="5" bestFit="1" customWidth="1"/>
    <col min="1302" max="1302" width="11.53125" style="5" customWidth="1"/>
    <col min="1303" max="1305" width="9.06640625" style="5"/>
    <col min="1306" max="1306" width="14.06640625" style="5" customWidth="1"/>
    <col min="1307" max="1536" width="9.06640625" style="5"/>
    <col min="1537" max="1537" width="15.86328125" style="5" bestFit="1" customWidth="1"/>
    <col min="1538" max="1541" width="12.59765625" style="5" bestFit="1" customWidth="1"/>
    <col min="1542" max="1542" width="11.06640625" style="5" bestFit="1" customWidth="1"/>
    <col min="1543" max="1543" width="46.86328125" style="5" bestFit="1" customWidth="1"/>
    <col min="1544" max="1544" width="50.59765625" style="5" bestFit="1" customWidth="1"/>
    <col min="1545" max="1545" width="17.9296875" style="5" bestFit="1" customWidth="1"/>
    <col min="1546" max="1546" width="4.265625" style="5" customWidth="1"/>
    <col min="1547" max="1548" width="9.06640625" style="5"/>
    <col min="1549" max="1549" width="5.06640625" style="5" customWidth="1"/>
    <col min="1550" max="1555" width="9.06640625" style="5"/>
    <col min="1556" max="1556" width="13.9296875" style="5" customWidth="1"/>
    <col min="1557" max="1557" width="21.3984375" style="5" bestFit="1" customWidth="1"/>
    <col min="1558" max="1558" width="11.53125" style="5" customWidth="1"/>
    <col min="1559" max="1561" width="9.06640625" style="5"/>
    <col min="1562" max="1562" width="14.06640625" style="5" customWidth="1"/>
    <col min="1563" max="1792" width="9.06640625" style="5"/>
    <col min="1793" max="1793" width="15.86328125" style="5" bestFit="1" customWidth="1"/>
    <col min="1794" max="1797" width="12.59765625" style="5" bestFit="1" customWidth="1"/>
    <col min="1798" max="1798" width="11.06640625" style="5" bestFit="1" customWidth="1"/>
    <col min="1799" max="1799" width="46.86328125" style="5" bestFit="1" customWidth="1"/>
    <col min="1800" max="1800" width="50.59765625" style="5" bestFit="1" customWidth="1"/>
    <col min="1801" max="1801" width="17.9296875" style="5" bestFit="1" customWidth="1"/>
    <col min="1802" max="1802" width="4.265625" style="5" customWidth="1"/>
    <col min="1803" max="1804" width="9.06640625" style="5"/>
    <col min="1805" max="1805" width="5.06640625" style="5" customWidth="1"/>
    <col min="1806" max="1811" width="9.06640625" style="5"/>
    <col min="1812" max="1812" width="13.9296875" style="5" customWidth="1"/>
    <col min="1813" max="1813" width="21.3984375" style="5" bestFit="1" customWidth="1"/>
    <col min="1814" max="1814" width="11.53125" style="5" customWidth="1"/>
    <col min="1815" max="1817" width="9.06640625" style="5"/>
    <col min="1818" max="1818" width="14.06640625" style="5" customWidth="1"/>
    <col min="1819" max="2048" width="9.06640625" style="5"/>
    <col min="2049" max="2049" width="15.86328125" style="5" bestFit="1" customWidth="1"/>
    <col min="2050" max="2053" width="12.59765625" style="5" bestFit="1" customWidth="1"/>
    <col min="2054" max="2054" width="11.06640625" style="5" bestFit="1" customWidth="1"/>
    <col min="2055" max="2055" width="46.86328125" style="5" bestFit="1" customWidth="1"/>
    <col min="2056" max="2056" width="50.59765625" style="5" bestFit="1" customWidth="1"/>
    <col min="2057" max="2057" width="17.9296875" style="5" bestFit="1" customWidth="1"/>
    <col min="2058" max="2058" width="4.265625" style="5" customWidth="1"/>
    <col min="2059" max="2060" width="9.06640625" style="5"/>
    <col min="2061" max="2061" width="5.06640625" style="5" customWidth="1"/>
    <col min="2062" max="2067" width="9.06640625" style="5"/>
    <col min="2068" max="2068" width="13.9296875" style="5" customWidth="1"/>
    <col min="2069" max="2069" width="21.3984375" style="5" bestFit="1" customWidth="1"/>
    <col min="2070" max="2070" width="11.53125" style="5" customWidth="1"/>
    <col min="2071" max="2073" width="9.06640625" style="5"/>
    <col min="2074" max="2074" width="14.06640625" style="5" customWidth="1"/>
    <col min="2075" max="2304" width="9.06640625" style="5"/>
    <col min="2305" max="2305" width="15.86328125" style="5" bestFit="1" customWidth="1"/>
    <col min="2306" max="2309" width="12.59765625" style="5" bestFit="1" customWidth="1"/>
    <col min="2310" max="2310" width="11.06640625" style="5" bestFit="1" customWidth="1"/>
    <col min="2311" max="2311" width="46.86328125" style="5" bestFit="1" customWidth="1"/>
    <col min="2312" max="2312" width="50.59765625" style="5" bestFit="1" customWidth="1"/>
    <col min="2313" max="2313" width="17.9296875" style="5" bestFit="1" customWidth="1"/>
    <col min="2314" max="2314" width="4.265625" style="5" customWidth="1"/>
    <col min="2315" max="2316" width="9.06640625" style="5"/>
    <col min="2317" max="2317" width="5.06640625" style="5" customWidth="1"/>
    <col min="2318" max="2323" width="9.06640625" style="5"/>
    <col min="2324" max="2324" width="13.9296875" style="5" customWidth="1"/>
    <col min="2325" max="2325" width="21.3984375" style="5" bestFit="1" customWidth="1"/>
    <col min="2326" max="2326" width="11.53125" style="5" customWidth="1"/>
    <col min="2327" max="2329" width="9.06640625" style="5"/>
    <col min="2330" max="2330" width="14.06640625" style="5" customWidth="1"/>
    <col min="2331" max="2560" width="9.06640625" style="5"/>
    <col min="2561" max="2561" width="15.86328125" style="5" bestFit="1" customWidth="1"/>
    <col min="2562" max="2565" width="12.59765625" style="5" bestFit="1" customWidth="1"/>
    <col min="2566" max="2566" width="11.06640625" style="5" bestFit="1" customWidth="1"/>
    <col min="2567" max="2567" width="46.86328125" style="5" bestFit="1" customWidth="1"/>
    <col min="2568" max="2568" width="50.59765625" style="5" bestFit="1" customWidth="1"/>
    <col min="2569" max="2569" width="17.9296875" style="5" bestFit="1" customWidth="1"/>
    <col min="2570" max="2570" width="4.265625" style="5" customWidth="1"/>
    <col min="2571" max="2572" width="9.06640625" style="5"/>
    <col min="2573" max="2573" width="5.06640625" style="5" customWidth="1"/>
    <col min="2574" max="2579" width="9.06640625" style="5"/>
    <col min="2580" max="2580" width="13.9296875" style="5" customWidth="1"/>
    <col min="2581" max="2581" width="21.3984375" style="5" bestFit="1" customWidth="1"/>
    <col min="2582" max="2582" width="11.53125" style="5" customWidth="1"/>
    <col min="2583" max="2585" width="9.06640625" style="5"/>
    <col min="2586" max="2586" width="14.06640625" style="5" customWidth="1"/>
    <col min="2587" max="2816" width="9.06640625" style="5"/>
    <col min="2817" max="2817" width="15.86328125" style="5" bestFit="1" customWidth="1"/>
    <col min="2818" max="2821" width="12.59765625" style="5" bestFit="1" customWidth="1"/>
    <col min="2822" max="2822" width="11.06640625" style="5" bestFit="1" customWidth="1"/>
    <col min="2823" max="2823" width="46.86328125" style="5" bestFit="1" customWidth="1"/>
    <col min="2824" max="2824" width="50.59765625" style="5" bestFit="1" customWidth="1"/>
    <col min="2825" max="2825" width="17.9296875" style="5" bestFit="1" customWidth="1"/>
    <col min="2826" max="2826" width="4.265625" style="5" customWidth="1"/>
    <col min="2827" max="2828" width="9.06640625" style="5"/>
    <col min="2829" max="2829" width="5.06640625" style="5" customWidth="1"/>
    <col min="2830" max="2835" width="9.06640625" style="5"/>
    <col min="2836" max="2836" width="13.9296875" style="5" customWidth="1"/>
    <col min="2837" max="2837" width="21.3984375" style="5" bestFit="1" customWidth="1"/>
    <col min="2838" max="2838" width="11.53125" style="5" customWidth="1"/>
    <col min="2839" max="2841" width="9.06640625" style="5"/>
    <col min="2842" max="2842" width="14.06640625" style="5" customWidth="1"/>
    <col min="2843" max="3072" width="9.06640625" style="5"/>
    <col min="3073" max="3073" width="15.86328125" style="5" bestFit="1" customWidth="1"/>
    <col min="3074" max="3077" width="12.59765625" style="5" bestFit="1" customWidth="1"/>
    <col min="3078" max="3078" width="11.06640625" style="5" bestFit="1" customWidth="1"/>
    <col min="3079" max="3079" width="46.86328125" style="5" bestFit="1" customWidth="1"/>
    <col min="3080" max="3080" width="50.59765625" style="5" bestFit="1" customWidth="1"/>
    <col min="3081" max="3081" width="17.9296875" style="5" bestFit="1" customWidth="1"/>
    <col min="3082" max="3082" width="4.265625" style="5" customWidth="1"/>
    <col min="3083" max="3084" width="9.06640625" style="5"/>
    <col min="3085" max="3085" width="5.06640625" style="5" customWidth="1"/>
    <col min="3086" max="3091" width="9.06640625" style="5"/>
    <col min="3092" max="3092" width="13.9296875" style="5" customWidth="1"/>
    <col min="3093" max="3093" width="21.3984375" style="5" bestFit="1" customWidth="1"/>
    <col min="3094" max="3094" width="11.53125" style="5" customWidth="1"/>
    <col min="3095" max="3097" width="9.06640625" style="5"/>
    <col min="3098" max="3098" width="14.06640625" style="5" customWidth="1"/>
    <col min="3099" max="3328" width="9.06640625" style="5"/>
    <col min="3329" max="3329" width="15.86328125" style="5" bestFit="1" customWidth="1"/>
    <col min="3330" max="3333" width="12.59765625" style="5" bestFit="1" customWidth="1"/>
    <col min="3334" max="3334" width="11.06640625" style="5" bestFit="1" customWidth="1"/>
    <col min="3335" max="3335" width="46.86328125" style="5" bestFit="1" customWidth="1"/>
    <col min="3336" max="3336" width="50.59765625" style="5" bestFit="1" customWidth="1"/>
    <col min="3337" max="3337" width="17.9296875" style="5" bestFit="1" customWidth="1"/>
    <col min="3338" max="3338" width="4.265625" style="5" customWidth="1"/>
    <col min="3339" max="3340" width="9.06640625" style="5"/>
    <col min="3341" max="3341" width="5.06640625" style="5" customWidth="1"/>
    <col min="3342" max="3347" width="9.06640625" style="5"/>
    <col min="3348" max="3348" width="13.9296875" style="5" customWidth="1"/>
    <col min="3349" max="3349" width="21.3984375" style="5" bestFit="1" customWidth="1"/>
    <col min="3350" max="3350" width="11.53125" style="5" customWidth="1"/>
    <col min="3351" max="3353" width="9.06640625" style="5"/>
    <col min="3354" max="3354" width="14.06640625" style="5" customWidth="1"/>
    <col min="3355" max="3584" width="9.06640625" style="5"/>
    <col min="3585" max="3585" width="15.86328125" style="5" bestFit="1" customWidth="1"/>
    <col min="3586" max="3589" width="12.59765625" style="5" bestFit="1" customWidth="1"/>
    <col min="3590" max="3590" width="11.06640625" style="5" bestFit="1" customWidth="1"/>
    <col min="3591" max="3591" width="46.86328125" style="5" bestFit="1" customWidth="1"/>
    <col min="3592" max="3592" width="50.59765625" style="5" bestFit="1" customWidth="1"/>
    <col min="3593" max="3593" width="17.9296875" style="5" bestFit="1" customWidth="1"/>
    <col min="3594" max="3594" width="4.265625" style="5" customWidth="1"/>
    <col min="3595" max="3596" width="9.06640625" style="5"/>
    <col min="3597" max="3597" width="5.06640625" style="5" customWidth="1"/>
    <col min="3598" max="3603" width="9.06640625" style="5"/>
    <col min="3604" max="3604" width="13.9296875" style="5" customWidth="1"/>
    <col min="3605" max="3605" width="21.3984375" style="5" bestFit="1" customWidth="1"/>
    <col min="3606" max="3606" width="11.53125" style="5" customWidth="1"/>
    <col min="3607" max="3609" width="9.06640625" style="5"/>
    <col min="3610" max="3610" width="14.06640625" style="5" customWidth="1"/>
    <col min="3611" max="3840" width="9.06640625" style="5"/>
    <col min="3841" max="3841" width="15.86328125" style="5" bestFit="1" customWidth="1"/>
    <col min="3842" max="3845" width="12.59765625" style="5" bestFit="1" customWidth="1"/>
    <col min="3846" max="3846" width="11.06640625" style="5" bestFit="1" customWidth="1"/>
    <col min="3847" max="3847" width="46.86328125" style="5" bestFit="1" customWidth="1"/>
    <col min="3848" max="3848" width="50.59765625" style="5" bestFit="1" customWidth="1"/>
    <col min="3849" max="3849" width="17.9296875" style="5" bestFit="1" customWidth="1"/>
    <col min="3850" max="3850" width="4.265625" style="5" customWidth="1"/>
    <col min="3851" max="3852" width="9.06640625" style="5"/>
    <col min="3853" max="3853" width="5.06640625" style="5" customWidth="1"/>
    <col min="3854" max="3859" width="9.06640625" style="5"/>
    <col min="3860" max="3860" width="13.9296875" style="5" customWidth="1"/>
    <col min="3861" max="3861" width="21.3984375" style="5" bestFit="1" customWidth="1"/>
    <col min="3862" max="3862" width="11.53125" style="5" customWidth="1"/>
    <col min="3863" max="3865" width="9.06640625" style="5"/>
    <col min="3866" max="3866" width="14.06640625" style="5" customWidth="1"/>
    <col min="3867" max="4096" width="9.06640625" style="5"/>
    <col min="4097" max="4097" width="15.86328125" style="5" bestFit="1" customWidth="1"/>
    <col min="4098" max="4101" width="12.59765625" style="5" bestFit="1" customWidth="1"/>
    <col min="4102" max="4102" width="11.06640625" style="5" bestFit="1" customWidth="1"/>
    <col min="4103" max="4103" width="46.86328125" style="5" bestFit="1" customWidth="1"/>
    <col min="4104" max="4104" width="50.59765625" style="5" bestFit="1" customWidth="1"/>
    <col min="4105" max="4105" width="17.9296875" style="5" bestFit="1" customWidth="1"/>
    <col min="4106" max="4106" width="4.265625" style="5" customWidth="1"/>
    <col min="4107" max="4108" width="9.06640625" style="5"/>
    <col min="4109" max="4109" width="5.06640625" style="5" customWidth="1"/>
    <col min="4110" max="4115" width="9.06640625" style="5"/>
    <col min="4116" max="4116" width="13.9296875" style="5" customWidth="1"/>
    <col min="4117" max="4117" width="21.3984375" style="5" bestFit="1" customWidth="1"/>
    <col min="4118" max="4118" width="11.53125" style="5" customWidth="1"/>
    <col min="4119" max="4121" width="9.06640625" style="5"/>
    <col min="4122" max="4122" width="14.06640625" style="5" customWidth="1"/>
    <col min="4123" max="4352" width="9.06640625" style="5"/>
    <col min="4353" max="4353" width="15.86328125" style="5" bestFit="1" customWidth="1"/>
    <col min="4354" max="4357" width="12.59765625" style="5" bestFit="1" customWidth="1"/>
    <col min="4358" max="4358" width="11.06640625" style="5" bestFit="1" customWidth="1"/>
    <col min="4359" max="4359" width="46.86328125" style="5" bestFit="1" customWidth="1"/>
    <col min="4360" max="4360" width="50.59765625" style="5" bestFit="1" customWidth="1"/>
    <col min="4361" max="4361" width="17.9296875" style="5" bestFit="1" customWidth="1"/>
    <col min="4362" max="4362" width="4.265625" style="5" customWidth="1"/>
    <col min="4363" max="4364" width="9.06640625" style="5"/>
    <col min="4365" max="4365" width="5.06640625" style="5" customWidth="1"/>
    <col min="4366" max="4371" width="9.06640625" style="5"/>
    <col min="4372" max="4372" width="13.9296875" style="5" customWidth="1"/>
    <col min="4373" max="4373" width="21.3984375" style="5" bestFit="1" customWidth="1"/>
    <col min="4374" max="4374" width="11.53125" style="5" customWidth="1"/>
    <col min="4375" max="4377" width="9.06640625" style="5"/>
    <col min="4378" max="4378" width="14.06640625" style="5" customWidth="1"/>
    <col min="4379" max="4608" width="9.06640625" style="5"/>
    <col min="4609" max="4609" width="15.86328125" style="5" bestFit="1" customWidth="1"/>
    <col min="4610" max="4613" width="12.59765625" style="5" bestFit="1" customWidth="1"/>
    <col min="4614" max="4614" width="11.06640625" style="5" bestFit="1" customWidth="1"/>
    <col min="4615" max="4615" width="46.86328125" style="5" bestFit="1" customWidth="1"/>
    <col min="4616" max="4616" width="50.59765625" style="5" bestFit="1" customWidth="1"/>
    <col min="4617" max="4617" width="17.9296875" style="5" bestFit="1" customWidth="1"/>
    <col min="4618" max="4618" width="4.265625" style="5" customWidth="1"/>
    <col min="4619" max="4620" width="9.06640625" style="5"/>
    <col min="4621" max="4621" width="5.06640625" style="5" customWidth="1"/>
    <col min="4622" max="4627" width="9.06640625" style="5"/>
    <col min="4628" max="4628" width="13.9296875" style="5" customWidth="1"/>
    <col min="4629" max="4629" width="21.3984375" style="5" bestFit="1" customWidth="1"/>
    <col min="4630" max="4630" width="11.53125" style="5" customWidth="1"/>
    <col min="4631" max="4633" width="9.06640625" style="5"/>
    <col min="4634" max="4634" width="14.06640625" style="5" customWidth="1"/>
    <col min="4635" max="4864" width="9.06640625" style="5"/>
    <col min="4865" max="4865" width="15.86328125" style="5" bestFit="1" customWidth="1"/>
    <col min="4866" max="4869" width="12.59765625" style="5" bestFit="1" customWidth="1"/>
    <col min="4870" max="4870" width="11.06640625" style="5" bestFit="1" customWidth="1"/>
    <col min="4871" max="4871" width="46.86328125" style="5" bestFit="1" customWidth="1"/>
    <col min="4872" max="4872" width="50.59765625" style="5" bestFit="1" customWidth="1"/>
    <col min="4873" max="4873" width="17.9296875" style="5" bestFit="1" customWidth="1"/>
    <col min="4874" max="4874" width="4.265625" style="5" customWidth="1"/>
    <col min="4875" max="4876" width="9.06640625" style="5"/>
    <col min="4877" max="4877" width="5.06640625" style="5" customWidth="1"/>
    <col min="4878" max="4883" width="9.06640625" style="5"/>
    <col min="4884" max="4884" width="13.9296875" style="5" customWidth="1"/>
    <col min="4885" max="4885" width="21.3984375" style="5" bestFit="1" customWidth="1"/>
    <col min="4886" max="4886" width="11.53125" style="5" customWidth="1"/>
    <col min="4887" max="4889" width="9.06640625" style="5"/>
    <col min="4890" max="4890" width="14.06640625" style="5" customWidth="1"/>
    <col min="4891" max="5120" width="9.06640625" style="5"/>
    <col min="5121" max="5121" width="15.86328125" style="5" bestFit="1" customWidth="1"/>
    <col min="5122" max="5125" width="12.59765625" style="5" bestFit="1" customWidth="1"/>
    <col min="5126" max="5126" width="11.06640625" style="5" bestFit="1" customWidth="1"/>
    <col min="5127" max="5127" width="46.86328125" style="5" bestFit="1" customWidth="1"/>
    <col min="5128" max="5128" width="50.59765625" style="5" bestFit="1" customWidth="1"/>
    <col min="5129" max="5129" width="17.9296875" style="5" bestFit="1" customWidth="1"/>
    <col min="5130" max="5130" width="4.265625" style="5" customWidth="1"/>
    <col min="5131" max="5132" width="9.06640625" style="5"/>
    <col min="5133" max="5133" width="5.06640625" style="5" customWidth="1"/>
    <col min="5134" max="5139" width="9.06640625" style="5"/>
    <col min="5140" max="5140" width="13.9296875" style="5" customWidth="1"/>
    <col min="5141" max="5141" width="21.3984375" style="5" bestFit="1" customWidth="1"/>
    <col min="5142" max="5142" width="11.53125" style="5" customWidth="1"/>
    <col min="5143" max="5145" width="9.06640625" style="5"/>
    <col min="5146" max="5146" width="14.06640625" style="5" customWidth="1"/>
    <col min="5147" max="5376" width="9.06640625" style="5"/>
    <col min="5377" max="5377" width="15.86328125" style="5" bestFit="1" customWidth="1"/>
    <col min="5378" max="5381" width="12.59765625" style="5" bestFit="1" customWidth="1"/>
    <col min="5382" max="5382" width="11.06640625" style="5" bestFit="1" customWidth="1"/>
    <col min="5383" max="5383" width="46.86328125" style="5" bestFit="1" customWidth="1"/>
    <col min="5384" max="5384" width="50.59765625" style="5" bestFit="1" customWidth="1"/>
    <col min="5385" max="5385" width="17.9296875" style="5" bestFit="1" customWidth="1"/>
    <col min="5386" max="5386" width="4.265625" style="5" customWidth="1"/>
    <col min="5387" max="5388" width="9.06640625" style="5"/>
    <col min="5389" max="5389" width="5.06640625" style="5" customWidth="1"/>
    <col min="5390" max="5395" width="9.06640625" style="5"/>
    <col min="5396" max="5396" width="13.9296875" style="5" customWidth="1"/>
    <col min="5397" max="5397" width="21.3984375" style="5" bestFit="1" customWidth="1"/>
    <col min="5398" max="5398" width="11.53125" style="5" customWidth="1"/>
    <col min="5399" max="5401" width="9.06640625" style="5"/>
    <col min="5402" max="5402" width="14.06640625" style="5" customWidth="1"/>
    <col min="5403" max="5632" width="9.06640625" style="5"/>
    <col min="5633" max="5633" width="15.86328125" style="5" bestFit="1" customWidth="1"/>
    <col min="5634" max="5637" width="12.59765625" style="5" bestFit="1" customWidth="1"/>
    <col min="5638" max="5638" width="11.06640625" style="5" bestFit="1" customWidth="1"/>
    <col min="5639" max="5639" width="46.86328125" style="5" bestFit="1" customWidth="1"/>
    <col min="5640" max="5640" width="50.59765625" style="5" bestFit="1" customWidth="1"/>
    <col min="5641" max="5641" width="17.9296875" style="5" bestFit="1" customWidth="1"/>
    <col min="5642" max="5642" width="4.265625" style="5" customWidth="1"/>
    <col min="5643" max="5644" width="9.06640625" style="5"/>
    <col min="5645" max="5645" width="5.06640625" style="5" customWidth="1"/>
    <col min="5646" max="5651" width="9.06640625" style="5"/>
    <col min="5652" max="5652" width="13.9296875" style="5" customWidth="1"/>
    <col min="5653" max="5653" width="21.3984375" style="5" bestFit="1" customWidth="1"/>
    <col min="5654" max="5654" width="11.53125" style="5" customWidth="1"/>
    <col min="5655" max="5657" width="9.06640625" style="5"/>
    <col min="5658" max="5658" width="14.06640625" style="5" customWidth="1"/>
    <col min="5659" max="5888" width="9.06640625" style="5"/>
    <col min="5889" max="5889" width="15.86328125" style="5" bestFit="1" customWidth="1"/>
    <col min="5890" max="5893" width="12.59765625" style="5" bestFit="1" customWidth="1"/>
    <col min="5894" max="5894" width="11.06640625" style="5" bestFit="1" customWidth="1"/>
    <col min="5895" max="5895" width="46.86328125" style="5" bestFit="1" customWidth="1"/>
    <col min="5896" max="5896" width="50.59765625" style="5" bestFit="1" customWidth="1"/>
    <col min="5897" max="5897" width="17.9296875" style="5" bestFit="1" customWidth="1"/>
    <col min="5898" max="5898" width="4.265625" style="5" customWidth="1"/>
    <col min="5899" max="5900" width="9.06640625" style="5"/>
    <col min="5901" max="5901" width="5.06640625" style="5" customWidth="1"/>
    <col min="5902" max="5907" width="9.06640625" style="5"/>
    <col min="5908" max="5908" width="13.9296875" style="5" customWidth="1"/>
    <col min="5909" max="5909" width="21.3984375" style="5" bestFit="1" customWidth="1"/>
    <col min="5910" max="5910" width="11.53125" style="5" customWidth="1"/>
    <col min="5911" max="5913" width="9.06640625" style="5"/>
    <col min="5914" max="5914" width="14.06640625" style="5" customWidth="1"/>
    <col min="5915" max="6144" width="9.06640625" style="5"/>
    <col min="6145" max="6145" width="15.86328125" style="5" bestFit="1" customWidth="1"/>
    <col min="6146" max="6149" width="12.59765625" style="5" bestFit="1" customWidth="1"/>
    <col min="6150" max="6150" width="11.06640625" style="5" bestFit="1" customWidth="1"/>
    <col min="6151" max="6151" width="46.86328125" style="5" bestFit="1" customWidth="1"/>
    <col min="6152" max="6152" width="50.59765625" style="5" bestFit="1" customWidth="1"/>
    <col min="6153" max="6153" width="17.9296875" style="5" bestFit="1" customWidth="1"/>
    <col min="6154" max="6154" width="4.265625" style="5" customWidth="1"/>
    <col min="6155" max="6156" width="9.06640625" style="5"/>
    <col min="6157" max="6157" width="5.06640625" style="5" customWidth="1"/>
    <col min="6158" max="6163" width="9.06640625" style="5"/>
    <col min="6164" max="6164" width="13.9296875" style="5" customWidth="1"/>
    <col min="6165" max="6165" width="21.3984375" style="5" bestFit="1" customWidth="1"/>
    <col min="6166" max="6166" width="11.53125" style="5" customWidth="1"/>
    <col min="6167" max="6169" width="9.06640625" style="5"/>
    <col min="6170" max="6170" width="14.06640625" style="5" customWidth="1"/>
    <col min="6171" max="6400" width="9.06640625" style="5"/>
    <col min="6401" max="6401" width="15.86328125" style="5" bestFit="1" customWidth="1"/>
    <col min="6402" max="6405" width="12.59765625" style="5" bestFit="1" customWidth="1"/>
    <col min="6406" max="6406" width="11.06640625" style="5" bestFit="1" customWidth="1"/>
    <col min="6407" max="6407" width="46.86328125" style="5" bestFit="1" customWidth="1"/>
    <col min="6408" max="6408" width="50.59765625" style="5" bestFit="1" customWidth="1"/>
    <col min="6409" max="6409" width="17.9296875" style="5" bestFit="1" customWidth="1"/>
    <col min="6410" max="6410" width="4.265625" style="5" customWidth="1"/>
    <col min="6411" max="6412" width="9.06640625" style="5"/>
    <col min="6413" max="6413" width="5.06640625" style="5" customWidth="1"/>
    <col min="6414" max="6419" width="9.06640625" style="5"/>
    <col min="6420" max="6420" width="13.9296875" style="5" customWidth="1"/>
    <col min="6421" max="6421" width="21.3984375" style="5" bestFit="1" customWidth="1"/>
    <col min="6422" max="6422" width="11.53125" style="5" customWidth="1"/>
    <col min="6423" max="6425" width="9.06640625" style="5"/>
    <col min="6426" max="6426" width="14.06640625" style="5" customWidth="1"/>
    <col min="6427" max="6656" width="9.06640625" style="5"/>
    <col min="6657" max="6657" width="15.86328125" style="5" bestFit="1" customWidth="1"/>
    <col min="6658" max="6661" width="12.59765625" style="5" bestFit="1" customWidth="1"/>
    <col min="6662" max="6662" width="11.06640625" style="5" bestFit="1" customWidth="1"/>
    <col min="6663" max="6663" width="46.86328125" style="5" bestFit="1" customWidth="1"/>
    <col min="6664" max="6664" width="50.59765625" style="5" bestFit="1" customWidth="1"/>
    <col min="6665" max="6665" width="17.9296875" style="5" bestFit="1" customWidth="1"/>
    <col min="6666" max="6666" width="4.265625" style="5" customWidth="1"/>
    <col min="6667" max="6668" width="9.06640625" style="5"/>
    <col min="6669" max="6669" width="5.06640625" style="5" customWidth="1"/>
    <col min="6670" max="6675" width="9.06640625" style="5"/>
    <col min="6676" max="6676" width="13.9296875" style="5" customWidth="1"/>
    <col min="6677" max="6677" width="21.3984375" style="5" bestFit="1" customWidth="1"/>
    <col min="6678" max="6678" width="11.53125" style="5" customWidth="1"/>
    <col min="6679" max="6681" width="9.06640625" style="5"/>
    <col min="6682" max="6682" width="14.06640625" style="5" customWidth="1"/>
    <col min="6683" max="6912" width="9.06640625" style="5"/>
    <col min="6913" max="6913" width="15.86328125" style="5" bestFit="1" customWidth="1"/>
    <col min="6914" max="6917" width="12.59765625" style="5" bestFit="1" customWidth="1"/>
    <col min="6918" max="6918" width="11.06640625" style="5" bestFit="1" customWidth="1"/>
    <col min="6919" max="6919" width="46.86328125" style="5" bestFit="1" customWidth="1"/>
    <col min="6920" max="6920" width="50.59765625" style="5" bestFit="1" customWidth="1"/>
    <col min="6921" max="6921" width="17.9296875" style="5" bestFit="1" customWidth="1"/>
    <col min="6922" max="6922" width="4.265625" style="5" customWidth="1"/>
    <col min="6923" max="6924" width="9.06640625" style="5"/>
    <col min="6925" max="6925" width="5.06640625" style="5" customWidth="1"/>
    <col min="6926" max="6931" width="9.06640625" style="5"/>
    <col min="6932" max="6932" width="13.9296875" style="5" customWidth="1"/>
    <col min="6933" max="6933" width="21.3984375" style="5" bestFit="1" customWidth="1"/>
    <col min="6934" max="6934" width="11.53125" style="5" customWidth="1"/>
    <col min="6935" max="6937" width="9.06640625" style="5"/>
    <col min="6938" max="6938" width="14.06640625" style="5" customWidth="1"/>
    <col min="6939" max="7168" width="9.06640625" style="5"/>
    <col min="7169" max="7169" width="15.86328125" style="5" bestFit="1" customWidth="1"/>
    <col min="7170" max="7173" width="12.59765625" style="5" bestFit="1" customWidth="1"/>
    <col min="7174" max="7174" width="11.06640625" style="5" bestFit="1" customWidth="1"/>
    <col min="7175" max="7175" width="46.86328125" style="5" bestFit="1" customWidth="1"/>
    <col min="7176" max="7176" width="50.59765625" style="5" bestFit="1" customWidth="1"/>
    <col min="7177" max="7177" width="17.9296875" style="5" bestFit="1" customWidth="1"/>
    <col min="7178" max="7178" width="4.265625" style="5" customWidth="1"/>
    <col min="7179" max="7180" width="9.06640625" style="5"/>
    <col min="7181" max="7181" width="5.06640625" style="5" customWidth="1"/>
    <col min="7182" max="7187" width="9.06640625" style="5"/>
    <col min="7188" max="7188" width="13.9296875" style="5" customWidth="1"/>
    <col min="7189" max="7189" width="21.3984375" style="5" bestFit="1" customWidth="1"/>
    <col min="7190" max="7190" width="11.53125" style="5" customWidth="1"/>
    <col min="7191" max="7193" width="9.06640625" style="5"/>
    <col min="7194" max="7194" width="14.06640625" style="5" customWidth="1"/>
    <col min="7195" max="7424" width="9.06640625" style="5"/>
    <col min="7425" max="7425" width="15.86328125" style="5" bestFit="1" customWidth="1"/>
    <col min="7426" max="7429" width="12.59765625" style="5" bestFit="1" customWidth="1"/>
    <col min="7430" max="7430" width="11.06640625" style="5" bestFit="1" customWidth="1"/>
    <col min="7431" max="7431" width="46.86328125" style="5" bestFit="1" customWidth="1"/>
    <col min="7432" max="7432" width="50.59765625" style="5" bestFit="1" customWidth="1"/>
    <col min="7433" max="7433" width="17.9296875" style="5" bestFit="1" customWidth="1"/>
    <col min="7434" max="7434" width="4.265625" style="5" customWidth="1"/>
    <col min="7435" max="7436" width="9.06640625" style="5"/>
    <col min="7437" max="7437" width="5.06640625" style="5" customWidth="1"/>
    <col min="7438" max="7443" width="9.06640625" style="5"/>
    <col min="7444" max="7444" width="13.9296875" style="5" customWidth="1"/>
    <col min="7445" max="7445" width="21.3984375" style="5" bestFit="1" customWidth="1"/>
    <col min="7446" max="7446" width="11.53125" style="5" customWidth="1"/>
    <col min="7447" max="7449" width="9.06640625" style="5"/>
    <col min="7450" max="7450" width="14.06640625" style="5" customWidth="1"/>
    <col min="7451" max="7680" width="9.06640625" style="5"/>
    <col min="7681" max="7681" width="15.86328125" style="5" bestFit="1" customWidth="1"/>
    <col min="7682" max="7685" width="12.59765625" style="5" bestFit="1" customWidth="1"/>
    <col min="7686" max="7686" width="11.06640625" style="5" bestFit="1" customWidth="1"/>
    <col min="7687" max="7687" width="46.86328125" style="5" bestFit="1" customWidth="1"/>
    <col min="7688" max="7688" width="50.59765625" style="5" bestFit="1" customWidth="1"/>
    <col min="7689" max="7689" width="17.9296875" style="5" bestFit="1" customWidth="1"/>
    <col min="7690" max="7690" width="4.265625" style="5" customWidth="1"/>
    <col min="7691" max="7692" width="9.06640625" style="5"/>
    <col min="7693" max="7693" width="5.06640625" style="5" customWidth="1"/>
    <col min="7694" max="7699" width="9.06640625" style="5"/>
    <col min="7700" max="7700" width="13.9296875" style="5" customWidth="1"/>
    <col min="7701" max="7701" width="21.3984375" style="5" bestFit="1" customWidth="1"/>
    <col min="7702" max="7702" width="11.53125" style="5" customWidth="1"/>
    <col min="7703" max="7705" width="9.06640625" style="5"/>
    <col min="7706" max="7706" width="14.06640625" style="5" customWidth="1"/>
    <col min="7707" max="7936" width="9.06640625" style="5"/>
    <col min="7937" max="7937" width="15.86328125" style="5" bestFit="1" customWidth="1"/>
    <col min="7938" max="7941" width="12.59765625" style="5" bestFit="1" customWidth="1"/>
    <col min="7942" max="7942" width="11.06640625" style="5" bestFit="1" customWidth="1"/>
    <col min="7943" max="7943" width="46.86328125" style="5" bestFit="1" customWidth="1"/>
    <col min="7944" max="7944" width="50.59765625" style="5" bestFit="1" customWidth="1"/>
    <col min="7945" max="7945" width="17.9296875" style="5" bestFit="1" customWidth="1"/>
    <col min="7946" max="7946" width="4.265625" style="5" customWidth="1"/>
    <col min="7947" max="7948" width="9.06640625" style="5"/>
    <col min="7949" max="7949" width="5.06640625" style="5" customWidth="1"/>
    <col min="7950" max="7955" width="9.06640625" style="5"/>
    <col min="7956" max="7956" width="13.9296875" style="5" customWidth="1"/>
    <col min="7957" max="7957" width="21.3984375" style="5" bestFit="1" customWidth="1"/>
    <col min="7958" max="7958" width="11.53125" style="5" customWidth="1"/>
    <col min="7959" max="7961" width="9.06640625" style="5"/>
    <col min="7962" max="7962" width="14.06640625" style="5" customWidth="1"/>
    <col min="7963" max="8192" width="9.06640625" style="5"/>
    <col min="8193" max="8193" width="15.86328125" style="5" bestFit="1" customWidth="1"/>
    <col min="8194" max="8197" width="12.59765625" style="5" bestFit="1" customWidth="1"/>
    <col min="8198" max="8198" width="11.06640625" style="5" bestFit="1" customWidth="1"/>
    <col min="8199" max="8199" width="46.86328125" style="5" bestFit="1" customWidth="1"/>
    <col min="8200" max="8200" width="50.59765625" style="5" bestFit="1" customWidth="1"/>
    <col min="8201" max="8201" width="17.9296875" style="5" bestFit="1" customWidth="1"/>
    <col min="8202" max="8202" width="4.265625" style="5" customWidth="1"/>
    <col min="8203" max="8204" width="9.06640625" style="5"/>
    <col min="8205" max="8205" width="5.06640625" style="5" customWidth="1"/>
    <col min="8206" max="8211" width="9.06640625" style="5"/>
    <col min="8212" max="8212" width="13.9296875" style="5" customWidth="1"/>
    <col min="8213" max="8213" width="21.3984375" style="5" bestFit="1" customWidth="1"/>
    <col min="8214" max="8214" width="11.53125" style="5" customWidth="1"/>
    <col min="8215" max="8217" width="9.06640625" style="5"/>
    <col min="8218" max="8218" width="14.06640625" style="5" customWidth="1"/>
    <col min="8219" max="8448" width="9.06640625" style="5"/>
    <col min="8449" max="8449" width="15.86328125" style="5" bestFit="1" customWidth="1"/>
    <col min="8450" max="8453" width="12.59765625" style="5" bestFit="1" customWidth="1"/>
    <col min="8454" max="8454" width="11.06640625" style="5" bestFit="1" customWidth="1"/>
    <col min="8455" max="8455" width="46.86328125" style="5" bestFit="1" customWidth="1"/>
    <col min="8456" max="8456" width="50.59765625" style="5" bestFit="1" customWidth="1"/>
    <col min="8457" max="8457" width="17.9296875" style="5" bestFit="1" customWidth="1"/>
    <col min="8458" max="8458" width="4.265625" style="5" customWidth="1"/>
    <col min="8459" max="8460" width="9.06640625" style="5"/>
    <col min="8461" max="8461" width="5.06640625" style="5" customWidth="1"/>
    <col min="8462" max="8467" width="9.06640625" style="5"/>
    <col min="8468" max="8468" width="13.9296875" style="5" customWidth="1"/>
    <col min="8469" max="8469" width="21.3984375" style="5" bestFit="1" customWidth="1"/>
    <col min="8470" max="8470" width="11.53125" style="5" customWidth="1"/>
    <col min="8471" max="8473" width="9.06640625" style="5"/>
    <col min="8474" max="8474" width="14.06640625" style="5" customWidth="1"/>
    <col min="8475" max="8704" width="9.06640625" style="5"/>
    <col min="8705" max="8705" width="15.86328125" style="5" bestFit="1" customWidth="1"/>
    <col min="8706" max="8709" width="12.59765625" style="5" bestFit="1" customWidth="1"/>
    <col min="8710" max="8710" width="11.06640625" style="5" bestFit="1" customWidth="1"/>
    <col min="8711" max="8711" width="46.86328125" style="5" bestFit="1" customWidth="1"/>
    <col min="8712" max="8712" width="50.59765625" style="5" bestFit="1" customWidth="1"/>
    <col min="8713" max="8713" width="17.9296875" style="5" bestFit="1" customWidth="1"/>
    <col min="8714" max="8714" width="4.265625" style="5" customWidth="1"/>
    <col min="8715" max="8716" width="9.06640625" style="5"/>
    <col min="8717" max="8717" width="5.06640625" style="5" customWidth="1"/>
    <col min="8718" max="8723" width="9.06640625" style="5"/>
    <col min="8724" max="8724" width="13.9296875" style="5" customWidth="1"/>
    <col min="8725" max="8725" width="21.3984375" style="5" bestFit="1" customWidth="1"/>
    <col min="8726" max="8726" width="11.53125" style="5" customWidth="1"/>
    <col min="8727" max="8729" width="9.06640625" style="5"/>
    <col min="8730" max="8730" width="14.06640625" style="5" customWidth="1"/>
    <col min="8731" max="8960" width="9.06640625" style="5"/>
    <col min="8961" max="8961" width="15.86328125" style="5" bestFit="1" customWidth="1"/>
    <col min="8962" max="8965" width="12.59765625" style="5" bestFit="1" customWidth="1"/>
    <col min="8966" max="8966" width="11.06640625" style="5" bestFit="1" customWidth="1"/>
    <col min="8967" max="8967" width="46.86328125" style="5" bestFit="1" customWidth="1"/>
    <col min="8968" max="8968" width="50.59765625" style="5" bestFit="1" customWidth="1"/>
    <col min="8969" max="8969" width="17.9296875" style="5" bestFit="1" customWidth="1"/>
    <col min="8970" max="8970" width="4.265625" style="5" customWidth="1"/>
    <col min="8971" max="8972" width="9.06640625" style="5"/>
    <col min="8973" max="8973" width="5.06640625" style="5" customWidth="1"/>
    <col min="8974" max="8979" width="9.06640625" style="5"/>
    <col min="8980" max="8980" width="13.9296875" style="5" customWidth="1"/>
    <col min="8981" max="8981" width="21.3984375" style="5" bestFit="1" customWidth="1"/>
    <col min="8982" max="8982" width="11.53125" style="5" customWidth="1"/>
    <col min="8983" max="8985" width="9.06640625" style="5"/>
    <col min="8986" max="8986" width="14.06640625" style="5" customWidth="1"/>
    <col min="8987" max="9216" width="9.06640625" style="5"/>
    <col min="9217" max="9217" width="15.86328125" style="5" bestFit="1" customWidth="1"/>
    <col min="9218" max="9221" width="12.59765625" style="5" bestFit="1" customWidth="1"/>
    <col min="9222" max="9222" width="11.06640625" style="5" bestFit="1" customWidth="1"/>
    <col min="9223" max="9223" width="46.86328125" style="5" bestFit="1" customWidth="1"/>
    <col min="9224" max="9224" width="50.59765625" style="5" bestFit="1" customWidth="1"/>
    <col min="9225" max="9225" width="17.9296875" style="5" bestFit="1" customWidth="1"/>
    <col min="9226" max="9226" width="4.265625" style="5" customWidth="1"/>
    <col min="9227" max="9228" width="9.06640625" style="5"/>
    <col min="9229" max="9229" width="5.06640625" style="5" customWidth="1"/>
    <col min="9230" max="9235" width="9.06640625" style="5"/>
    <col min="9236" max="9236" width="13.9296875" style="5" customWidth="1"/>
    <col min="9237" max="9237" width="21.3984375" style="5" bestFit="1" customWidth="1"/>
    <col min="9238" max="9238" width="11.53125" style="5" customWidth="1"/>
    <col min="9239" max="9241" width="9.06640625" style="5"/>
    <col min="9242" max="9242" width="14.06640625" style="5" customWidth="1"/>
    <col min="9243" max="9472" width="9.06640625" style="5"/>
    <col min="9473" max="9473" width="15.86328125" style="5" bestFit="1" customWidth="1"/>
    <col min="9474" max="9477" width="12.59765625" style="5" bestFit="1" customWidth="1"/>
    <col min="9478" max="9478" width="11.06640625" style="5" bestFit="1" customWidth="1"/>
    <col min="9479" max="9479" width="46.86328125" style="5" bestFit="1" customWidth="1"/>
    <col min="9480" max="9480" width="50.59765625" style="5" bestFit="1" customWidth="1"/>
    <col min="9481" max="9481" width="17.9296875" style="5" bestFit="1" customWidth="1"/>
    <col min="9482" max="9482" width="4.265625" style="5" customWidth="1"/>
    <col min="9483" max="9484" width="9.06640625" style="5"/>
    <col min="9485" max="9485" width="5.06640625" style="5" customWidth="1"/>
    <col min="9486" max="9491" width="9.06640625" style="5"/>
    <col min="9492" max="9492" width="13.9296875" style="5" customWidth="1"/>
    <col min="9493" max="9493" width="21.3984375" style="5" bestFit="1" customWidth="1"/>
    <col min="9494" max="9494" width="11.53125" style="5" customWidth="1"/>
    <col min="9495" max="9497" width="9.06640625" style="5"/>
    <col min="9498" max="9498" width="14.06640625" style="5" customWidth="1"/>
    <col min="9499" max="9728" width="9.06640625" style="5"/>
    <col min="9729" max="9729" width="15.86328125" style="5" bestFit="1" customWidth="1"/>
    <col min="9730" max="9733" width="12.59765625" style="5" bestFit="1" customWidth="1"/>
    <col min="9734" max="9734" width="11.06640625" style="5" bestFit="1" customWidth="1"/>
    <col min="9735" max="9735" width="46.86328125" style="5" bestFit="1" customWidth="1"/>
    <col min="9736" max="9736" width="50.59765625" style="5" bestFit="1" customWidth="1"/>
    <col min="9737" max="9737" width="17.9296875" style="5" bestFit="1" customWidth="1"/>
    <col min="9738" max="9738" width="4.265625" style="5" customWidth="1"/>
    <col min="9739" max="9740" width="9.06640625" style="5"/>
    <col min="9741" max="9741" width="5.06640625" style="5" customWidth="1"/>
    <col min="9742" max="9747" width="9.06640625" style="5"/>
    <col min="9748" max="9748" width="13.9296875" style="5" customWidth="1"/>
    <col min="9749" max="9749" width="21.3984375" style="5" bestFit="1" customWidth="1"/>
    <col min="9750" max="9750" width="11.53125" style="5" customWidth="1"/>
    <col min="9751" max="9753" width="9.06640625" style="5"/>
    <col min="9754" max="9754" width="14.06640625" style="5" customWidth="1"/>
    <col min="9755" max="9984" width="9.06640625" style="5"/>
    <col min="9985" max="9985" width="15.86328125" style="5" bestFit="1" customWidth="1"/>
    <col min="9986" max="9989" width="12.59765625" style="5" bestFit="1" customWidth="1"/>
    <col min="9990" max="9990" width="11.06640625" style="5" bestFit="1" customWidth="1"/>
    <col min="9991" max="9991" width="46.86328125" style="5" bestFit="1" customWidth="1"/>
    <col min="9992" max="9992" width="50.59765625" style="5" bestFit="1" customWidth="1"/>
    <col min="9993" max="9993" width="17.9296875" style="5" bestFit="1" customWidth="1"/>
    <col min="9994" max="9994" width="4.265625" style="5" customWidth="1"/>
    <col min="9995" max="9996" width="9.06640625" style="5"/>
    <col min="9997" max="9997" width="5.06640625" style="5" customWidth="1"/>
    <col min="9998" max="10003" width="9.06640625" style="5"/>
    <col min="10004" max="10004" width="13.9296875" style="5" customWidth="1"/>
    <col min="10005" max="10005" width="21.3984375" style="5" bestFit="1" customWidth="1"/>
    <col min="10006" max="10006" width="11.53125" style="5" customWidth="1"/>
    <col min="10007" max="10009" width="9.06640625" style="5"/>
    <col min="10010" max="10010" width="14.06640625" style="5" customWidth="1"/>
    <col min="10011" max="10240" width="9.06640625" style="5"/>
    <col min="10241" max="10241" width="15.86328125" style="5" bestFit="1" customWidth="1"/>
    <col min="10242" max="10245" width="12.59765625" style="5" bestFit="1" customWidth="1"/>
    <col min="10246" max="10246" width="11.06640625" style="5" bestFit="1" customWidth="1"/>
    <col min="10247" max="10247" width="46.86328125" style="5" bestFit="1" customWidth="1"/>
    <col min="10248" max="10248" width="50.59765625" style="5" bestFit="1" customWidth="1"/>
    <col min="10249" max="10249" width="17.9296875" style="5" bestFit="1" customWidth="1"/>
    <col min="10250" max="10250" width="4.265625" style="5" customWidth="1"/>
    <col min="10251" max="10252" width="9.06640625" style="5"/>
    <col min="10253" max="10253" width="5.06640625" style="5" customWidth="1"/>
    <col min="10254" max="10259" width="9.06640625" style="5"/>
    <col min="10260" max="10260" width="13.9296875" style="5" customWidth="1"/>
    <col min="10261" max="10261" width="21.3984375" style="5" bestFit="1" customWidth="1"/>
    <col min="10262" max="10262" width="11.53125" style="5" customWidth="1"/>
    <col min="10263" max="10265" width="9.06640625" style="5"/>
    <col min="10266" max="10266" width="14.06640625" style="5" customWidth="1"/>
    <col min="10267" max="10496" width="9.06640625" style="5"/>
    <col min="10497" max="10497" width="15.86328125" style="5" bestFit="1" customWidth="1"/>
    <col min="10498" max="10501" width="12.59765625" style="5" bestFit="1" customWidth="1"/>
    <col min="10502" max="10502" width="11.06640625" style="5" bestFit="1" customWidth="1"/>
    <col min="10503" max="10503" width="46.86328125" style="5" bestFit="1" customWidth="1"/>
    <col min="10504" max="10504" width="50.59765625" style="5" bestFit="1" customWidth="1"/>
    <col min="10505" max="10505" width="17.9296875" style="5" bestFit="1" customWidth="1"/>
    <col min="10506" max="10506" width="4.265625" style="5" customWidth="1"/>
    <col min="10507" max="10508" width="9.06640625" style="5"/>
    <col min="10509" max="10509" width="5.06640625" style="5" customWidth="1"/>
    <col min="10510" max="10515" width="9.06640625" style="5"/>
    <col min="10516" max="10516" width="13.9296875" style="5" customWidth="1"/>
    <col min="10517" max="10517" width="21.3984375" style="5" bestFit="1" customWidth="1"/>
    <col min="10518" max="10518" width="11.53125" style="5" customWidth="1"/>
    <col min="10519" max="10521" width="9.06640625" style="5"/>
    <col min="10522" max="10522" width="14.06640625" style="5" customWidth="1"/>
    <col min="10523" max="10752" width="9.06640625" style="5"/>
    <col min="10753" max="10753" width="15.86328125" style="5" bestFit="1" customWidth="1"/>
    <col min="10754" max="10757" width="12.59765625" style="5" bestFit="1" customWidth="1"/>
    <col min="10758" max="10758" width="11.06640625" style="5" bestFit="1" customWidth="1"/>
    <col min="10759" max="10759" width="46.86328125" style="5" bestFit="1" customWidth="1"/>
    <col min="10760" max="10760" width="50.59765625" style="5" bestFit="1" customWidth="1"/>
    <col min="10761" max="10761" width="17.9296875" style="5" bestFit="1" customWidth="1"/>
    <col min="10762" max="10762" width="4.265625" style="5" customWidth="1"/>
    <col min="10763" max="10764" width="9.06640625" style="5"/>
    <col min="10765" max="10765" width="5.06640625" style="5" customWidth="1"/>
    <col min="10766" max="10771" width="9.06640625" style="5"/>
    <col min="10772" max="10772" width="13.9296875" style="5" customWidth="1"/>
    <col min="10773" max="10773" width="21.3984375" style="5" bestFit="1" customWidth="1"/>
    <col min="10774" max="10774" width="11.53125" style="5" customWidth="1"/>
    <col min="10775" max="10777" width="9.06640625" style="5"/>
    <col min="10778" max="10778" width="14.06640625" style="5" customWidth="1"/>
    <col min="10779" max="11008" width="9.06640625" style="5"/>
    <col min="11009" max="11009" width="15.86328125" style="5" bestFit="1" customWidth="1"/>
    <col min="11010" max="11013" width="12.59765625" style="5" bestFit="1" customWidth="1"/>
    <col min="11014" max="11014" width="11.06640625" style="5" bestFit="1" customWidth="1"/>
    <col min="11015" max="11015" width="46.86328125" style="5" bestFit="1" customWidth="1"/>
    <col min="11016" max="11016" width="50.59765625" style="5" bestFit="1" customWidth="1"/>
    <col min="11017" max="11017" width="17.9296875" style="5" bestFit="1" customWidth="1"/>
    <col min="11018" max="11018" width="4.265625" style="5" customWidth="1"/>
    <col min="11019" max="11020" width="9.06640625" style="5"/>
    <col min="11021" max="11021" width="5.06640625" style="5" customWidth="1"/>
    <col min="11022" max="11027" width="9.06640625" style="5"/>
    <col min="11028" max="11028" width="13.9296875" style="5" customWidth="1"/>
    <col min="11029" max="11029" width="21.3984375" style="5" bestFit="1" customWidth="1"/>
    <col min="11030" max="11030" width="11.53125" style="5" customWidth="1"/>
    <col min="11031" max="11033" width="9.06640625" style="5"/>
    <col min="11034" max="11034" width="14.06640625" style="5" customWidth="1"/>
    <col min="11035" max="11264" width="9.06640625" style="5"/>
    <col min="11265" max="11265" width="15.86328125" style="5" bestFit="1" customWidth="1"/>
    <col min="11266" max="11269" width="12.59765625" style="5" bestFit="1" customWidth="1"/>
    <col min="11270" max="11270" width="11.06640625" style="5" bestFit="1" customWidth="1"/>
    <col min="11271" max="11271" width="46.86328125" style="5" bestFit="1" customWidth="1"/>
    <col min="11272" max="11272" width="50.59765625" style="5" bestFit="1" customWidth="1"/>
    <col min="11273" max="11273" width="17.9296875" style="5" bestFit="1" customWidth="1"/>
    <col min="11274" max="11274" width="4.265625" style="5" customWidth="1"/>
    <col min="11275" max="11276" width="9.06640625" style="5"/>
    <col min="11277" max="11277" width="5.06640625" style="5" customWidth="1"/>
    <col min="11278" max="11283" width="9.06640625" style="5"/>
    <col min="11284" max="11284" width="13.9296875" style="5" customWidth="1"/>
    <col min="11285" max="11285" width="21.3984375" style="5" bestFit="1" customWidth="1"/>
    <col min="11286" max="11286" width="11.53125" style="5" customWidth="1"/>
    <col min="11287" max="11289" width="9.06640625" style="5"/>
    <col min="11290" max="11290" width="14.06640625" style="5" customWidth="1"/>
    <col min="11291" max="11520" width="9.06640625" style="5"/>
    <col min="11521" max="11521" width="15.86328125" style="5" bestFit="1" customWidth="1"/>
    <col min="11522" max="11525" width="12.59765625" style="5" bestFit="1" customWidth="1"/>
    <col min="11526" max="11526" width="11.06640625" style="5" bestFit="1" customWidth="1"/>
    <col min="11527" max="11527" width="46.86328125" style="5" bestFit="1" customWidth="1"/>
    <col min="11528" max="11528" width="50.59765625" style="5" bestFit="1" customWidth="1"/>
    <col min="11529" max="11529" width="17.9296875" style="5" bestFit="1" customWidth="1"/>
    <col min="11530" max="11530" width="4.265625" style="5" customWidth="1"/>
    <col min="11531" max="11532" width="9.06640625" style="5"/>
    <col min="11533" max="11533" width="5.06640625" style="5" customWidth="1"/>
    <col min="11534" max="11539" width="9.06640625" style="5"/>
    <col min="11540" max="11540" width="13.9296875" style="5" customWidth="1"/>
    <col min="11541" max="11541" width="21.3984375" style="5" bestFit="1" customWidth="1"/>
    <col min="11542" max="11542" width="11.53125" style="5" customWidth="1"/>
    <col min="11543" max="11545" width="9.06640625" style="5"/>
    <col min="11546" max="11546" width="14.06640625" style="5" customWidth="1"/>
    <col min="11547" max="11776" width="9.06640625" style="5"/>
    <col min="11777" max="11777" width="15.86328125" style="5" bestFit="1" customWidth="1"/>
    <col min="11778" max="11781" width="12.59765625" style="5" bestFit="1" customWidth="1"/>
    <col min="11782" max="11782" width="11.06640625" style="5" bestFit="1" customWidth="1"/>
    <col min="11783" max="11783" width="46.86328125" style="5" bestFit="1" customWidth="1"/>
    <col min="11784" max="11784" width="50.59765625" style="5" bestFit="1" customWidth="1"/>
    <col min="11785" max="11785" width="17.9296875" style="5" bestFit="1" customWidth="1"/>
    <col min="11786" max="11786" width="4.265625" style="5" customWidth="1"/>
    <col min="11787" max="11788" width="9.06640625" style="5"/>
    <col min="11789" max="11789" width="5.06640625" style="5" customWidth="1"/>
    <col min="11790" max="11795" width="9.06640625" style="5"/>
    <col min="11796" max="11796" width="13.9296875" style="5" customWidth="1"/>
    <col min="11797" max="11797" width="21.3984375" style="5" bestFit="1" customWidth="1"/>
    <col min="11798" max="11798" width="11.53125" style="5" customWidth="1"/>
    <col min="11799" max="11801" width="9.06640625" style="5"/>
    <col min="11802" max="11802" width="14.06640625" style="5" customWidth="1"/>
    <col min="11803" max="12032" width="9.06640625" style="5"/>
    <col min="12033" max="12033" width="15.86328125" style="5" bestFit="1" customWidth="1"/>
    <col min="12034" max="12037" width="12.59765625" style="5" bestFit="1" customWidth="1"/>
    <col min="12038" max="12038" width="11.06640625" style="5" bestFit="1" customWidth="1"/>
    <col min="12039" max="12039" width="46.86328125" style="5" bestFit="1" customWidth="1"/>
    <col min="12040" max="12040" width="50.59765625" style="5" bestFit="1" customWidth="1"/>
    <col min="12041" max="12041" width="17.9296875" style="5" bestFit="1" customWidth="1"/>
    <col min="12042" max="12042" width="4.265625" style="5" customWidth="1"/>
    <col min="12043" max="12044" width="9.06640625" style="5"/>
    <col min="12045" max="12045" width="5.06640625" style="5" customWidth="1"/>
    <col min="12046" max="12051" width="9.06640625" style="5"/>
    <col min="12052" max="12052" width="13.9296875" style="5" customWidth="1"/>
    <col min="12053" max="12053" width="21.3984375" style="5" bestFit="1" customWidth="1"/>
    <col min="12054" max="12054" width="11.53125" style="5" customWidth="1"/>
    <col min="12055" max="12057" width="9.06640625" style="5"/>
    <col min="12058" max="12058" width="14.06640625" style="5" customWidth="1"/>
    <col min="12059" max="12288" width="9.06640625" style="5"/>
    <col min="12289" max="12289" width="15.86328125" style="5" bestFit="1" customWidth="1"/>
    <col min="12290" max="12293" width="12.59765625" style="5" bestFit="1" customWidth="1"/>
    <col min="12294" max="12294" width="11.06640625" style="5" bestFit="1" customWidth="1"/>
    <col min="12295" max="12295" width="46.86328125" style="5" bestFit="1" customWidth="1"/>
    <col min="12296" max="12296" width="50.59765625" style="5" bestFit="1" customWidth="1"/>
    <col min="12297" max="12297" width="17.9296875" style="5" bestFit="1" customWidth="1"/>
    <col min="12298" max="12298" width="4.265625" style="5" customWidth="1"/>
    <col min="12299" max="12300" width="9.06640625" style="5"/>
    <col min="12301" max="12301" width="5.06640625" style="5" customWidth="1"/>
    <col min="12302" max="12307" width="9.06640625" style="5"/>
    <col min="12308" max="12308" width="13.9296875" style="5" customWidth="1"/>
    <col min="12309" max="12309" width="21.3984375" style="5" bestFit="1" customWidth="1"/>
    <col min="12310" max="12310" width="11.53125" style="5" customWidth="1"/>
    <col min="12311" max="12313" width="9.06640625" style="5"/>
    <col min="12314" max="12314" width="14.06640625" style="5" customWidth="1"/>
    <col min="12315" max="12544" width="9.06640625" style="5"/>
    <col min="12545" max="12545" width="15.86328125" style="5" bestFit="1" customWidth="1"/>
    <col min="12546" max="12549" width="12.59765625" style="5" bestFit="1" customWidth="1"/>
    <col min="12550" max="12550" width="11.06640625" style="5" bestFit="1" customWidth="1"/>
    <col min="12551" max="12551" width="46.86328125" style="5" bestFit="1" customWidth="1"/>
    <col min="12552" max="12552" width="50.59765625" style="5" bestFit="1" customWidth="1"/>
    <col min="12553" max="12553" width="17.9296875" style="5" bestFit="1" customWidth="1"/>
    <col min="12554" max="12554" width="4.265625" style="5" customWidth="1"/>
    <col min="12555" max="12556" width="9.06640625" style="5"/>
    <col min="12557" max="12557" width="5.06640625" style="5" customWidth="1"/>
    <col min="12558" max="12563" width="9.06640625" style="5"/>
    <col min="12564" max="12564" width="13.9296875" style="5" customWidth="1"/>
    <col min="12565" max="12565" width="21.3984375" style="5" bestFit="1" customWidth="1"/>
    <col min="12566" max="12566" width="11.53125" style="5" customWidth="1"/>
    <col min="12567" max="12569" width="9.06640625" style="5"/>
    <col min="12570" max="12570" width="14.06640625" style="5" customWidth="1"/>
    <col min="12571" max="12800" width="9.06640625" style="5"/>
    <col min="12801" max="12801" width="15.86328125" style="5" bestFit="1" customWidth="1"/>
    <col min="12802" max="12805" width="12.59765625" style="5" bestFit="1" customWidth="1"/>
    <col min="12806" max="12806" width="11.06640625" style="5" bestFit="1" customWidth="1"/>
    <col min="12807" max="12807" width="46.86328125" style="5" bestFit="1" customWidth="1"/>
    <col min="12808" max="12808" width="50.59765625" style="5" bestFit="1" customWidth="1"/>
    <col min="12809" max="12809" width="17.9296875" style="5" bestFit="1" customWidth="1"/>
    <col min="12810" max="12810" width="4.265625" style="5" customWidth="1"/>
    <col min="12811" max="12812" width="9.06640625" style="5"/>
    <col min="12813" max="12813" width="5.06640625" style="5" customWidth="1"/>
    <col min="12814" max="12819" width="9.06640625" style="5"/>
    <col min="12820" max="12820" width="13.9296875" style="5" customWidth="1"/>
    <col min="12821" max="12821" width="21.3984375" style="5" bestFit="1" customWidth="1"/>
    <col min="12822" max="12822" width="11.53125" style="5" customWidth="1"/>
    <col min="12823" max="12825" width="9.06640625" style="5"/>
    <col min="12826" max="12826" width="14.06640625" style="5" customWidth="1"/>
    <col min="12827" max="13056" width="9.06640625" style="5"/>
    <col min="13057" max="13057" width="15.86328125" style="5" bestFit="1" customWidth="1"/>
    <col min="13058" max="13061" width="12.59765625" style="5" bestFit="1" customWidth="1"/>
    <col min="13062" max="13062" width="11.06640625" style="5" bestFit="1" customWidth="1"/>
    <col min="13063" max="13063" width="46.86328125" style="5" bestFit="1" customWidth="1"/>
    <col min="13064" max="13064" width="50.59765625" style="5" bestFit="1" customWidth="1"/>
    <col min="13065" max="13065" width="17.9296875" style="5" bestFit="1" customWidth="1"/>
    <col min="13066" max="13066" width="4.265625" style="5" customWidth="1"/>
    <col min="13067" max="13068" width="9.06640625" style="5"/>
    <col min="13069" max="13069" width="5.06640625" style="5" customWidth="1"/>
    <col min="13070" max="13075" width="9.06640625" style="5"/>
    <col min="13076" max="13076" width="13.9296875" style="5" customWidth="1"/>
    <col min="13077" max="13077" width="21.3984375" style="5" bestFit="1" customWidth="1"/>
    <col min="13078" max="13078" width="11.53125" style="5" customWidth="1"/>
    <col min="13079" max="13081" width="9.06640625" style="5"/>
    <col min="13082" max="13082" width="14.06640625" style="5" customWidth="1"/>
    <col min="13083" max="13312" width="9.06640625" style="5"/>
    <col min="13313" max="13313" width="15.86328125" style="5" bestFit="1" customWidth="1"/>
    <col min="13314" max="13317" width="12.59765625" style="5" bestFit="1" customWidth="1"/>
    <col min="13318" max="13318" width="11.06640625" style="5" bestFit="1" customWidth="1"/>
    <col min="13319" max="13319" width="46.86328125" style="5" bestFit="1" customWidth="1"/>
    <col min="13320" max="13320" width="50.59765625" style="5" bestFit="1" customWidth="1"/>
    <col min="13321" max="13321" width="17.9296875" style="5" bestFit="1" customWidth="1"/>
    <col min="13322" max="13322" width="4.265625" style="5" customWidth="1"/>
    <col min="13323" max="13324" width="9.06640625" style="5"/>
    <col min="13325" max="13325" width="5.06640625" style="5" customWidth="1"/>
    <col min="13326" max="13331" width="9.06640625" style="5"/>
    <col min="13332" max="13332" width="13.9296875" style="5" customWidth="1"/>
    <col min="13333" max="13333" width="21.3984375" style="5" bestFit="1" customWidth="1"/>
    <col min="13334" max="13334" width="11.53125" style="5" customWidth="1"/>
    <col min="13335" max="13337" width="9.06640625" style="5"/>
    <col min="13338" max="13338" width="14.06640625" style="5" customWidth="1"/>
    <col min="13339" max="13568" width="9.06640625" style="5"/>
    <col min="13569" max="13569" width="15.86328125" style="5" bestFit="1" customWidth="1"/>
    <col min="13570" max="13573" width="12.59765625" style="5" bestFit="1" customWidth="1"/>
    <col min="13574" max="13574" width="11.06640625" style="5" bestFit="1" customWidth="1"/>
    <col min="13575" max="13575" width="46.86328125" style="5" bestFit="1" customWidth="1"/>
    <col min="13576" max="13576" width="50.59765625" style="5" bestFit="1" customWidth="1"/>
    <col min="13577" max="13577" width="17.9296875" style="5" bestFit="1" customWidth="1"/>
    <col min="13578" max="13578" width="4.265625" style="5" customWidth="1"/>
    <col min="13579" max="13580" width="9.06640625" style="5"/>
    <col min="13581" max="13581" width="5.06640625" style="5" customWidth="1"/>
    <col min="13582" max="13587" width="9.06640625" style="5"/>
    <col min="13588" max="13588" width="13.9296875" style="5" customWidth="1"/>
    <col min="13589" max="13589" width="21.3984375" style="5" bestFit="1" customWidth="1"/>
    <col min="13590" max="13590" width="11.53125" style="5" customWidth="1"/>
    <col min="13591" max="13593" width="9.06640625" style="5"/>
    <col min="13594" max="13594" width="14.06640625" style="5" customWidth="1"/>
    <col min="13595" max="13824" width="9.06640625" style="5"/>
    <col min="13825" max="13825" width="15.86328125" style="5" bestFit="1" customWidth="1"/>
    <col min="13826" max="13829" width="12.59765625" style="5" bestFit="1" customWidth="1"/>
    <col min="13830" max="13830" width="11.06640625" style="5" bestFit="1" customWidth="1"/>
    <col min="13831" max="13831" width="46.86328125" style="5" bestFit="1" customWidth="1"/>
    <col min="13832" max="13832" width="50.59765625" style="5" bestFit="1" customWidth="1"/>
    <col min="13833" max="13833" width="17.9296875" style="5" bestFit="1" customWidth="1"/>
    <col min="13834" max="13834" width="4.265625" style="5" customWidth="1"/>
    <col min="13835" max="13836" width="9.06640625" style="5"/>
    <col min="13837" max="13837" width="5.06640625" style="5" customWidth="1"/>
    <col min="13838" max="13843" width="9.06640625" style="5"/>
    <col min="13844" max="13844" width="13.9296875" style="5" customWidth="1"/>
    <col min="13845" max="13845" width="21.3984375" style="5" bestFit="1" customWidth="1"/>
    <col min="13846" max="13846" width="11.53125" style="5" customWidth="1"/>
    <col min="13847" max="13849" width="9.06640625" style="5"/>
    <col min="13850" max="13850" width="14.06640625" style="5" customWidth="1"/>
    <col min="13851" max="14080" width="9.06640625" style="5"/>
    <col min="14081" max="14081" width="15.86328125" style="5" bestFit="1" customWidth="1"/>
    <col min="14082" max="14085" width="12.59765625" style="5" bestFit="1" customWidth="1"/>
    <col min="14086" max="14086" width="11.06640625" style="5" bestFit="1" customWidth="1"/>
    <col min="14087" max="14087" width="46.86328125" style="5" bestFit="1" customWidth="1"/>
    <col min="14088" max="14088" width="50.59765625" style="5" bestFit="1" customWidth="1"/>
    <col min="14089" max="14089" width="17.9296875" style="5" bestFit="1" customWidth="1"/>
    <col min="14090" max="14090" width="4.265625" style="5" customWidth="1"/>
    <col min="14091" max="14092" width="9.06640625" style="5"/>
    <col min="14093" max="14093" width="5.06640625" style="5" customWidth="1"/>
    <col min="14094" max="14099" width="9.06640625" style="5"/>
    <col min="14100" max="14100" width="13.9296875" style="5" customWidth="1"/>
    <col min="14101" max="14101" width="21.3984375" style="5" bestFit="1" customWidth="1"/>
    <col min="14102" max="14102" width="11.53125" style="5" customWidth="1"/>
    <col min="14103" max="14105" width="9.06640625" style="5"/>
    <col min="14106" max="14106" width="14.06640625" style="5" customWidth="1"/>
    <col min="14107" max="14336" width="9.06640625" style="5"/>
    <col min="14337" max="14337" width="15.86328125" style="5" bestFit="1" customWidth="1"/>
    <col min="14338" max="14341" width="12.59765625" style="5" bestFit="1" customWidth="1"/>
    <col min="14342" max="14342" width="11.06640625" style="5" bestFit="1" customWidth="1"/>
    <col min="14343" max="14343" width="46.86328125" style="5" bestFit="1" customWidth="1"/>
    <col min="14344" max="14344" width="50.59765625" style="5" bestFit="1" customWidth="1"/>
    <col min="14345" max="14345" width="17.9296875" style="5" bestFit="1" customWidth="1"/>
    <col min="14346" max="14346" width="4.265625" style="5" customWidth="1"/>
    <col min="14347" max="14348" width="9.06640625" style="5"/>
    <col min="14349" max="14349" width="5.06640625" style="5" customWidth="1"/>
    <col min="14350" max="14355" width="9.06640625" style="5"/>
    <col min="14356" max="14356" width="13.9296875" style="5" customWidth="1"/>
    <col min="14357" max="14357" width="21.3984375" style="5" bestFit="1" customWidth="1"/>
    <col min="14358" max="14358" width="11.53125" style="5" customWidth="1"/>
    <col min="14359" max="14361" width="9.06640625" style="5"/>
    <col min="14362" max="14362" width="14.06640625" style="5" customWidth="1"/>
    <col min="14363" max="14592" width="9.06640625" style="5"/>
    <col min="14593" max="14593" width="15.86328125" style="5" bestFit="1" customWidth="1"/>
    <col min="14594" max="14597" width="12.59765625" style="5" bestFit="1" customWidth="1"/>
    <col min="14598" max="14598" width="11.06640625" style="5" bestFit="1" customWidth="1"/>
    <col min="14599" max="14599" width="46.86328125" style="5" bestFit="1" customWidth="1"/>
    <col min="14600" max="14600" width="50.59765625" style="5" bestFit="1" customWidth="1"/>
    <col min="14601" max="14601" width="17.9296875" style="5" bestFit="1" customWidth="1"/>
    <col min="14602" max="14602" width="4.265625" style="5" customWidth="1"/>
    <col min="14603" max="14604" width="9.06640625" style="5"/>
    <col min="14605" max="14605" width="5.06640625" style="5" customWidth="1"/>
    <col min="14606" max="14611" width="9.06640625" style="5"/>
    <col min="14612" max="14612" width="13.9296875" style="5" customWidth="1"/>
    <col min="14613" max="14613" width="21.3984375" style="5" bestFit="1" customWidth="1"/>
    <col min="14614" max="14614" width="11.53125" style="5" customWidth="1"/>
    <col min="14615" max="14617" width="9.06640625" style="5"/>
    <col min="14618" max="14618" width="14.06640625" style="5" customWidth="1"/>
    <col min="14619" max="14848" width="9.06640625" style="5"/>
    <col min="14849" max="14849" width="15.86328125" style="5" bestFit="1" customWidth="1"/>
    <col min="14850" max="14853" width="12.59765625" style="5" bestFit="1" customWidth="1"/>
    <col min="14854" max="14854" width="11.06640625" style="5" bestFit="1" customWidth="1"/>
    <col min="14855" max="14855" width="46.86328125" style="5" bestFit="1" customWidth="1"/>
    <col min="14856" max="14856" width="50.59765625" style="5" bestFit="1" customWidth="1"/>
    <col min="14857" max="14857" width="17.9296875" style="5" bestFit="1" customWidth="1"/>
    <col min="14858" max="14858" width="4.265625" style="5" customWidth="1"/>
    <col min="14859" max="14860" width="9.06640625" style="5"/>
    <col min="14861" max="14861" width="5.06640625" style="5" customWidth="1"/>
    <col min="14862" max="14867" width="9.06640625" style="5"/>
    <col min="14868" max="14868" width="13.9296875" style="5" customWidth="1"/>
    <col min="14869" max="14869" width="21.3984375" style="5" bestFit="1" customWidth="1"/>
    <col min="14870" max="14870" width="11.53125" style="5" customWidth="1"/>
    <col min="14871" max="14873" width="9.06640625" style="5"/>
    <col min="14874" max="14874" width="14.06640625" style="5" customWidth="1"/>
    <col min="14875" max="15104" width="9.06640625" style="5"/>
    <col min="15105" max="15105" width="15.86328125" style="5" bestFit="1" customWidth="1"/>
    <col min="15106" max="15109" width="12.59765625" style="5" bestFit="1" customWidth="1"/>
    <col min="15110" max="15110" width="11.06640625" style="5" bestFit="1" customWidth="1"/>
    <col min="15111" max="15111" width="46.86328125" style="5" bestFit="1" customWidth="1"/>
    <col min="15112" max="15112" width="50.59765625" style="5" bestFit="1" customWidth="1"/>
    <col min="15113" max="15113" width="17.9296875" style="5" bestFit="1" customWidth="1"/>
    <col min="15114" max="15114" width="4.265625" style="5" customWidth="1"/>
    <col min="15115" max="15116" width="9.06640625" style="5"/>
    <col min="15117" max="15117" width="5.06640625" style="5" customWidth="1"/>
    <col min="15118" max="15123" width="9.06640625" style="5"/>
    <col min="15124" max="15124" width="13.9296875" style="5" customWidth="1"/>
    <col min="15125" max="15125" width="21.3984375" style="5" bestFit="1" customWidth="1"/>
    <col min="15126" max="15126" width="11.53125" style="5" customWidth="1"/>
    <col min="15127" max="15129" width="9.06640625" style="5"/>
    <col min="15130" max="15130" width="14.06640625" style="5" customWidth="1"/>
    <col min="15131" max="15360" width="9.06640625" style="5"/>
    <col min="15361" max="15361" width="15.86328125" style="5" bestFit="1" customWidth="1"/>
    <col min="15362" max="15365" width="12.59765625" style="5" bestFit="1" customWidth="1"/>
    <col min="15366" max="15366" width="11.06640625" style="5" bestFit="1" customWidth="1"/>
    <col min="15367" max="15367" width="46.86328125" style="5" bestFit="1" customWidth="1"/>
    <col min="15368" max="15368" width="50.59765625" style="5" bestFit="1" customWidth="1"/>
    <col min="15369" max="15369" width="17.9296875" style="5" bestFit="1" customWidth="1"/>
    <col min="15370" max="15370" width="4.265625" style="5" customWidth="1"/>
    <col min="15371" max="15372" width="9.06640625" style="5"/>
    <col min="15373" max="15373" width="5.06640625" style="5" customWidth="1"/>
    <col min="15374" max="15379" width="9.06640625" style="5"/>
    <col min="15380" max="15380" width="13.9296875" style="5" customWidth="1"/>
    <col min="15381" max="15381" width="21.3984375" style="5" bestFit="1" customWidth="1"/>
    <col min="15382" max="15382" width="11.53125" style="5" customWidth="1"/>
    <col min="15383" max="15385" width="9.06640625" style="5"/>
    <col min="15386" max="15386" width="14.06640625" style="5" customWidth="1"/>
    <col min="15387" max="15616" width="9.06640625" style="5"/>
    <col min="15617" max="15617" width="15.86328125" style="5" bestFit="1" customWidth="1"/>
    <col min="15618" max="15621" width="12.59765625" style="5" bestFit="1" customWidth="1"/>
    <col min="15622" max="15622" width="11.06640625" style="5" bestFit="1" customWidth="1"/>
    <col min="15623" max="15623" width="46.86328125" style="5" bestFit="1" customWidth="1"/>
    <col min="15624" max="15624" width="50.59765625" style="5" bestFit="1" customWidth="1"/>
    <col min="15625" max="15625" width="17.9296875" style="5" bestFit="1" customWidth="1"/>
    <col min="15626" max="15626" width="4.265625" style="5" customWidth="1"/>
    <col min="15627" max="15628" width="9.06640625" style="5"/>
    <col min="15629" max="15629" width="5.06640625" style="5" customWidth="1"/>
    <col min="15630" max="15635" width="9.06640625" style="5"/>
    <col min="15636" max="15636" width="13.9296875" style="5" customWidth="1"/>
    <col min="15637" max="15637" width="21.3984375" style="5" bestFit="1" customWidth="1"/>
    <col min="15638" max="15638" width="11.53125" style="5" customWidth="1"/>
    <col min="15639" max="15641" width="9.06640625" style="5"/>
    <col min="15642" max="15642" width="14.06640625" style="5" customWidth="1"/>
    <col min="15643" max="15872" width="9.06640625" style="5"/>
    <col min="15873" max="15873" width="15.86328125" style="5" bestFit="1" customWidth="1"/>
    <col min="15874" max="15877" width="12.59765625" style="5" bestFit="1" customWidth="1"/>
    <col min="15878" max="15878" width="11.06640625" style="5" bestFit="1" customWidth="1"/>
    <col min="15879" max="15879" width="46.86328125" style="5" bestFit="1" customWidth="1"/>
    <col min="15880" max="15880" width="50.59765625" style="5" bestFit="1" customWidth="1"/>
    <col min="15881" max="15881" width="17.9296875" style="5" bestFit="1" customWidth="1"/>
    <col min="15882" max="15882" width="4.265625" style="5" customWidth="1"/>
    <col min="15883" max="15884" width="9.06640625" style="5"/>
    <col min="15885" max="15885" width="5.06640625" style="5" customWidth="1"/>
    <col min="15886" max="15891" width="9.06640625" style="5"/>
    <col min="15892" max="15892" width="13.9296875" style="5" customWidth="1"/>
    <col min="15893" max="15893" width="21.3984375" style="5" bestFit="1" customWidth="1"/>
    <col min="15894" max="15894" width="11.53125" style="5" customWidth="1"/>
    <col min="15895" max="15897" width="9.06640625" style="5"/>
    <col min="15898" max="15898" width="14.06640625" style="5" customWidth="1"/>
    <col min="15899" max="16128" width="9.06640625" style="5"/>
    <col min="16129" max="16129" width="15.86328125" style="5" bestFit="1" customWidth="1"/>
    <col min="16130" max="16133" width="12.59765625" style="5" bestFit="1" customWidth="1"/>
    <col min="16134" max="16134" width="11.06640625" style="5" bestFit="1" customWidth="1"/>
    <col min="16135" max="16135" width="46.86328125" style="5" bestFit="1" customWidth="1"/>
    <col min="16136" max="16136" width="50.59765625" style="5" bestFit="1" customWidth="1"/>
    <col min="16137" max="16137" width="17.9296875" style="5" bestFit="1" customWidth="1"/>
    <col min="16138" max="16138" width="4.265625" style="5" customWidth="1"/>
    <col min="16139" max="16140" width="9.06640625" style="5"/>
    <col min="16141" max="16141" width="5.06640625" style="5" customWidth="1"/>
    <col min="16142" max="16147" width="9.06640625" style="5"/>
    <col min="16148" max="16148" width="13.9296875" style="5" customWidth="1"/>
    <col min="16149" max="16149" width="21.3984375" style="5" bestFit="1" customWidth="1"/>
    <col min="16150" max="16150" width="11.53125" style="5" customWidth="1"/>
    <col min="16151" max="16153" width="9.06640625" style="5"/>
    <col min="16154" max="16154" width="14.06640625" style="5" customWidth="1"/>
    <col min="16155" max="16384" width="9.06640625" style="5"/>
  </cols>
  <sheetData>
    <row r="1" spans="1:30" ht="13.15" x14ac:dyDescent="0.4">
      <c r="A1" s="4" t="s">
        <v>8</v>
      </c>
      <c r="B1" s="5" t="s">
        <v>7</v>
      </c>
      <c r="C1" s="5" t="s">
        <v>6</v>
      </c>
      <c r="D1" s="5" t="s">
        <v>5</v>
      </c>
      <c r="E1" s="5" t="s">
        <v>4</v>
      </c>
      <c r="F1" s="5" t="s">
        <v>3</v>
      </c>
      <c r="G1" s="4" t="s">
        <v>2</v>
      </c>
      <c r="H1" s="4" t="s">
        <v>1</v>
      </c>
      <c r="I1" s="4" t="s">
        <v>0</v>
      </c>
      <c r="J1" s="6"/>
      <c r="K1" s="7" t="s">
        <v>16</v>
      </c>
      <c r="L1" s="8">
        <v>-2.3838160877055987</v>
      </c>
      <c r="M1" s="7"/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6"/>
      <c r="U1" s="7" t="s">
        <v>23</v>
      </c>
      <c r="V1" s="9">
        <f>SUM(P2:Q61)</f>
        <v>-24.987231280557324</v>
      </c>
      <c r="W1" s="6"/>
      <c r="X1" s="6" t="s">
        <v>24</v>
      </c>
      <c r="Y1" s="6" t="s">
        <v>25</v>
      </c>
      <c r="Z1" s="6" t="s">
        <v>26</v>
      </c>
    </row>
    <row r="2" spans="1:30" x14ac:dyDescent="0.35">
      <c r="A2" s="5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10">
        <v>63.16</v>
      </c>
      <c r="H2" s="5">
        <v>12</v>
      </c>
      <c r="I2" s="5">
        <v>0</v>
      </c>
      <c r="J2" s="6"/>
      <c r="K2" s="7" t="s">
        <v>27</v>
      </c>
      <c r="L2" s="11">
        <v>0.5883329845068298</v>
      </c>
      <c r="M2" s="7"/>
      <c r="N2" s="6">
        <f>$L$1+$L$2*B2+$L$3*C2+$L$4*D2+$L$5*E2+$L$6*F2+$L$7*G2+$L$8*H2</f>
        <v>0.45232263534492367</v>
      </c>
      <c r="O2" s="6">
        <f>1/(1+EXP(-N2))</f>
        <v>0.61119131919301029</v>
      </c>
      <c r="P2" s="6">
        <f t="shared" ref="P2:P61" si="0">I2*LN(O2)</f>
        <v>0</v>
      </c>
      <c r="Q2" s="6">
        <f>(1-I2)*LN(1-O2)</f>
        <v>-0.94466787946662933</v>
      </c>
      <c r="R2" s="6">
        <f t="shared" ref="R2:R61" si="1">I2*LN($V$3)</f>
        <v>0</v>
      </c>
      <c r="S2" s="6">
        <f t="shared" ref="S2:S61" si="2">(1-I2)*LN(1-$V$3)</f>
        <v>-0.916290731874155</v>
      </c>
      <c r="T2" s="6"/>
      <c r="U2" s="6"/>
      <c r="V2" s="9"/>
      <c r="W2" s="6"/>
      <c r="X2" s="6">
        <f>IF(N2&gt;0.5,1,0)</f>
        <v>0</v>
      </c>
      <c r="Y2" s="6">
        <f>IF(X2=I2,1,0)</f>
        <v>1</v>
      </c>
      <c r="Z2" s="6">
        <f>AVERAGE(Y2:Y61)</f>
        <v>0.81666666666666665</v>
      </c>
      <c r="AB2" s="5">
        <f>(I2-O2)/SQRT(O2*(1-O2))</f>
        <v>-1.2537779054987868</v>
      </c>
      <c r="AC2" s="5">
        <f>AB2^2</f>
        <v>1.5719590363169247</v>
      </c>
      <c r="AD2" s="5">
        <f>SUM(AC2:AC61)</f>
        <v>44.061090853481211</v>
      </c>
    </row>
    <row r="3" spans="1:30" x14ac:dyDescent="0.35">
      <c r="A3" s="5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10">
        <v>1.45</v>
      </c>
      <c r="H3" s="5">
        <v>35</v>
      </c>
      <c r="I3" s="5">
        <v>1</v>
      </c>
      <c r="J3" s="6"/>
      <c r="K3" s="7" t="s">
        <v>28</v>
      </c>
      <c r="L3" s="11">
        <v>0.79050740378617024</v>
      </c>
      <c r="M3" s="6"/>
      <c r="N3" s="6">
        <f t="shared" ref="N3:N61" si="3">$L$1+$L$2*B3+$L$3*C3+$L$4*D3+$L$5*E3+$L$6*F3+$L$7*G3+$L$8*H3</f>
        <v>0.66117244809287312</v>
      </c>
      <c r="O3" s="6">
        <f t="shared" ref="O3:O61" si="4">1/(1+EXP(-N3))</f>
        <v>0.65952371345263128</v>
      </c>
      <c r="P3" s="6">
        <f t="shared" si="0"/>
        <v>-0.41623735075757656</v>
      </c>
      <c r="Q3" s="6">
        <f t="shared" ref="Q3:Q61" si="5">(1-I3)*LN(1-O3)</f>
        <v>0</v>
      </c>
      <c r="R3" s="6">
        <f t="shared" si="1"/>
        <v>-0.51082562376599072</v>
      </c>
      <c r="S3" s="6">
        <f t="shared" si="2"/>
        <v>0</v>
      </c>
      <c r="T3" s="6"/>
      <c r="U3" s="6" t="s">
        <v>29</v>
      </c>
      <c r="V3" s="9">
        <f>SUM(I2:I61)/COUNT(I2:I61)</f>
        <v>0.6</v>
      </c>
      <c r="W3" s="6"/>
      <c r="X3" s="6">
        <f t="shared" ref="X3:X61" si="6">IF(N3&gt;0.5,1,0)</f>
        <v>1</v>
      </c>
      <c r="Y3" s="6">
        <f t="shared" ref="Y3:Y61" si="7">IF(X3=I3,1,0)</f>
        <v>1</v>
      </c>
      <c r="Z3" s="6"/>
      <c r="AB3" s="5">
        <f t="shared" ref="AB3:AB61" si="8">(I3-O3)/SQRT(O3*(1-O3))</f>
        <v>0.71850240655987241</v>
      </c>
      <c r="AC3" s="5">
        <f t="shared" ref="AC3:AC61" si="9">AB3^2</f>
        <v>0.51624570823232818</v>
      </c>
      <c r="AD3" s="5">
        <f>60-8</f>
        <v>52</v>
      </c>
    </row>
    <row r="4" spans="1:30" ht="14.25" x14ac:dyDescent="0.45">
      <c r="A4" s="5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10">
        <v>98.84</v>
      </c>
      <c r="H4" s="5">
        <v>116</v>
      </c>
      <c r="I4" s="5">
        <v>1</v>
      </c>
      <c r="J4" s="6"/>
      <c r="K4" s="7" t="s">
        <v>30</v>
      </c>
      <c r="L4" s="11">
        <v>-2.2451244641437103</v>
      </c>
      <c r="M4" s="6"/>
      <c r="N4" s="6">
        <f t="shared" si="3"/>
        <v>10.397503887492141</v>
      </c>
      <c r="O4" s="6">
        <f t="shared" si="4"/>
        <v>0.99996949238994792</v>
      </c>
      <c r="P4" s="6">
        <f t="shared" si="0"/>
        <v>-3.0508075418677746E-5</v>
      </c>
      <c r="Q4" s="6">
        <f t="shared" si="5"/>
        <v>0</v>
      </c>
      <c r="R4" s="6">
        <f t="shared" si="1"/>
        <v>-0.51082562376599072</v>
      </c>
      <c r="S4" s="6">
        <f t="shared" si="2"/>
        <v>0</v>
      </c>
      <c r="T4" s="6"/>
      <c r="U4" s="6"/>
      <c r="V4" s="9"/>
      <c r="W4" s="6"/>
      <c r="X4" s="6">
        <f t="shared" si="6"/>
        <v>1</v>
      </c>
      <c r="Y4" s="6">
        <f t="shared" si="7"/>
        <v>1</v>
      </c>
      <c r="Z4" s="6"/>
      <c r="AB4" s="5">
        <f t="shared" si="8"/>
        <v>5.5234537016927354E-3</v>
      </c>
      <c r="AC4" s="5">
        <f t="shared" si="9"/>
        <v>3.0508540794743181E-5</v>
      </c>
      <c r="AD4" s="12">
        <f>CHIDIST(AD2,AD3)</f>
        <v>0.77509794910164354</v>
      </c>
    </row>
    <row r="5" spans="1:30" x14ac:dyDescent="0.35">
      <c r="A5" s="5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10">
        <v>28.13</v>
      </c>
      <c r="H5" s="5">
        <v>37</v>
      </c>
      <c r="I5" s="5">
        <v>1</v>
      </c>
      <c r="J5" s="6"/>
      <c r="K5" s="7" t="s">
        <v>31</v>
      </c>
      <c r="L5" s="11">
        <v>1.0929604872712029</v>
      </c>
      <c r="M5" s="6"/>
      <c r="N5" s="6">
        <f t="shared" si="3"/>
        <v>1.5958436862419503</v>
      </c>
      <c r="O5" s="6">
        <f t="shared" si="4"/>
        <v>0.83143668106437763</v>
      </c>
      <c r="P5" s="6">
        <f t="shared" si="0"/>
        <v>-0.18460013350203655</v>
      </c>
      <c r="Q5" s="6">
        <f t="shared" si="5"/>
        <v>0</v>
      </c>
      <c r="R5" s="6">
        <f t="shared" si="1"/>
        <v>-0.51082562376599072</v>
      </c>
      <c r="S5" s="6">
        <f t="shared" si="2"/>
        <v>0</v>
      </c>
      <c r="T5" s="6"/>
      <c r="U5" s="6" t="s">
        <v>32</v>
      </c>
      <c r="V5" s="9">
        <f>SUM(R2:S61)</f>
        <v>-40.380700020555395</v>
      </c>
      <c r="W5" s="6"/>
      <c r="X5" s="6">
        <f t="shared" si="6"/>
        <v>1</v>
      </c>
      <c r="Y5" s="6">
        <f t="shared" si="7"/>
        <v>1</v>
      </c>
      <c r="Z5" s="6"/>
      <c r="AB5" s="5">
        <f t="shared" si="8"/>
        <v>0.45026371113400798</v>
      </c>
      <c r="AC5" s="5">
        <f t="shared" si="9"/>
        <v>0.20273740956416939</v>
      </c>
    </row>
    <row r="6" spans="1:30" ht="13.15" thickBot="1" x14ac:dyDescent="0.4">
      <c r="A6" s="5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10">
        <v>6.95</v>
      </c>
      <c r="H6" s="5">
        <v>8</v>
      </c>
      <c r="I6" s="5">
        <v>1</v>
      </c>
      <c r="J6" s="6"/>
      <c r="K6" s="7" t="s">
        <v>33</v>
      </c>
      <c r="L6" s="13">
        <v>0.29194563770944654</v>
      </c>
      <c r="M6" s="6"/>
      <c r="N6" s="6">
        <f t="shared" si="3"/>
        <v>-1.4985291559723719</v>
      </c>
      <c r="O6" s="6">
        <f t="shared" si="4"/>
        <v>0.182644997451752</v>
      </c>
      <c r="P6" s="6">
        <f t="shared" si="0"/>
        <v>-1.7002109148279296</v>
      </c>
      <c r="Q6" s="6">
        <f t="shared" si="5"/>
        <v>0</v>
      </c>
      <c r="R6" s="6">
        <f t="shared" si="1"/>
        <v>-0.51082562376599072</v>
      </c>
      <c r="S6" s="6">
        <f t="shared" si="2"/>
        <v>0</v>
      </c>
      <c r="T6" s="6"/>
      <c r="U6" s="6"/>
      <c r="V6" s="9"/>
      <c r="W6" s="6"/>
      <c r="X6" s="6">
        <f t="shared" si="6"/>
        <v>0</v>
      </c>
      <c r="Y6" s="6">
        <f t="shared" si="7"/>
        <v>0</v>
      </c>
      <c r="Z6" s="6"/>
      <c r="AB6" s="5">
        <f t="shared" si="8"/>
        <v>2.1154437005419062</v>
      </c>
      <c r="AC6" s="5">
        <f t="shared" si="9"/>
        <v>4.4751020501624339</v>
      </c>
    </row>
    <row r="7" spans="1:30" x14ac:dyDescent="0.35">
      <c r="A7" s="5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10">
        <v>16.66</v>
      </c>
      <c r="H7" s="5">
        <v>17</v>
      </c>
      <c r="I7" s="5">
        <v>0</v>
      </c>
      <c r="J7" s="6"/>
      <c r="K7" s="7" t="s">
        <v>34</v>
      </c>
      <c r="L7" s="11">
        <v>2.8599759655839239E-2</v>
      </c>
      <c r="M7" s="6"/>
      <c r="N7" s="6">
        <f t="shared" si="3"/>
        <v>-0.4484920623233859</v>
      </c>
      <c r="O7" s="6">
        <f t="shared" si="4"/>
        <v>0.38971935150177811</v>
      </c>
      <c r="P7" s="6">
        <f t="shared" si="0"/>
        <v>0</v>
      </c>
      <c r="Q7" s="6">
        <f t="shared" si="5"/>
        <v>-0.49383634811362287</v>
      </c>
      <c r="R7" s="6">
        <f t="shared" si="1"/>
        <v>0</v>
      </c>
      <c r="S7" s="6">
        <f t="shared" si="2"/>
        <v>-0.916290731874155</v>
      </c>
      <c r="T7" s="6"/>
      <c r="U7" s="6"/>
      <c r="V7" s="9"/>
      <c r="W7" s="6"/>
      <c r="X7" s="6">
        <f t="shared" si="6"/>
        <v>0</v>
      </c>
      <c r="Y7" s="6">
        <f t="shared" si="7"/>
        <v>1</v>
      </c>
      <c r="Z7" s="6"/>
      <c r="AB7" s="5">
        <f t="shared" si="8"/>
        <v>-0.79911850212811864</v>
      </c>
      <c r="AC7" s="5">
        <f t="shared" si="9"/>
        <v>0.63859038044348793</v>
      </c>
    </row>
    <row r="8" spans="1:30" ht="14.25" x14ac:dyDescent="0.45">
      <c r="A8" s="5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10">
        <v>27.11</v>
      </c>
      <c r="H8" s="5">
        <v>32</v>
      </c>
      <c r="I8" s="5">
        <v>0</v>
      </c>
      <c r="J8" s="6"/>
      <c r="K8" s="7" t="s">
        <v>35</v>
      </c>
      <c r="L8" s="11">
        <v>8.5814825265643005E-2</v>
      </c>
      <c r="M8" s="6"/>
      <c r="N8" s="6">
        <f t="shared" si="3"/>
        <v>1.1375978050647793</v>
      </c>
      <c r="O8" s="6">
        <f t="shared" si="4"/>
        <v>0.75723832015951542</v>
      </c>
      <c r="P8" s="6">
        <f t="shared" si="0"/>
        <v>0</v>
      </c>
      <c r="Q8" s="6">
        <f t="shared" si="5"/>
        <v>-1.4156750582802902</v>
      </c>
      <c r="R8" s="6">
        <f t="shared" si="1"/>
        <v>0</v>
      </c>
      <c r="S8" s="6">
        <f t="shared" si="2"/>
        <v>-0.916290731874155</v>
      </c>
      <c r="T8" s="6"/>
      <c r="U8" s="14" t="s">
        <v>36</v>
      </c>
      <c r="V8" s="12">
        <f>2*(V1-V5)</f>
        <v>30.786937479996141</v>
      </c>
      <c r="W8" s="6"/>
      <c r="X8" s="6">
        <f t="shared" si="6"/>
        <v>1</v>
      </c>
      <c r="Y8" s="6">
        <f t="shared" si="7"/>
        <v>0</v>
      </c>
      <c r="Z8" s="6"/>
      <c r="AB8" s="5">
        <f t="shared" si="8"/>
        <v>-1.766144465327774</v>
      </c>
      <c r="AC8" s="5">
        <f t="shared" si="9"/>
        <v>3.1192662724079288</v>
      </c>
    </row>
    <row r="9" spans="1:30" ht="14.25" x14ac:dyDescent="0.45">
      <c r="A9" s="5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10">
        <v>14.09</v>
      </c>
      <c r="H9" s="5">
        <v>37</v>
      </c>
      <c r="I9" s="5">
        <v>1</v>
      </c>
      <c r="J9" s="6"/>
      <c r="K9" s="6"/>
      <c r="L9" s="6"/>
      <c r="M9" s="6"/>
      <c r="N9" s="6">
        <f t="shared" si="3"/>
        <v>1.1943030606739673</v>
      </c>
      <c r="O9" s="6">
        <f t="shared" si="4"/>
        <v>0.76750977968761436</v>
      </c>
      <c r="P9" s="6">
        <f t="shared" si="0"/>
        <v>-0.26460405733797415</v>
      </c>
      <c r="Q9" s="6">
        <f t="shared" si="5"/>
        <v>0</v>
      </c>
      <c r="R9" s="6">
        <f t="shared" si="1"/>
        <v>-0.51082562376599072</v>
      </c>
      <c r="S9" s="6">
        <f t="shared" si="2"/>
        <v>0</v>
      </c>
      <c r="T9" s="6"/>
      <c r="U9" s="14" t="s">
        <v>37</v>
      </c>
      <c r="V9" s="12">
        <v>1</v>
      </c>
      <c r="W9" s="6"/>
      <c r="X9" s="6">
        <f t="shared" si="6"/>
        <v>1</v>
      </c>
      <c r="Y9" s="6">
        <f t="shared" si="7"/>
        <v>1</v>
      </c>
      <c r="Z9" s="6"/>
      <c r="AB9" s="5">
        <f t="shared" si="8"/>
        <v>0.55037713797394561</v>
      </c>
      <c r="AC9" s="5">
        <f t="shared" si="9"/>
        <v>0.30291499400439154</v>
      </c>
    </row>
    <row r="10" spans="1:30" ht="14.25" x14ac:dyDescent="0.45">
      <c r="A10" s="5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10">
        <v>12.29</v>
      </c>
      <c r="H10" s="5">
        <v>6</v>
      </c>
      <c r="I10" s="5">
        <v>1</v>
      </c>
      <c r="J10" s="6"/>
      <c r="K10" s="6"/>
      <c r="L10" s="6"/>
      <c r="M10" s="6"/>
      <c r="N10" s="6">
        <f t="shared" si="3"/>
        <v>-1.5174360899414765</v>
      </c>
      <c r="O10" s="6">
        <f t="shared" si="4"/>
        <v>0.17983937852407184</v>
      </c>
      <c r="P10" s="6">
        <f t="shared" si="0"/>
        <v>-1.7156911679985745</v>
      </c>
      <c r="Q10" s="6">
        <f t="shared" si="5"/>
        <v>0</v>
      </c>
      <c r="R10" s="6">
        <f t="shared" si="1"/>
        <v>-0.51082562376599072</v>
      </c>
      <c r="S10" s="6">
        <f t="shared" si="2"/>
        <v>0</v>
      </c>
      <c r="T10" s="6"/>
      <c r="U10" s="14" t="s">
        <v>38</v>
      </c>
      <c r="V10" s="12">
        <f>CHIDIST(V8,V9)</f>
        <v>2.8796979379204845E-8</v>
      </c>
      <c r="W10" s="6"/>
      <c r="X10" s="6">
        <f t="shared" si="6"/>
        <v>0</v>
      </c>
      <c r="Y10" s="6">
        <f t="shared" si="7"/>
        <v>0</v>
      </c>
      <c r="Z10" s="6"/>
      <c r="AB10" s="5">
        <f t="shared" si="8"/>
        <v>2.1355368028222999</v>
      </c>
      <c r="AC10" s="5">
        <f t="shared" si="9"/>
        <v>4.5605174362084906</v>
      </c>
    </row>
    <row r="11" spans="1:30" ht="14.25" x14ac:dyDescent="0.45">
      <c r="A11" s="5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10">
        <v>13.59</v>
      </c>
      <c r="H11" s="5">
        <v>29</v>
      </c>
      <c r="I11" s="5">
        <v>0</v>
      </c>
      <c r="J11" s="6"/>
      <c r="K11" s="6"/>
      <c r="L11" s="6"/>
      <c r="M11" s="6"/>
      <c r="N11" s="6">
        <f t="shared" si="3"/>
        <v>0.49348457872090368</v>
      </c>
      <c r="O11" s="6">
        <f t="shared" si="4"/>
        <v>0.62092696580082485</v>
      </c>
      <c r="P11" s="6">
        <f t="shared" si="0"/>
        <v>0</v>
      </c>
      <c r="Q11" s="6">
        <f t="shared" si="5"/>
        <v>-0.97002639009193414</v>
      </c>
      <c r="R11" s="6">
        <f t="shared" si="1"/>
        <v>0</v>
      </c>
      <c r="S11" s="6">
        <f t="shared" si="2"/>
        <v>-0.916290731874155</v>
      </c>
      <c r="T11" s="6"/>
      <c r="U11" s="14"/>
      <c r="V11" s="12"/>
      <c r="W11" s="6"/>
      <c r="X11" s="6">
        <f t="shared" si="6"/>
        <v>0</v>
      </c>
      <c r="Y11" s="6">
        <f t="shared" si="7"/>
        <v>1</v>
      </c>
      <c r="Z11" s="6"/>
      <c r="AB11" s="5">
        <f t="shared" si="8"/>
        <v>-1.2798492395081311</v>
      </c>
      <c r="AC11" s="5">
        <f t="shared" si="9"/>
        <v>1.6380140758695416</v>
      </c>
    </row>
    <row r="12" spans="1:30" ht="14.25" x14ac:dyDescent="0.45">
      <c r="A12" s="5">
        <v>11</v>
      </c>
      <c r="B12" s="5">
        <v>1</v>
      </c>
      <c r="C12" s="5">
        <v>0</v>
      </c>
      <c r="D12" s="5">
        <v>0</v>
      </c>
      <c r="E12" s="5">
        <v>0</v>
      </c>
      <c r="F12" s="5">
        <v>0</v>
      </c>
      <c r="G12" s="10">
        <v>54.84</v>
      </c>
      <c r="H12" s="5">
        <v>27</v>
      </c>
      <c r="I12" s="5">
        <v>1</v>
      </c>
      <c r="J12" s="6"/>
      <c r="K12" s="6"/>
      <c r="L12" s="6"/>
      <c r="M12" s="6"/>
      <c r="N12" s="6">
        <f t="shared" si="3"/>
        <v>2.0899279984998165</v>
      </c>
      <c r="O12" s="6">
        <f t="shared" si="4"/>
        <v>0.88992037241712851</v>
      </c>
      <c r="P12" s="6">
        <f t="shared" si="0"/>
        <v>-0.11662328945279625</v>
      </c>
      <c r="Q12" s="6">
        <f t="shared" si="5"/>
        <v>0</v>
      </c>
      <c r="R12" s="6">
        <f t="shared" si="1"/>
        <v>-0.51082562376599072</v>
      </c>
      <c r="S12" s="6">
        <f t="shared" si="2"/>
        <v>0</v>
      </c>
      <c r="T12" s="6"/>
      <c r="U12" s="14" t="s">
        <v>39</v>
      </c>
      <c r="V12" s="12">
        <v>6</v>
      </c>
      <c r="W12" s="6"/>
      <c r="X12" s="6">
        <f t="shared" si="6"/>
        <v>1</v>
      </c>
      <c r="Y12" s="6">
        <f t="shared" si="7"/>
        <v>1</v>
      </c>
      <c r="Z12" s="6"/>
      <c r="AB12" s="5">
        <f t="shared" si="8"/>
        <v>0.35170448077527411</v>
      </c>
      <c r="AC12" s="5">
        <f t="shared" si="9"/>
        <v>0.12369604179740515</v>
      </c>
    </row>
    <row r="13" spans="1:30" ht="14.25" x14ac:dyDescent="0.45">
      <c r="A13" s="5">
        <v>12</v>
      </c>
      <c r="B13" s="5">
        <v>1</v>
      </c>
      <c r="C13" s="5">
        <v>0</v>
      </c>
      <c r="D13" s="5">
        <v>0</v>
      </c>
      <c r="E13" s="5">
        <v>0</v>
      </c>
      <c r="F13" s="5">
        <v>0</v>
      </c>
      <c r="G13" s="10">
        <v>34.76</v>
      </c>
      <c r="H13" s="5">
        <v>5</v>
      </c>
      <c r="I13" s="5">
        <v>1</v>
      </c>
      <c r="J13" s="6"/>
      <c r="K13" s="6"/>
      <c r="L13" s="6"/>
      <c r="M13" s="6"/>
      <c r="N13" s="6">
        <f t="shared" si="3"/>
        <v>-0.37228133123358215</v>
      </c>
      <c r="O13" s="6">
        <f t="shared" si="4"/>
        <v>0.40798988674458392</v>
      </c>
      <c r="P13" s="6">
        <f t="shared" si="0"/>
        <v>-0.89651289227591346</v>
      </c>
      <c r="Q13" s="6">
        <f t="shared" si="5"/>
        <v>0</v>
      </c>
      <c r="R13" s="6">
        <f t="shared" si="1"/>
        <v>-0.51082562376599072</v>
      </c>
      <c r="S13" s="6">
        <f t="shared" si="2"/>
        <v>0</v>
      </c>
      <c r="T13" s="6"/>
      <c r="U13" s="14" t="s">
        <v>40</v>
      </c>
      <c r="V13" s="12">
        <f>EXP(L1+L2*V12)/(1+EXP(L1+L2*V12))</f>
        <v>0.75881281978918103</v>
      </c>
      <c r="W13" s="6"/>
      <c r="X13" s="6">
        <f t="shared" si="6"/>
        <v>0</v>
      </c>
      <c r="Y13" s="6">
        <f t="shared" si="7"/>
        <v>0</v>
      </c>
      <c r="Z13" s="6"/>
      <c r="AB13" s="5">
        <f t="shared" si="8"/>
        <v>1.204591693094162</v>
      </c>
      <c r="AC13" s="5">
        <f t="shared" si="9"/>
        <v>1.4510411470714599</v>
      </c>
    </row>
    <row r="14" spans="1:30" x14ac:dyDescent="0.35">
      <c r="A14" s="5">
        <v>13</v>
      </c>
      <c r="B14" s="5">
        <v>1</v>
      </c>
      <c r="C14" s="5">
        <v>0</v>
      </c>
      <c r="D14" s="5">
        <v>0</v>
      </c>
      <c r="E14" s="5">
        <v>0</v>
      </c>
      <c r="F14" s="5">
        <v>0</v>
      </c>
      <c r="G14" s="10">
        <v>115.74</v>
      </c>
      <c r="H14" s="5">
        <v>109</v>
      </c>
      <c r="I14" s="5">
        <v>1</v>
      </c>
      <c r="J14" s="6"/>
      <c r="K14" s="6"/>
      <c r="L14" s="6"/>
      <c r="M14" s="6"/>
      <c r="N14" s="6">
        <f t="shared" si="3"/>
        <v>10.868469033323153</v>
      </c>
      <c r="O14" s="6">
        <f t="shared" si="4"/>
        <v>0.99998095085011141</v>
      </c>
      <c r="P14" s="6">
        <f t="shared" si="0"/>
        <v>-1.9049331325954635E-5</v>
      </c>
      <c r="Q14" s="6">
        <f t="shared" si="5"/>
        <v>0</v>
      </c>
      <c r="R14" s="6">
        <f t="shared" si="1"/>
        <v>-0.51082562376599072</v>
      </c>
      <c r="S14" s="6">
        <f t="shared" si="2"/>
        <v>0</v>
      </c>
      <c r="T14" s="6"/>
      <c r="U14" s="6"/>
      <c r="V14" s="6"/>
      <c r="W14" s="6"/>
      <c r="X14" s="6">
        <f t="shared" si="6"/>
        <v>1</v>
      </c>
      <c r="Y14" s="6">
        <f t="shared" si="7"/>
        <v>1</v>
      </c>
      <c r="Z14" s="6"/>
      <c r="AB14" s="5">
        <f t="shared" si="8"/>
        <v>4.3645747519797072E-3</v>
      </c>
      <c r="AC14" s="5">
        <f t="shared" si="9"/>
        <v>1.9049512765618723E-5</v>
      </c>
    </row>
    <row r="15" spans="1:30" x14ac:dyDescent="0.35">
      <c r="A15" s="5">
        <v>14</v>
      </c>
      <c r="B15" s="5">
        <v>1</v>
      </c>
      <c r="C15" s="5">
        <v>0</v>
      </c>
      <c r="D15" s="5">
        <v>0</v>
      </c>
      <c r="E15" s="5">
        <v>0</v>
      </c>
      <c r="F15" s="5">
        <v>0</v>
      </c>
      <c r="G15" s="10">
        <v>51.08</v>
      </c>
      <c r="H15" s="5">
        <v>25</v>
      </c>
      <c r="I15" s="5">
        <v>1</v>
      </c>
      <c r="J15" s="6"/>
      <c r="K15" s="6"/>
      <c r="L15" s="6"/>
      <c r="M15" s="6"/>
      <c r="N15" s="6">
        <f t="shared" si="3"/>
        <v>1.8107632516625745</v>
      </c>
      <c r="O15" s="6">
        <f t="shared" si="4"/>
        <v>0.85945409483255886</v>
      </c>
      <c r="P15" s="6">
        <f t="shared" si="0"/>
        <v>-0.15145786473906192</v>
      </c>
      <c r="Q15" s="6">
        <f t="shared" si="5"/>
        <v>0</v>
      </c>
      <c r="R15" s="6">
        <f t="shared" si="1"/>
        <v>-0.51082562376599072</v>
      </c>
      <c r="S15" s="6">
        <f t="shared" si="2"/>
        <v>0</v>
      </c>
      <c r="T15" s="6"/>
      <c r="U15" s="6"/>
      <c r="V15" s="6"/>
      <c r="W15" s="6"/>
      <c r="X15" s="6">
        <f t="shared" si="6"/>
        <v>1</v>
      </c>
      <c r="Y15" s="6">
        <f t="shared" si="7"/>
        <v>1</v>
      </c>
      <c r="Z15" s="6"/>
      <c r="AB15" s="5">
        <f t="shared" si="8"/>
        <v>0.40438753092447016</v>
      </c>
      <c r="AC15" s="5">
        <f t="shared" si="9"/>
        <v>0.16352927516718932</v>
      </c>
    </row>
    <row r="16" spans="1:30" x14ac:dyDescent="0.35">
      <c r="A16" s="5">
        <v>15</v>
      </c>
      <c r="B16" s="5">
        <v>1</v>
      </c>
      <c r="C16" s="5">
        <v>0</v>
      </c>
      <c r="D16" s="5">
        <v>0</v>
      </c>
      <c r="E16" s="5">
        <v>0</v>
      </c>
      <c r="F16" s="5">
        <v>0</v>
      </c>
      <c r="G16" s="10">
        <v>30.78</v>
      </c>
      <c r="H16" s="5">
        <v>13</v>
      </c>
      <c r="I16" s="5">
        <v>0</v>
      </c>
      <c r="J16" s="6"/>
      <c r="K16" s="6"/>
      <c r="L16" s="6"/>
      <c r="M16" s="6"/>
      <c r="N16" s="6">
        <f t="shared" si="3"/>
        <v>0.20041022746132187</v>
      </c>
      <c r="O16" s="6">
        <f t="shared" si="4"/>
        <v>0.54993553333058398</v>
      </c>
      <c r="P16" s="6">
        <f t="shared" si="0"/>
        <v>0</v>
      </c>
      <c r="Q16" s="6">
        <f t="shared" si="5"/>
        <v>-0.79836444721303135</v>
      </c>
      <c r="R16" s="6">
        <f t="shared" si="1"/>
        <v>0</v>
      </c>
      <c r="S16" s="6">
        <f t="shared" si="2"/>
        <v>-0.916290731874155</v>
      </c>
      <c r="T16" s="6"/>
      <c r="U16" s="6"/>
      <c r="V16" s="6"/>
      <c r="W16" s="6"/>
      <c r="X16" s="6">
        <f t="shared" si="6"/>
        <v>0</v>
      </c>
      <c r="Y16" s="6">
        <f t="shared" si="7"/>
        <v>1</v>
      </c>
      <c r="Z16" s="6"/>
      <c r="AB16" s="5">
        <f t="shared" si="8"/>
        <v>-1.1053976270554395</v>
      </c>
      <c r="AC16" s="5">
        <f t="shared" si="9"/>
        <v>1.2219039138997967</v>
      </c>
    </row>
    <row r="17" spans="1:29" x14ac:dyDescent="0.35">
      <c r="A17" s="5">
        <v>16</v>
      </c>
      <c r="B17" s="5">
        <v>1</v>
      </c>
      <c r="C17" s="5">
        <v>0</v>
      </c>
      <c r="D17" s="5">
        <v>0</v>
      </c>
      <c r="E17" s="5">
        <v>0</v>
      </c>
      <c r="F17" s="5">
        <v>0</v>
      </c>
      <c r="G17" s="10">
        <v>51.11</v>
      </c>
      <c r="H17" s="5">
        <v>16</v>
      </c>
      <c r="I17" s="5">
        <v>1</v>
      </c>
      <c r="J17" s="6"/>
      <c r="K17" s="6"/>
      <c r="L17" s="6"/>
      <c r="M17" s="6"/>
      <c r="N17" s="6">
        <f t="shared" si="3"/>
        <v>1.0392878170614626</v>
      </c>
      <c r="O17" s="6">
        <f t="shared" si="4"/>
        <v>0.73871256653249218</v>
      </c>
      <c r="P17" s="6">
        <f t="shared" si="0"/>
        <v>-0.30284638290608251</v>
      </c>
      <c r="Q17" s="6">
        <f t="shared" si="5"/>
        <v>0</v>
      </c>
      <c r="R17" s="6">
        <f t="shared" si="1"/>
        <v>-0.51082562376599072</v>
      </c>
      <c r="S17" s="6">
        <f t="shared" si="2"/>
        <v>0</v>
      </c>
      <c r="T17" s="6"/>
      <c r="U17" s="6"/>
      <c r="V17" s="6"/>
      <c r="W17" s="6"/>
      <c r="X17" s="6">
        <f t="shared" si="6"/>
        <v>1</v>
      </c>
      <c r="Y17" s="6">
        <f t="shared" si="7"/>
        <v>1</v>
      </c>
      <c r="Z17" s="6"/>
      <c r="AB17" s="5">
        <f t="shared" si="8"/>
        <v>0.59473228936304601</v>
      </c>
      <c r="AC17" s="5">
        <f t="shared" si="9"/>
        <v>0.3537064960110099</v>
      </c>
    </row>
    <row r="18" spans="1:29" x14ac:dyDescent="0.35">
      <c r="A18" s="5">
        <v>17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10">
        <v>31.53</v>
      </c>
      <c r="H18" s="5">
        <v>25</v>
      </c>
      <c r="I18" s="5">
        <v>1</v>
      </c>
      <c r="J18" s="6"/>
      <c r="K18" s="6"/>
      <c r="L18" s="6"/>
      <c r="M18" s="6"/>
      <c r="N18" s="6">
        <f t="shared" si="3"/>
        <v>1.2516379503909174</v>
      </c>
      <c r="O18" s="6">
        <f t="shared" si="4"/>
        <v>0.77758326943985046</v>
      </c>
      <c r="P18" s="6">
        <f t="shared" si="0"/>
        <v>-0.2515645417054248</v>
      </c>
      <c r="Q18" s="6">
        <f t="shared" si="5"/>
        <v>0</v>
      </c>
      <c r="R18" s="6">
        <f t="shared" si="1"/>
        <v>-0.51082562376599072</v>
      </c>
      <c r="S18" s="6">
        <f t="shared" si="2"/>
        <v>0</v>
      </c>
      <c r="T18" s="6"/>
      <c r="U18" s="6"/>
      <c r="V18" s="6"/>
      <c r="W18" s="6"/>
      <c r="X18" s="6">
        <f t="shared" si="6"/>
        <v>1</v>
      </c>
      <c r="Y18" s="6">
        <f t="shared" si="7"/>
        <v>1</v>
      </c>
      <c r="Z18" s="6"/>
      <c r="AB18" s="5">
        <f t="shared" si="8"/>
        <v>0.53482324214232591</v>
      </c>
      <c r="AC18" s="5">
        <f t="shared" si="9"/>
        <v>0.28603590033562898</v>
      </c>
    </row>
    <row r="19" spans="1:29" x14ac:dyDescent="0.35">
      <c r="A19" s="5">
        <v>18</v>
      </c>
      <c r="B19" s="5">
        <v>1</v>
      </c>
      <c r="C19" s="5">
        <v>0</v>
      </c>
      <c r="D19" s="5">
        <v>0</v>
      </c>
      <c r="E19" s="5">
        <v>0</v>
      </c>
      <c r="F19" s="5">
        <v>0</v>
      </c>
      <c r="G19" s="10">
        <v>38.479999999999997</v>
      </c>
      <c r="H19" s="5">
        <v>2</v>
      </c>
      <c r="I19" s="5">
        <v>0</v>
      </c>
      <c r="J19" s="6"/>
      <c r="K19" s="6"/>
      <c r="L19" s="6"/>
      <c r="M19" s="6"/>
      <c r="N19" s="6">
        <f t="shared" si="3"/>
        <v>-0.52333470111078917</v>
      </c>
      <c r="O19" s="6">
        <f t="shared" si="4"/>
        <v>0.37207280023819833</v>
      </c>
      <c r="P19" s="6">
        <f t="shared" si="0"/>
        <v>0</v>
      </c>
      <c r="Q19" s="6">
        <f t="shared" si="5"/>
        <v>-0.46533104317981405</v>
      </c>
      <c r="R19" s="6">
        <f t="shared" si="1"/>
        <v>0</v>
      </c>
      <c r="S19" s="6">
        <f t="shared" si="2"/>
        <v>-0.916290731874155</v>
      </c>
      <c r="T19" s="6"/>
      <c r="U19" s="6"/>
      <c r="V19" s="6"/>
      <c r="W19" s="6"/>
      <c r="X19" s="6">
        <f t="shared" si="6"/>
        <v>0</v>
      </c>
      <c r="Y19" s="6">
        <f t="shared" si="7"/>
        <v>1</v>
      </c>
      <c r="Z19" s="6"/>
      <c r="AB19" s="5">
        <f t="shared" si="8"/>
        <v>-0.76976704370232363</v>
      </c>
      <c r="AC19" s="5">
        <f t="shared" si="9"/>
        <v>0.59254130157021501</v>
      </c>
    </row>
    <row r="20" spans="1:29" x14ac:dyDescent="0.35">
      <c r="A20" s="5">
        <v>19</v>
      </c>
      <c r="B20" s="5">
        <v>1</v>
      </c>
      <c r="C20" s="5">
        <v>0</v>
      </c>
      <c r="D20" s="5">
        <v>0</v>
      </c>
      <c r="E20" s="5">
        <v>0</v>
      </c>
      <c r="F20" s="5">
        <v>0</v>
      </c>
      <c r="G20" s="10">
        <v>73.900000000000006</v>
      </c>
      <c r="H20" s="5">
        <v>58</v>
      </c>
      <c r="I20" s="5">
        <v>1</v>
      </c>
      <c r="J20" s="6"/>
      <c r="K20" s="6"/>
      <c r="L20" s="6"/>
      <c r="M20" s="6"/>
      <c r="N20" s="6">
        <f t="shared" si="3"/>
        <v>5.2952990007750458</v>
      </c>
      <c r="O20" s="6">
        <f t="shared" si="4"/>
        <v>0.99500991123901306</v>
      </c>
      <c r="P20" s="6">
        <f t="shared" si="0"/>
        <v>-5.0025808289209262E-3</v>
      </c>
      <c r="Q20" s="6">
        <f t="shared" si="5"/>
        <v>0</v>
      </c>
      <c r="R20" s="6">
        <f t="shared" si="1"/>
        <v>-0.51082562376599072</v>
      </c>
      <c r="S20" s="6">
        <f t="shared" si="2"/>
        <v>0</v>
      </c>
      <c r="T20" s="6"/>
      <c r="U20" s="6"/>
      <c r="V20" s="6"/>
      <c r="W20" s="6"/>
      <c r="X20" s="6">
        <f t="shared" si="6"/>
        <v>1</v>
      </c>
      <c r="Y20" s="6">
        <f t="shared" si="7"/>
        <v>1</v>
      </c>
      <c r="Z20" s="6"/>
      <c r="AB20" s="5">
        <f t="shared" si="8"/>
        <v>7.0817474030975047E-2</v>
      </c>
      <c r="AC20" s="5">
        <f t="shared" si="9"/>
        <v>5.0151146281278251E-3</v>
      </c>
    </row>
    <row r="21" spans="1:29" x14ac:dyDescent="0.35">
      <c r="A21" s="5">
        <v>20</v>
      </c>
      <c r="B21" s="5">
        <v>1</v>
      </c>
      <c r="C21" s="5">
        <v>0</v>
      </c>
      <c r="D21" s="5">
        <v>0</v>
      </c>
      <c r="E21" s="5">
        <v>0</v>
      </c>
      <c r="F21" s="5">
        <v>0</v>
      </c>
      <c r="G21" s="10">
        <v>4.95</v>
      </c>
      <c r="H21" s="5">
        <v>15</v>
      </c>
      <c r="I21" s="5">
        <v>0</v>
      </c>
      <c r="J21" s="6"/>
      <c r="K21" s="6"/>
      <c r="L21" s="6"/>
      <c r="M21" s="6"/>
      <c r="N21" s="6">
        <f t="shared" si="3"/>
        <v>-0.3666919139177196</v>
      </c>
      <c r="O21" s="6">
        <f t="shared" si="4"/>
        <v>0.4093406129826776</v>
      </c>
      <c r="P21" s="6">
        <f t="shared" si="0"/>
        <v>0</v>
      </c>
      <c r="Q21" s="6">
        <f t="shared" si="5"/>
        <v>-0.52651576102393971</v>
      </c>
      <c r="R21" s="6">
        <f t="shared" si="1"/>
        <v>0</v>
      </c>
      <c r="S21" s="6">
        <f t="shared" si="2"/>
        <v>-0.916290731874155</v>
      </c>
      <c r="T21" s="6"/>
      <c r="U21" s="6"/>
      <c r="V21" s="6"/>
      <c r="W21" s="6"/>
      <c r="X21" s="6">
        <f t="shared" si="6"/>
        <v>0</v>
      </c>
      <c r="Y21" s="6">
        <f t="shared" si="7"/>
        <v>1</v>
      </c>
      <c r="Z21" s="6"/>
      <c r="AB21" s="5">
        <f t="shared" si="8"/>
        <v>-0.83248010362818559</v>
      </c>
      <c r="AC21" s="5">
        <f t="shared" si="9"/>
        <v>0.69302312293679458</v>
      </c>
    </row>
    <row r="22" spans="1:29" x14ac:dyDescent="0.35">
      <c r="A22" s="5">
        <v>21</v>
      </c>
      <c r="B22" s="5">
        <v>0</v>
      </c>
      <c r="C22" s="5">
        <v>1</v>
      </c>
      <c r="D22" s="5">
        <v>0</v>
      </c>
      <c r="E22" s="5">
        <v>0</v>
      </c>
      <c r="F22" s="5">
        <v>0</v>
      </c>
      <c r="G22" s="10">
        <v>39.71</v>
      </c>
      <c r="H22" s="5">
        <v>25</v>
      </c>
      <c r="I22" s="5">
        <v>1</v>
      </c>
      <c r="J22" s="6"/>
      <c r="K22" s="6"/>
      <c r="L22" s="6"/>
      <c r="M22" s="6"/>
      <c r="N22" s="6">
        <f t="shared" si="3"/>
        <v>1.6877584036550228</v>
      </c>
      <c r="O22" s="6">
        <f t="shared" si="4"/>
        <v>0.84392914063444102</v>
      </c>
      <c r="P22" s="6">
        <f t="shared" si="0"/>
        <v>-0.16968674450499627</v>
      </c>
      <c r="Q22" s="6">
        <f t="shared" si="5"/>
        <v>0</v>
      </c>
      <c r="R22" s="6">
        <f t="shared" si="1"/>
        <v>-0.51082562376599072</v>
      </c>
      <c r="S22" s="6">
        <f t="shared" si="2"/>
        <v>0</v>
      </c>
      <c r="T22" s="6"/>
      <c r="U22" s="6"/>
      <c r="V22" s="6"/>
      <c r="W22" s="6"/>
      <c r="X22" s="6">
        <f t="shared" si="6"/>
        <v>1</v>
      </c>
      <c r="Y22" s="6">
        <f t="shared" si="7"/>
        <v>1</v>
      </c>
      <c r="Z22" s="6"/>
      <c r="AB22" s="5">
        <f t="shared" si="8"/>
        <v>0.43003907521614315</v>
      </c>
      <c r="AC22" s="5">
        <f t="shared" si="9"/>
        <v>0.18493360621275562</v>
      </c>
    </row>
    <row r="23" spans="1:29" x14ac:dyDescent="0.35">
      <c r="A23" s="5">
        <v>22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10">
        <v>60.56</v>
      </c>
      <c r="H23" s="5">
        <v>34</v>
      </c>
      <c r="I23" s="5">
        <v>1</v>
      </c>
      <c r="J23" s="6"/>
      <c r="K23" s="6"/>
      <c r="L23" s="6"/>
      <c r="M23" s="6"/>
      <c r="N23" s="6">
        <f t="shared" si="3"/>
        <v>3.056396819870058</v>
      </c>
      <c r="O23" s="6">
        <f t="shared" si="4"/>
        <v>0.95505789345830849</v>
      </c>
      <c r="P23" s="6">
        <f t="shared" si="0"/>
        <v>-4.5983318916498414E-2</v>
      </c>
      <c r="Q23" s="6">
        <f t="shared" si="5"/>
        <v>0</v>
      </c>
      <c r="R23" s="6">
        <f t="shared" si="1"/>
        <v>-0.51082562376599072</v>
      </c>
      <c r="S23" s="6">
        <f t="shared" si="2"/>
        <v>0</v>
      </c>
      <c r="T23" s="6"/>
      <c r="U23" s="6"/>
      <c r="V23" s="6"/>
      <c r="W23" s="6"/>
      <c r="X23" s="6">
        <f t="shared" si="6"/>
        <v>1</v>
      </c>
      <c r="Y23" s="6">
        <f t="shared" si="7"/>
        <v>1</v>
      </c>
      <c r="Z23" s="6"/>
      <c r="AB23" s="5">
        <f t="shared" si="8"/>
        <v>0.21692612744188636</v>
      </c>
      <c r="AC23" s="5">
        <f t="shared" si="9"/>
        <v>4.705694476693352E-2</v>
      </c>
    </row>
    <row r="24" spans="1:29" x14ac:dyDescent="0.35">
      <c r="A24" s="5">
        <v>23</v>
      </c>
      <c r="B24" s="5">
        <v>0</v>
      </c>
      <c r="C24" s="5">
        <v>1</v>
      </c>
      <c r="D24" s="5">
        <v>0</v>
      </c>
      <c r="E24" s="5">
        <v>0</v>
      </c>
      <c r="F24" s="5">
        <v>0</v>
      </c>
      <c r="G24" s="10">
        <v>24.1</v>
      </c>
      <c r="H24" s="5">
        <v>4</v>
      </c>
      <c r="I24" s="5">
        <v>1</v>
      </c>
      <c r="N24" s="6">
        <f t="shared" si="3"/>
        <v>-0.56079517515113086</v>
      </c>
      <c r="O24" s="6">
        <f t="shared" si="4"/>
        <v>0.36336349150288244</v>
      </c>
      <c r="P24" s="6">
        <f t="shared" si="0"/>
        <v>-1.0123515917353363</v>
      </c>
      <c r="Q24" s="6">
        <f t="shared" si="5"/>
        <v>0</v>
      </c>
      <c r="R24" s="6">
        <f t="shared" si="1"/>
        <v>-0.51082562376599072</v>
      </c>
      <c r="S24" s="6">
        <f t="shared" si="2"/>
        <v>0</v>
      </c>
      <c r="T24" s="6"/>
      <c r="U24" s="6"/>
      <c r="V24" s="6"/>
      <c r="W24" s="6"/>
      <c r="X24" s="6">
        <f t="shared" si="6"/>
        <v>0</v>
      </c>
      <c r="Y24" s="6">
        <f t="shared" si="7"/>
        <v>0</v>
      </c>
      <c r="Z24" s="6"/>
      <c r="AB24" s="5">
        <f t="shared" si="8"/>
        <v>1.3236559769029983</v>
      </c>
      <c r="AC24" s="5">
        <f t="shared" si="9"/>
        <v>1.7520651451910307</v>
      </c>
    </row>
    <row r="25" spans="1:29" x14ac:dyDescent="0.35">
      <c r="A25" s="5">
        <v>24</v>
      </c>
      <c r="B25" s="5">
        <v>0</v>
      </c>
      <c r="C25" s="5">
        <v>1</v>
      </c>
      <c r="D25" s="5">
        <v>0</v>
      </c>
      <c r="E25" s="5">
        <v>0</v>
      </c>
      <c r="F25" s="5">
        <v>0</v>
      </c>
      <c r="G25" s="10">
        <v>93.38</v>
      </c>
      <c r="H25" s="5">
        <v>80</v>
      </c>
      <c r="I25" s="5">
        <v>1</v>
      </c>
      <c r="N25" s="6">
        <f t="shared" si="3"/>
        <v>7.9425228939942798</v>
      </c>
      <c r="O25" s="6">
        <f t="shared" si="4"/>
        <v>0.99964481725980725</v>
      </c>
      <c r="P25" s="6">
        <f t="shared" si="0"/>
        <v>-3.5524583252219519E-4</v>
      </c>
      <c r="Q25" s="6">
        <f t="shared" si="5"/>
        <v>0</v>
      </c>
      <c r="R25" s="6">
        <f t="shared" si="1"/>
        <v>-0.51082562376599072</v>
      </c>
      <c r="S25" s="6">
        <f t="shared" si="2"/>
        <v>0</v>
      </c>
      <c r="T25" s="6"/>
      <c r="U25" s="6"/>
      <c r="V25" s="6"/>
      <c r="W25" s="6"/>
      <c r="X25" s="6">
        <f t="shared" si="6"/>
        <v>1</v>
      </c>
      <c r="Y25" s="6">
        <f t="shared" si="7"/>
        <v>1</v>
      </c>
      <c r="Z25" s="6"/>
      <c r="AB25" s="5">
        <f t="shared" si="8"/>
        <v>1.8849640309448915E-2</v>
      </c>
      <c r="AC25" s="5">
        <f t="shared" si="9"/>
        <v>3.553089397956014E-4</v>
      </c>
    </row>
    <row r="26" spans="1:29" x14ac:dyDescent="0.35">
      <c r="A26" s="5">
        <v>25</v>
      </c>
      <c r="B26" s="5">
        <v>0</v>
      </c>
      <c r="C26" s="5">
        <v>1</v>
      </c>
      <c r="D26" s="5">
        <v>0</v>
      </c>
      <c r="E26" s="5">
        <v>0</v>
      </c>
      <c r="F26" s="5">
        <v>0</v>
      </c>
      <c r="G26" s="10">
        <v>23.11</v>
      </c>
      <c r="H26" s="5">
        <v>2</v>
      </c>
      <c r="I26" s="5">
        <v>0</v>
      </c>
      <c r="N26" s="6">
        <f t="shared" si="3"/>
        <v>-0.76073858774169778</v>
      </c>
      <c r="O26" s="6">
        <f t="shared" si="4"/>
        <v>0.31848593230165645</v>
      </c>
      <c r="P26" s="6">
        <f t="shared" si="0"/>
        <v>0</v>
      </c>
      <c r="Q26" s="6">
        <f t="shared" si="5"/>
        <v>-0.38343838580130762</v>
      </c>
      <c r="R26" s="6">
        <f t="shared" si="1"/>
        <v>0</v>
      </c>
      <c r="S26" s="6">
        <f t="shared" si="2"/>
        <v>-0.916290731874155</v>
      </c>
      <c r="T26" s="6"/>
      <c r="U26" s="6"/>
      <c r="V26" s="6"/>
      <c r="W26" s="6"/>
      <c r="X26" s="6">
        <f t="shared" si="6"/>
        <v>0</v>
      </c>
      <c r="Y26" s="6">
        <f t="shared" si="7"/>
        <v>1</v>
      </c>
      <c r="Z26" s="6"/>
      <c r="AB26" s="5">
        <f t="shared" si="8"/>
        <v>-0.68360891001149693</v>
      </c>
      <c r="AC26" s="5">
        <f t="shared" si="9"/>
        <v>0.46732114184710688</v>
      </c>
    </row>
    <row r="27" spans="1:29" x14ac:dyDescent="0.35">
      <c r="A27" s="5">
        <v>26</v>
      </c>
      <c r="B27" s="5">
        <v>0</v>
      </c>
      <c r="C27" s="5">
        <v>1</v>
      </c>
      <c r="D27" s="5">
        <v>0</v>
      </c>
      <c r="E27" s="5">
        <v>0</v>
      </c>
      <c r="F27" s="5">
        <v>0</v>
      </c>
      <c r="G27" s="10">
        <v>40.72</v>
      </c>
      <c r="H27" s="5">
        <v>45</v>
      </c>
      <c r="I27" s="5">
        <v>1</v>
      </c>
      <c r="N27" s="6">
        <f t="shared" si="3"/>
        <v>3.4329406662202802</v>
      </c>
      <c r="O27" s="6">
        <f t="shared" si="4"/>
        <v>0.96871830214228682</v>
      </c>
      <c r="P27" s="6">
        <f t="shared" si="0"/>
        <v>-3.1781419219155574E-2</v>
      </c>
      <c r="Q27" s="6">
        <f t="shared" si="5"/>
        <v>0</v>
      </c>
      <c r="R27" s="6">
        <f t="shared" si="1"/>
        <v>-0.51082562376599072</v>
      </c>
      <c r="S27" s="6">
        <f t="shared" si="2"/>
        <v>0</v>
      </c>
      <c r="T27" s="6"/>
      <c r="U27" s="6"/>
      <c r="V27" s="6"/>
      <c r="W27" s="6"/>
      <c r="X27" s="6">
        <f t="shared" si="6"/>
        <v>1</v>
      </c>
      <c r="Y27" s="6">
        <f t="shared" si="7"/>
        <v>1</v>
      </c>
      <c r="Z27" s="6"/>
      <c r="AB27" s="5">
        <f t="shared" si="8"/>
        <v>0.17969930853055227</v>
      </c>
      <c r="AC27" s="5">
        <f t="shared" si="9"/>
        <v>3.2291841486358615E-2</v>
      </c>
    </row>
    <row r="28" spans="1:29" x14ac:dyDescent="0.35">
      <c r="A28" s="5">
        <v>27</v>
      </c>
      <c r="B28" s="5">
        <v>0</v>
      </c>
      <c r="C28" s="5">
        <v>1</v>
      </c>
      <c r="D28" s="5">
        <v>0</v>
      </c>
      <c r="E28" s="5">
        <v>0</v>
      </c>
      <c r="F28" s="5">
        <v>0</v>
      </c>
      <c r="G28" s="10">
        <v>19.43</v>
      </c>
      <c r="H28" s="5">
        <v>20</v>
      </c>
      <c r="I28" s="5">
        <v>0</v>
      </c>
      <c r="N28" s="6">
        <f t="shared" si="3"/>
        <v>0.67868115150638775</v>
      </c>
      <c r="O28" s="6">
        <f t="shared" si="4"/>
        <v>0.66344428054957949</v>
      </c>
      <c r="P28" s="6">
        <f t="shared" si="0"/>
        <v>0</v>
      </c>
      <c r="Q28" s="6">
        <f t="shared" si="5"/>
        <v>-1.0889915583140886</v>
      </c>
      <c r="R28" s="6">
        <f t="shared" si="1"/>
        <v>0</v>
      </c>
      <c r="S28" s="6">
        <f t="shared" si="2"/>
        <v>-0.916290731874155</v>
      </c>
      <c r="T28" s="6"/>
      <c r="U28" s="6"/>
      <c r="V28" s="6"/>
      <c r="W28" s="6"/>
      <c r="X28" s="6">
        <f t="shared" si="6"/>
        <v>1</v>
      </c>
      <c r="Y28" s="6">
        <f t="shared" si="7"/>
        <v>0</v>
      </c>
      <c r="Z28" s="6"/>
      <c r="AB28" s="5">
        <f t="shared" si="8"/>
        <v>-1.4040214394536941</v>
      </c>
      <c r="AC28" s="5">
        <f t="shared" si="9"/>
        <v>1.9712762024456232</v>
      </c>
    </row>
    <row r="29" spans="1:29" x14ac:dyDescent="0.35">
      <c r="A29" s="5">
        <v>28</v>
      </c>
      <c r="B29" s="5">
        <v>0</v>
      </c>
      <c r="C29" s="5">
        <v>1</v>
      </c>
      <c r="D29" s="5">
        <v>0</v>
      </c>
      <c r="E29" s="5">
        <v>0</v>
      </c>
      <c r="F29" s="5">
        <v>0</v>
      </c>
      <c r="G29" s="10">
        <v>80.84</v>
      </c>
      <c r="H29" s="5">
        <v>52</v>
      </c>
      <c r="I29" s="5">
        <v>1</v>
      </c>
      <c r="N29" s="6">
        <f t="shared" si="3"/>
        <v>5.1810668004720526</v>
      </c>
      <c r="O29" s="6">
        <f t="shared" si="4"/>
        <v>0.99440942459069115</v>
      </c>
      <c r="P29" s="6">
        <f t="shared" si="0"/>
        <v>-5.6062611649298714E-3</v>
      </c>
      <c r="Q29" s="6">
        <f t="shared" si="5"/>
        <v>0</v>
      </c>
      <c r="R29" s="6">
        <f t="shared" si="1"/>
        <v>-0.51082562376599072</v>
      </c>
      <c r="S29" s="6">
        <f t="shared" si="2"/>
        <v>0</v>
      </c>
      <c r="T29" s="6"/>
      <c r="U29" s="6"/>
      <c r="V29" s="6"/>
      <c r="W29" s="6"/>
      <c r="X29" s="6">
        <f t="shared" si="6"/>
        <v>1</v>
      </c>
      <c r="Y29" s="6">
        <f t="shared" si="7"/>
        <v>1</v>
      </c>
      <c r="Z29" s="6"/>
      <c r="AB29" s="5">
        <f t="shared" si="8"/>
        <v>7.4980035048535468E-2</v>
      </c>
      <c r="AC29" s="5">
        <f t="shared" si="9"/>
        <v>5.6220056558796069E-3</v>
      </c>
    </row>
    <row r="30" spans="1:29" x14ac:dyDescent="0.35">
      <c r="A30" s="5">
        <v>29</v>
      </c>
      <c r="B30" s="5">
        <v>0</v>
      </c>
      <c r="C30" s="5">
        <v>1</v>
      </c>
      <c r="D30" s="5">
        <v>0</v>
      </c>
      <c r="E30" s="5">
        <v>0</v>
      </c>
      <c r="F30" s="5">
        <v>0</v>
      </c>
      <c r="G30" s="10">
        <v>24.86</v>
      </c>
      <c r="H30" s="5">
        <v>35</v>
      </c>
      <c r="I30" s="5">
        <v>1</v>
      </c>
      <c r="N30" s="6">
        <f t="shared" si="3"/>
        <v>2.12120022542224</v>
      </c>
      <c r="O30" s="6">
        <f t="shared" si="4"/>
        <v>0.8929467166383489</v>
      </c>
      <c r="P30" s="6">
        <f t="shared" si="0"/>
        <v>-0.1132283677040314</v>
      </c>
      <c r="Q30" s="6">
        <f t="shared" si="5"/>
        <v>0</v>
      </c>
      <c r="R30" s="6">
        <f t="shared" si="1"/>
        <v>-0.51082562376599072</v>
      </c>
      <c r="S30" s="6">
        <f t="shared" si="2"/>
        <v>0</v>
      </c>
      <c r="T30" s="6"/>
      <c r="U30" s="6"/>
      <c r="V30" s="6"/>
      <c r="W30" s="6"/>
      <c r="X30" s="6">
        <f t="shared" si="6"/>
        <v>1</v>
      </c>
      <c r="Y30" s="6">
        <f t="shared" si="7"/>
        <v>1</v>
      </c>
      <c r="Z30" s="6"/>
      <c r="AB30" s="5">
        <f t="shared" si="8"/>
        <v>0.3462479601674372</v>
      </c>
      <c r="AC30" s="5">
        <f t="shared" si="9"/>
        <v>0.11988764992011118</v>
      </c>
    </row>
    <row r="31" spans="1:29" x14ac:dyDescent="0.35">
      <c r="A31" s="5">
        <v>30</v>
      </c>
      <c r="B31" s="5">
        <v>0</v>
      </c>
      <c r="C31" s="5">
        <v>0</v>
      </c>
      <c r="D31" s="5">
        <v>1</v>
      </c>
      <c r="E31" s="5">
        <v>0</v>
      </c>
      <c r="F31" s="5">
        <v>0</v>
      </c>
      <c r="G31" s="10">
        <v>34.28</v>
      </c>
      <c r="H31" s="5">
        <v>30</v>
      </c>
      <c r="I31" s="5">
        <v>1</v>
      </c>
      <c r="N31" s="6">
        <f t="shared" si="3"/>
        <v>-1.0740960328778502</v>
      </c>
      <c r="O31" s="6">
        <f t="shared" si="4"/>
        <v>0.25462491269960119</v>
      </c>
      <c r="P31" s="6">
        <f t="shared" si="0"/>
        <v>-1.367963747293935</v>
      </c>
      <c r="Q31" s="6">
        <f t="shared" si="5"/>
        <v>0</v>
      </c>
      <c r="R31" s="6">
        <f t="shared" si="1"/>
        <v>-0.51082562376599072</v>
      </c>
      <c r="S31" s="6">
        <f t="shared" si="2"/>
        <v>0</v>
      </c>
      <c r="T31" s="6"/>
      <c r="U31" s="6"/>
      <c r="V31" s="6"/>
      <c r="W31" s="6"/>
      <c r="X31" s="6">
        <f t="shared" si="6"/>
        <v>0</v>
      </c>
      <c r="Y31" s="6">
        <f t="shared" si="7"/>
        <v>0</v>
      </c>
      <c r="Z31" s="6"/>
      <c r="AB31" s="5">
        <f t="shared" si="8"/>
        <v>1.7109487076047318</v>
      </c>
      <c r="AC31" s="5">
        <f t="shared" si="9"/>
        <v>2.927345480054302</v>
      </c>
    </row>
    <row r="32" spans="1:29" x14ac:dyDescent="0.35">
      <c r="A32" s="5">
        <v>31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10">
        <v>40.47</v>
      </c>
      <c r="H32" s="5">
        <v>14</v>
      </c>
      <c r="I32" s="5">
        <v>0</v>
      </c>
      <c r="N32" s="6">
        <f t="shared" si="3"/>
        <v>-2.2701007248584935</v>
      </c>
      <c r="O32" s="6">
        <f t="shared" si="4"/>
        <v>9.36296640590705E-2</v>
      </c>
      <c r="P32" s="6">
        <f t="shared" si="0"/>
        <v>0</v>
      </c>
      <c r="Q32" s="6">
        <f t="shared" si="5"/>
        <v>-9.8307297141789193E-2</v>
      </c>
      <c r="R32" s="6">
        <f t="shared" si="1"/>
        <v>0</v>
      </c>
      <c r="S32" s="6">
        <f t="shared" si="2"/>
        <v>-0.916290731874155</v>
      </c>
      <c r="T32" s="6"/>
      <c r="U32" s="6"/>
      <c r="V32" s="6"/>
      <c r="W32" s="6"/>
      <c r="X32" s="6">
        <f t="shared" si="6"/>
        <v>0</v>
      </c>
      <c r="Y32" s="6">
        <f t="shared" si="7"/>
        <v>1</v>
      </c>
      <c r="Z32" s="6"/>
      <c r="AB32" s="5">
        <f t="shared" si="8"/>
        <v>-0.32140593414316387</v>
      </c>
      <c r="AC32" s="5">
        <f t="shared" si="9"/>
        <v>0.1033017745024398</v>
      </c>
    </row>
    <row r="33" spans="1:29" x14ac:dyDescent="0.35">
      <c r="A33" s="5">
        <v>32</v>
      </c>
      <c r="B33" s="5">
        <v>0</v>
      </c>
      <c r="C33" s="5">
        <v>0</v>
      </c>
      <c r="D33" s="5">
        <v>1</v>
      </c>
      <c r="E33" s="5">
        <v>0</v>
      </c>
      <c r="F33" s="5">
        <v>0</v>
      </c>
      <c r="G33" s="10">
        <v>12.72</v>
      </c>
      <c r="H33" s="5">
        <v>24</v>
      </c>
      <c r="I33" s="5">
        <v>0</v>
      </c>
      <c r="N33" s="6">
        <f t="shared" si="3"/>
        <v>-2.2055958026516023</v>
      </c>
      <c r="O33" s="6">
        <f t="shared" si="4"/>
        <v>9.9249108459564112E-2</v>
      </c>
      <c r="P33" s="6">
        <f t="shared" si="0"/>
        <v>0</v>
      </c>
      <c r="Q33" s="6">
        <f t="shared" si="5"/>
        <v>-0.10452653957875303</v>
      </c>
      <c r="R33" s="6">
        <f t="shared" si="1"/>
        <v>0</v>
      </c>
      <c r="S33" s="6">
        <f t="shared" si="2"/>
        <v>-0.916290731874155</v>
      </c>
      <c r="T33" s="6"/>
      <c r="U33" s="6"/>
      <c r="V33" s="6"/>
      <c r="W33" s="6"/>
      <c r="X33" s="6">
        <f t="shared" si="6"/>
        <v>0</v>
      </c>
      <c r="Y33" s="6">
        <f t="shared" si="7"/>
        <v>1</v>
      </c>
      <c r="Z33" s="6"/>
      <c r="AB33" s="5">
        <f t="shared" si="8"/>
        <v>-0.33194104493673626</v>
      </c>
      <c r="AC33" s="5">
        <f t="shared" si="9"/>
        <v>0.11018485731369236</v>
      </c>
    </row>
    <row r="34" spans="1:29" x14ac:dyDescent="0.35">
      <c r="A34" s="5">
        <v>33</v>
      </c>
      <c r="B34" s="5">
        <v>0</v>
      </c>
      <c r="C34" s="5">
        <v>0</v>
      </c>
      <c r="D34" s="5">
        <v>1</v>
      </c>
      <c r="E34" s="5">
        <v>0</v>
      </c>
      <c r="F34" s="5">
        <v>0</v>
      </c>
      <c r="G34" s="10">
        <v>16.72</v>
      </c>
      <c r="H34" s="5">
        <v>13</v>
      </c>
      <c r="I34" s="5">
        <v>0</v>
      </c>
      <c r="N34" s="6">
        <f t="shared" si="3"/>
        <v>-3.0351598419503176</v>
      </c>
      <c r="O34" s="6">
        <f t="shared" si="4"/>
        <v>4.5862506975638193E-2</v>
      </c>
      <c r="P34" s="6">
        <f t="shared" si="0"/>
        <v>0</v>
      </c>
      <c r="Q34" s="6">
        <f t="shared" si="5"/>
        <v>-4.6947495251478434E-2</v>
      </c>
      <c r="R34" s="6">
        <f t="shared" si="1"/>
        <v>0</v>
      </c>
      <c r="S34" s="6">
        <f t="shared" si="2"/>
        <v>-0.916290731874155</v>
      </c>
      <c r="T34" s="6"/>
      <c r="U34" s="6"/>
      <c r="V34" s="6"/>
      <c r="W34" s="6"/>
      <c r="X34" s="6">
        <f t="shared" si="6"/>
        <v>0</v>
      </c>
      <c r="Y34" s="6">
        <f t="shared" si="7"/>
        <v>1</v>
      </c>
      <c r="Z34" s="6"/>
      <c r="AB34" s="5">
        <f t="shared" si="8"/>
        <v>-0.21924182799326442</v>
      </c>
      <c r="AC34" s="5">
        <f t="shared" si="9"/>
        <v>4.8066979141828142E-2</v>
      </c>
    </row>
    <row r="35" spans="1:29" x14ac:dyDescent="0.35">
      <c r="A35" s="5">
        <v>34</v>
      </c>
      <c r="B35" s="5">
        <v>0</v>
      </c>
      <c r="C35" s="5">
        <v>0</v>
      </c>
      <c r="D35" s="5">
        <v>1</v>
      </c>
      <c r="E35" s="5">
        <v>0</v>
      </c>
      <c r="F35" s="5">
        <v>0</v>
      </c>
      <c r="G35" s="10">
        <v>16.739999999999998</v>
      </c>
      <c r="H35" s="5">
        <v>30</v>
      </c>
      <c r="I35" s="5">
        <v>0</v>
      </c>
      <c r="N35" s="6">
        <f t="shared" si="3"/>
        <v>-1.5757358172412705</v>
      </c>
      <c r="O35" s="6">
        <f t="shared" si="4"/>
        <v>0.17140024232358725</v>
      </c>
      <c r="P35" s="6">
        <f t="shared" si="0"/>
        <v>0</v>
      </c>
      <c r="Q35" s="6">
        <f t="shared" si="5"/>
        <v>-0.1880180417882957</v>
      </c>
      <c r="R35" s="6">
        <f t="shared" si="1"/>
        <v>0</v>
      </c>
      <c r="S35" s="6">
        <f t="shared" si="2"/>
        <v>-0.916290731874155</v>
      </c>
      <c r="T35" s="6"/>
      <c r="U35" s="6"/>
      <c r="V35" s="6"/>
      <c r="W35" s="6"/>
      <c r="X35" s="6">
        <f t="shared" si="6"/>
        <v>0</v>
      </c>
      <c r="Y35" s="6">
        <f t="shared" si="7"/>
        <v>1</v>
      </c>
      <c r="Z35" s="6"/>
      <c r="AB35" s="5">
        <f t="shared" si="8"/>
        <v>-0.45481346613838791</v>
      </c>
      <c r="AC35" s="5">
        <f t="shared" si="9"/>
        <v>0.20685528898081454</v>
      </c>
    </row>
    <row r="36" spans="1:29" x14ac:dyDescent="0.35">
      <c r="A36" s="5">
        <v>35</v>
      </c>
      <c r="B36" s="5">
        <v>0</v>
      </c>
      <c r="C36" s="5">
        <v>0</v>
      </c>
      <c r="D36" s="5">
        <v>1</v>
      </c>
      <c r="E36" s="5">
        <v>0</v>
      </c>
      <c r="F36" s="5">
        <v>0</v>
      </c>
      <c r="G36" s="10">
        <v>28.36</v>
      </c>
      <c r="H36" s="5">
        <v>31</v>
      </c>
      <c r="I36" s="5">
        <v>0</v>
      </c>
      <c r="N36" s="6">
        <f t="shared" si="3"/>
        <v>-1.1575917847747754</v>
      </c>
      <c r="O36" s="6">
        <f t="shared" si="4"/>
        <v>0.23910514576945652</v>
      </c>
      <c r="P36" s="6">
        <f t="shared" si="0"/>
        <v>0</v>
      </c>
      <c r="Q36" s="6">
        <f t="shared" si="5"/>
        <v>-0.27326009856330352</v>
      </c>
      <c r="R36" s="6">
        <f t="shared" si="1"/>
        <v>0</v>
      </c>
      <c r="S36" s="6">
        <f t="shared" si="2"/>
        <v>-0.916290731874155</v>
      </c>
      <c r="T36" s="6"/>
      <c r="U36" s="6"/>
      <c r="V36" s="6"/>
      <c r="W36" s="6"/>
      <c r="X36" s="6">
        <f t="shared" si="6"/>
        <v>0</v>
      </c>
      <c r="Y36" s="6">
        <f t="shared" si="7"/>
        <v>1</v>
      </c>
      <c r="Z36" s="6"/>
      <c r="AB36" s="5">
        <f t="shared" si="8"/>
        <v>-0.56057295050519607</v>
      </c>
      <c r="AC36" s="5">
        <f t="shared" si="9"/>
        <v>0.31424203283810098</v>
      </c>
    </row>
    <row r="37" spans="1:29" x14ac:dyDescent="0.35">
      <c r="A37" s="5">
        <v>36</v>
      </c>
      <c r="B37" s="5">
        <v>0</v>
      </c>
      <c r="C37" s="5">
        <v>0</v>
      </c>
      <c r="D37" s="5">
        <v>1</v>
      </c>
      <c r="E37" s="5">
        <v>0</v>
      </c>
      <c r="F37" s="5">
        <v>0</v>
      </c>
      <c r="G37" s="10">
        <v>33.25</v>
      </c>
      <c r="H37" s="5">
        <v>44</v>
      </c>
      <c r="I37" s="5">
        <v>1</v>
      </c>
      <c r="N37" s="6">
        <f t="shared" si="3"/>
        <v>9.7853768395637086E-2</v>
      </c>
      <c r="O37" s="6">
        <f t="shared" si="4"/>
        <v>0.52444394025036245</v>
      </c>
      <c r="P37" s="6">
        <f t="shared" si="0"/>
        <v>-0.6454167391262382</v>
      </c>
      <c r="Q37" s="6">
        <f t="shared" si="5"/>
        <v>0</v>
      </c>
      <c r="R37" s="6">
        <f t="shared" si="1"/>
        <v>-0.51082562376599072</v>
      </c>
      <c r="S37" s="6">
        <f t="shared" si="2"/>
        <v>0</v>
      </c>
      <c r="T37" s="6"/>
      <c r="U37" s="6"/>
      <c r="V37" s="6"/>
      <c r="W37" s="6"/>
      <c r="X37" s="6">
        <f t="shared" si="6"/>
        <v>0</v>
      </c>
      <c r="Y37" s="6">
        <f t="shared" si="7"/>
        <v>0</v>
      </c>
      <c r="Z37" s="6"/>
      <c r="AB37" s="5">
        <f t="shared" si="8"/>
        <v>0.95225075173082907</v>
      </c>
      <c r="AC37" s="5">
        <f t="shared" si="9"/>
        <v>0.9067814941719291</v>
      </c>
    </row>
    <row r="38" spans="1:29" x14ac:dyDescent="0.35">
      <c r="A38" s="5">
        <v>37</v>
      </c>
      <c r="B38" s="5">
        <v>0</v>
      </c>
      <c r="C38" s="5">
        <v>0</v>
      </c>
      <c r="D38" s="5">
        <v>1</v>
      </c>
      <c r="E38" s="5">
        <v>0</v>
      </c>
      <c r="F38" s="5">
        <v>0</v>
      </c>
      <c r="G38" s="10">
        <v>17.52</v>
      </c>
      <c r="H38" s="5">
        <v>23</v>
      </c>
      <c r="I38" s="5">
        <v>0</v>
      </c>
      <c r="N38" s="6">
        <f t="shared" si="3"/>
        <v>-2.1541317815692169</v>
      </c>
      <c r="O38" s="6">
        <f t="shared" si="4"/>
        <v>0.10394575447267941</v>
      </c>
      <c r="P38" s="6">
        <f t="shared" si="0"/>
        <v>0</v>
      </c>
      <c r="Q38" s="6">
        <f t="shared" si="5"/>
        <v>-0.10975432595662211</v>
      </c>
      <c r="R38" s="6">
        <f t="shared" si="1"/>
        <v>0</v>
      </c>
      <c r="S38" s="6">
        <f t="shared" si="2"/>
        <v>-0.916290731874155</v>
      </c>
      <c r="T38" s="6"/>
      <c r="U38" s="6"/>
      <c r="V38" s="6"/>
      <c r="W38" s="6"/>
      <c r="X38" s="6">
        <f t="shared" si="6"/>
        <v>0</v>
      </c>
      <c r="Y38" s="6">
        <f t="shared" si="7"/>
        <v>1</v>
      </c>
      <c r="Z38" s="6"/>
      <c r="AB38" s="5">
        <f t="shared" si="8"/>
        <v>-0.34059339922538306</v>
      </c>
      <c r="AC38" s="5">
        <f t="shared" si="9"/>
        <v>0.11600386359590117</v>
      </c>
    </row>
    <row r="39" spans="1:29" x14ac:dyDescent="0.35">
      <c r="A39" s="5">
        <v>38</v>
      </c>
      <c r="B39" s="5">
        <v>0</v>
      </c>
      <c r="C39" s="5">
        <v>0</v>
      </c>
      <c r="D39" s="5">
        <v>1</v>
      </c>
      <c r="E39" s="5">
        <v>0</v>
      </c>
      <c r="F39" s="5">
        <v>0</v>
      </c>
      <c r="G39" s="10">
        <v>16.09</v>
      </c>
      <c r="H39" s="5">
        <v>30</v>
      </c>
      <c r="I39" s="5">
        <v>0</v>
      </c>
      <c r="N39" s="6">
        <f t="shared" si="3"/>
        <v>-1.594325661017566</v>
      </c>
      <c r="O39" s="6">
        <f t="shared" si="4"/>
        <v>0.16877617680970158</v>
      </c>
      <c r="P39" s="6">
        <f t="shared" si="0"/>
        <v>0</v>
      </c>
      <c r="Q39" s="6">
        <f t="shared" si="5"/>
        <v>-0.18485617840681104</v>
      </c>
      <c r="R39" s="6">
        <f t="shared" si="1"/>
        <v>0</v>
      </c>
      <c r="S39" s="6">
        <f t="shared" si="2"/>
        <v>-0.916290731874155</v>
      </c>
      <c r="T39" s="6"/>
      <c r="U39" s="6"/>
      <c r="V39" s="6"/>
      <c r="W39" s="6"/>
      <c r="X39" s="6">
        <f t="shared" si="6"/>
        <v>0</v>
      </c>
      <c r="Y39" s="6">
        <f t="shared" si="7"/>
        <v>1</v>
      </c>
      <c r="Z39" s="6"/>
      <c r="AB39" s="5">
        <f t="shared" si="8"/>
        <v>-0.4506055967008864</v>
      </c>
      <c r="AC39" s="5">
        <f t="shared" si="9"/>
        <v>0.20304540377816188</v>
      </c>
    </row>
    <row r="40" spans="1:29" x14ac:dyDescent="0.35">
      <c r="A40" s="5">
        <v>39</v>
      </c>
      <c r="B40" s="5">
        <v>0</v>
      </c>
      <c r="C40" s="5">
        <v>0</v>
      </c>
      <c r="D40" s="5">
        <v>1</v>
      </c>
      <c r="E40" s="5">
        <v>0</v>
      </c>
      <c r="F40" s="5">
        <v>0</v>
      </c>
      <c r="G40" s="10">
        <v>18.46</v>
      </c>
      <c r="H40" s="5">
        <v>34</v>
      </c>
      <c r="I40" s="5">
        <v>0</v>
      </c>
      <c r="N40" s="6">
        <f t="shared" si="3"/>
        <v>-1.1832849295706551</v>
      </c>
      <c r="O40" s="6">
        <f t="shared" si="4"/>
        <v>0.23446207129428742</v>
      </c>
      <c r="P40" s="6">
        <f t="shared" si="0"/>
        <v>0</v>
      </c>
      <c r="Q40" s="6">
        <f t="shared" si="5"/>
        <v>-0.26717651748844173</v>
      </c>
      <c r="R40" s="6">
        <f t="shared" si="1"/>
        <v>0</v>
      </c>
      <c r="S40" s="6">
        <f t="shared" si="2"/>
        <v>-0.916290731874155</v>
      </c>
      <c r="T40" s="6"/>
      <c r="U40" s="6"/>
      <c r="V40" s="6"/>
      <c r="W40" s="6"/>
      <c r="X40" s="6">
        <f t="shared" si="6"/>
        <v>0</v>
      </c>
      <c r="Y40" s="6">
        <f t="shared" si="7"/>
        <v>1</v>
      </c>
      <c r="Z40" s="6"/>
      <c r="AB40" s="5">
        <f t="shared" si="8"/>
        <v>-0.55341756898233907</v>
      </c>
      <c r="AC40" s="5">
        <f t="shared" si="9"/>
        <v>0.30627100565832205</v>
      </c>
    </row>
    <row r="41" spans="1:29" x14ac:dyDescent="0.35">
      <c r="A41" s="5">
        <v>40</v>
      </c>
      <c r="B41" s="5">
        <v>0</v>
      </c>
      <c r="C41" s="5">
        <v>0</v>
      </c>
      <c r="D41" s="5">
        <v>1</v>
      </c>
      <c r="E41" s="5">
        <v>0</v>
      </c>
      <c r="F41" s="5">
        <v>0</v>
      </c>
      <c r="G41" s="10">
        <v>8.33</v>
      </c>
      <c r="H41" s="5">
        <v>20</v>
      </c>
      <c r="I41" s="5">
        <v>0</v>
      </c>
      <c r="N41" s="6">
        <f t="shared" si="3"/>
        <v>-2.6744080486033086</v>
      </c>
      <c r="O41" s="6">
        <f t="shared" si="4"/>
        <v>6.4500475075132249E-2</v>
      </c>
      <c r="P41" s="6">
        <f t="shared" si="0"/>
        <v>0</v>
      </c>
      <c r="Q41" s="6">
        <f t="shared" si="5"/>
        <v>-6.6674641098300458E-2</v>
      </c>
      <c r="R41" s="6">
        <f t="shared" si="1"/>
        <v>0</v>
      </c>
      <c r="S41" s="6">
        <f t="shared" si="2"/>
        <v>-0.916290731874155</v>
      </c>
      <c r="T41" s="6"/>
      <c r="U41" s="6"/>
      <c r="V41" s="6"/>
      <c r="W41" s="6"/>
      <c r="X41" s="6">
        <f t="shared" si="6"/>
        <v>0</v>
      </c>
      <c r="Y41" s="6">
        <f t="shared" si="7"/>
        <v>1</v>
      </c>
      <c r="Z41" s="6"/>
      <c r="AB41" s="5">
        <f t="shared" si="8"/>
        <v>-0.26257880714759452</v>
      </c>
      <c r="AC41" s="5">
        <f t="shared" si="9"/>
        <v>6.8947629963053633E-2</v>
      </c>
    </row>
    <row r="42" spans="1:29" x14ac:dyDescent="0.35">
      <c r="A42" s="5">
        <v>41</v>
      </c>
      <c r="B42" s="5">
        <v>0</v>
      </c>
      <c r="C42" s="5">
        <v>0</v>
      </c>
      <c r="D42" s="5">
        <v>0</v>
      </c>
      <c r="E42" s="5">
        <v>1</v>
      </c>
      <c r="F42" s="5">
        <v>0</v>
      </c>
      <c r="G42" s="10">
        <v>92.88</v>
      </c>
      <c r="H42" s="5">
        <v>48</v>
      </c>
      <c r="I42" s="5">
        <v>1</v>
      </c>
      <c r="N42" s="6">
        <f t="shared" si="3"/>
        <v>5.4846016891508169</v>
      </c>
      <c r="O42" s="6">
        <f t="shared" si="4"/>
        <v>0.995866965056319</v>
      </c>
      <c r="P42" s="6">
        <f t="shared" si="0"/>
        <v>-4.1415995392648187E-3</v>
      </c>
      <c r="Q42" s="6">
        <f t="shared" si="5"/>
        <v>0</v>
      </c>
      <c r="R42" s="6">
        <f t="shared" si="1"/>
        <v>-0.51082562376599072</v>
      </c>
      <c r="S42" s="6">
        <f t="shared" si="2"/>
        <v>0</v>
      </c>
      <c r="T42" s="6"/>
      <c r="U42" s="6"/>
      <c r="V42" s="6"/>
      <c r="W42" s="6"/>
      <c r="X42" s="6">
        <f t="shared" si="6"/>
        <v>1</v>
      </c>
      <c r="Y42" s="6">
        <f t="shared" si="7"/>
        <v>1</v>
      </c>
      <c r="Z42" s="6"/>
      <c r="AB42" s="5">
        <f t="shared" si="8"/>
        <v>6.4421951343800521E-2</v>
      </c>
      <c r="AC42" s="5">
        <f t="shared" si="9"/>
        <v>4.1501878149430016E-3</v>
      </c>
    </row>
    <row r="43" spans="1:29" x14ac:dyDescent="0.35">
      <c r="A43" s="5">
        <v>42</v>
      </c>
      <c r="B43" s="5">
        <v>0</v>
      </c>
      <c r="C43" s="5">
        <v>0</v>
      </c>
      <c r="D43" s="5">
        <v>0</v>
      </c>
      <c r="E43" s="5">
        <v>1</v>
      </c>
      <c r="F43" s="5">
        <v>0</v>
      </c>
      <c r="G43" s="10">
        <v>50.17</v>
      </c>
      <c r="H43" s="5">
        <v>24</v>
      </c>
      <c r="I43" s="5">
        <v>1</v>
      </c>
      <c r="N43" s="6">
        <f t="shared" si="3"/>
        <v>2.2035501478744912</v>
      </c>
      <c r="O43" s="6">
        <f t="shared" si="4"/>
        <v>0.90056786263290645</v>
      </c>
      <c r="P43" s="6">
        <f t="shared" si="0"/>
        <v>-0.10472975614743112</v>
      </c>
      <c r="Q43" s="6">
        <f t="shared" si="5"/>
        <v>0</v>
      </c>
      <c r="R43" s="6">
        <f t="shared" si="1"/>
        <v>-0.51082562376599072</v>
      </c>
      <c r="S43" s="6">
        <f t="shared" si="2"/>
        <v>0</v>
      </c>
      <c r="T43" s="6"/>
      <c r="U43" s="6"/>
      <c r="V43" s="6"/>
      <c r="W43" s="6"/>
      <c r="X43" s="6">
        <f t="shared" si="6"/>
        <v>1</v>
      </c>
      <c r="Y43" s="6">
        <f t="shared" si="7"/>
        <v>1</v>
      </c>
      <c r="Z43" s="6"/>
      <c r="AB43" s="5">
        <f t="shared" si="8"/>
        <v>0.33228073702245281</v>
      </c>
      <c r="AC43" s="5">
        <f t="shared" si="9"/>
        <v>0.11041048819618444</v>
      </c>
    </row>
    <row r="44" spans="1:29" x14ac:dyDescent="0.35">
      <c r="A44" s="5">
        <v>43</v>
      </c>
      <c r="B44" s="5">
        <v>0</v>
      </c>
      <c r="C44" s="5">
        <v>0</v>
      </c>
      <c r="D44" s="5">
        <v>0</v>
      </c>
      <c r="E44" s="5">
        <v>1</v>
      </c>
      <c r="F44" s="5">
        <v>0</v>
      </c>
      <c r="G44" s="10">
        <v>55.88</v>
      </c>
      <c r="H44" s="5">
        <v>64</v>
      </c>
      <c r="I44" s="5">
        <v>1</v>
      </c>
      <c r="N44" s="6">
        <f t="shared" si="3"/>
        <v>5.7994477861350529</v>
      </c>
      <c r="O44" s="6">
        <f t="shared" si="4"/>
        <v>0.99697992143893532</v>
      </c>
      <c r="P44" s="6">
        <f t="shared" si="0"/>
        <v>-3.0246482010893344E-3</v>
      </c>
      <c r="Q44" s="6">
        <f t="shared" si="5"/>
        <v>0</v>
      </c>
      <c r="R44" s="6">
        <f t="shared" si="1"/>
        <v>-0.51082562376599072</v>
      </c>
      <c r="S44" s="6">
        <f t="shared" si="2"/>
        <v>0</v>
      </c>
      <c r="T44" s="6"/>
      <c r="U44" s="6"/>
      <c r="V44" s="6"/>
      <c r="W44" s="6"/>
      <c r="X44" s="6">
        <f t="shared" si="6"/>
        <v>1</v>
      </c>
      <c r="Y44" s="6">
        <f t="shared" si="7"/>
        <v>1</v>
      </c>
      <c r="Z44" s="6"/>
      <c r="AB44" s="5">
        <f t="shared" si="8"/>
        <v>5.5038414446453798E-2</v>
      </c>
      <c r="AC44" s="5">
        <f t="shared" si="9"/>
        <v>3.0292270647796142E-3</v>
      </c>
    </row>
    <row r="45" spans="1:29" x14ac:dyDescent="0.35">
      <c r="A45" s="5">
        <v>44</v>
      </c>
      <c r="B45" s="5">
        <v>0</v>
      </c>
      <c r="C45" s="5">
        <v>0</v>
      </c>
      <c r="D45" s="5">
        <v>0</v>
      </c>
      <c r="E45" s="5">
        <v>1</v>
      </c>
      <c r="F45" s="5">
        <v>0</v>
      </c>
      <c r="G45" s="10">
        <v>7.75</v>
      </c>
      <c r="H45" s="5">
        <v>29</v>
      </c>
      <c r="I45" s="5">
        <v>1</v>
      </c>
      <c r="N45" s="6">
        <f t="shared" si="3"/>
        <v>1.4194224696020055</v>
      </c>
      <c r="O45" s="6">
        <f t="shared" si="4"/>
        <v>0.80524786189618791</v>
      </c>
      <c r="P45" s="6">
        <f t="shared" si="0"/>
        <v>-0.21660514597933633</v>
      </c>
      <c r="Q45" s="6">
        <f t="shared" si="5"/>
        <v>0</v>
      </c>
      <c r="R45" s="6">
        <f t="shared" si="1"/>
        <v>-0.51082562376599072</v>
      </c>
      <c r="S45" s="6">
        <f t="shared" si="2"/>
        <v>0</v>
      </c>
      <c r="T45" s="6"/>
      <c r="U45" s="6"/>
      <c r="V45" s="6"/>
      <c r="W45" s="6"/>
      <c r="X45" s="6">
        <f t="shared" si="6"/>
        <v>1</v>
      </c>
      <c r="Y45" s="6">
        <f t="shared" si="7"/>
        <v>1</v>
      </c>
      <c r="Z45" s="6"/>
      <c r="AB45" s="5">
        <f t="shared" si="8"/>
        <v>0.49178618769541332</v>
      </c>
      <c r="AC45" s="5">
        <f t="shared" si="9"/>
        <v>0.24185365440798831</v>
      </c>
    </row>
    <row r="46" spans="1:29" x14ac:dyDescent="0.35">
      <c r="A46" s="5">
        <v>45</v>
      </c>
      <c r="B46" s="5">
        <v>0</v>
      </c>
      <c r="C46" s="5">
        <v>0</v>
      </c>
      <c r="D46" s="5">
        <v>0</v>
      </c>
      <c r="E46" s="5">
        <v>1</v>
      </c>
      <c r="F46" s="5">
        <v>0</v>
      </c>
      <c r="G46" s="10">
        <v>8.7200000000000006</v>
      </c>
      <c r="H46" s="5">
        <v>16</v>
      </c>
      <c r="I46" s="5">
        <v>0</v>
      </c>
      <c r="N46" s="6">
        <f t="shared" si="3"/>
        <v>0.3315715080148105</v>
      </c>
      <c r="O46" s="6">
        <f t="shared" si="4"/>
        <v>0.58214169974817886</v>
      </c>
      <c r="P46" s="6">
        <f t="shared" si="0"/>
        <v>0</v>
      </c>
      <c r="Q46" s="6">
        <f t="shared" si="5"/>
        <v>-0.87261289854191137</v>
      </c>
      <c r="R46" s="6">
        <f t="shared" si="1"/>
        <v>0</v>
      </c>
      <c r="S46" s="6">
        <f t="shared" si="2"/>
        <v>-0.916290731874155</v>
      </c>
      <c r="T46" s="6"/>
      <c r="U46" s="6"/>
      <c r="V46" s="6"/>
      <c r="W46" s="6"/>
      <c r="X46" s="6">
        <f t="shared" si="6"/>
        <v>0</v>
      </c>
      <c r="Y46" s="6">
        <f t="shared" si="7"/>
        <v>1</v>
      </c>
      <c r="Z46" s="6"/>
      <c r="AB46" s="5">
        <f t="shared" si="8"/>
        <v>-1.1803201957602785</v>
      </c>
      <c r="AC46" s="5">
        <f t="shared" si="9"/>
        <v>1.393155764519582</v>
      </c>
    </row>
    <row r="47" spans="1:29" x14ac:dyDescent="0.35">
      <c r="A47" s="5">
        <v>46</v>
      </c>
      <c r="B47" s="5">
        <v>0</v>
      </c>
      <c r="C47" s="5">
        <v>0</v>
      </c>
      <c r="D47" s="5">
        <v>0</v>
      </c>
      <c r="E47" s="5">
        <v>1</v>
      </c>
      <c r="F47" s="5">
        <v>0</v>
      </c>
      <c r="G47" s="10">
        <v>26.32</v>
      </c>
      <c r="H47" s="5">
        <v>20</v>
      </c>
      <c r="I47" s="5">
        <v>1</v>
      </c>
      <c r="N47" s="6">
        <f t="shared" si="3"/>
        <v>1.1781865790201529</v>
      </c>
      <c r="O47" s="6">
        <f t="shared" si="4"/>
        <v>0.76462158920129164</v>
      </c>
      <c r="P47" s="6">
        <f t="shared" si="0"/>
        <v>-0.26837422217640106</v>
      </c>
      <c r="Q47" s="6">
        <f t="shared" si="5"/>
        <v>0</v>
      </c>
      <c r="R47" s="6">
        <f t="shared" si="1"/>
        <v>-0.51082562376599072</v>
      </c>
      <c r="S47" s="6">
        <f t="shared" si="2"/>
        <v>0</v>
      </c>
      <c r="T47" s="6"/>
      <c r="U47" s="6"/>
      <c r="V47" s="6"/>
      <c r="W47" s="6"/>
      <c r="X47" s="6">
        <f t="shared" si="6"/>
        <v>1</v>
      </c>
      <c r="Y47" s="6">
        <f t="shared" si="7"/>
        <v>1</v>
      </c>
      <c r="Z47" s="6"/>
      <c r="AB47" s="5">
        <f t="shared" si="8"/>
        <v>0.55483012703016898</v>
      </c>
      <c r="AC47" s="5">
        <f t="shared" si="9"/>
        <v>0.30783646986031343</v>
      </c>
    </row>
    <row r="48" spans="1:29" x14ac:dyDescent="0.35">
      <c r="A48" s="5">
        <v>47</v>
      </c>
      <c r="B48" s="5">
        <v>0</v>
      </c>
      <c r="C48" s="5">
        <v>0</v>
      </c>
      <c r="D48" s="5">
        <v>0</v>
      </c>
      <c r="E48" s="5">
        <v>1</v>
      </c>
      <c r="F48" s="5">
        <v>0</v>
      </c>
      <c r="G48" s="10">
        <v>20.83</v>
      </c>
      <c r="H48" s="5">
        <v>9</v>
      </c>
      <c r="I48" s="5">
        <v>1</v>
      </c>
      <c r="N48" s="6">
        <f t="shared" si="3"/>
        <v>7.7210820587522488E-2</v>
      </c>
      <c r="O48" s="6">
        <f t="shared" si="4"/>
        <v>0.51929312141973039</v>
      </c>
      <c r="P48" s="6">
        <f t="shared" si="0"/>
        <v>-0.65528677408954994</v>
      </c>
      <c r="Q48" s="6">
        <f t="shared" si="5"/>
        <v>0</v>
      </c>
      <c r="R48" s="6">
        <f t="shared" si="1"/>
        <v>-0.51082562376599072</v>
      </c>
      <c r="S48" s="6">
        <f t="shared" si="2"/>
        <v>0</v>
      </c>
      <c r="T48" s="6"/>
      <c r="U48" s="6"/>
      <c r="V48" s="6"/>
      <c r="W48" s="6"/>
      <c r="X48" s="6">
        <f t="shared" si="6"/>
        <v>0</v>
      </c>
      <c r="Y48" s="6">
        <f t="shared" si="7"/>
        <v>0</v>
      </c>
      <c r="Z48" s="6"/>
      <c r="AB48" s="5">
        <f t="shared" si="8"/>
        <v>0.96213028095880382</v>
      </c>
      <c r="AC48" s="5">
        <f t="shared" si="9"/>
        <v>0.92569467753786683</v>
      </c>
    </row>
    <row r="49" spans="1:29" x14ac:dyDescent="0.35">
      <c r="A49" s="5">
        <v>48</v>
      </c>
      <c r="B49" s="5">
        <v>0</v>
      </c>
      <c r="C49" s="5">
        <v>0</v>
      </c>
      <c r="D49" s="5">
        <v>0</v>
      </c>
      <c r="E49" s="5">
        <v>1</v>
      </c>
      <c r="F49" s="5">
        <v>0</v>
      </c>
      <c r="G49" s="10">
        <v>3.33</v>
      </c>
      <c r="H49" s="5">
        <v>24</v>
      </c>
      <c r="I49" s="5">
        <v>0</v>
      </c>
      <c r="N49" s="6">
        <f t="shared" si="3"/>
        <v>0.86393740559498111</v>
      </c>
      <c r="O49" s="6">
        <f t="shared" si="4"/>
        <v>0.70348263424962187</v>
      </c>
      <c r="P49" s="6">
        <f t="shared" si="0"/>
        <v>0</v>
      </c>
      <c r="Q49" s="6">
        <f t="shared" si="5"/>
        <v>-1.2156494931182205</v>
      </c>
      <c r="R49" s="6">
        <f t="shared" si="1"/>
        <v>0</v>
      </c>
      <c r="S49" s="6">
        <f t="shared" si="2"/>
        <v>-0.916290731874155</v>
      </c>
      <c r="T49" s="6"/>
      <c r="U49" s="6"/>
      <c r="V49" s="6"/>
      <c r="W49" s="6"/>
      <c r="X49" s="6">
        <f t="shared" si="6"/>
        <v>1</v>
      </c>
      <c r="Y49" s="6">
        <f t="shared" si="7"/>
        <v>0</v>
      </c>
      <c r="Z49" s="6"/>
      <c r="AB49" s="5">
        <f t="shared" si="8"/>
        <v>-1.5402869077354782</v>
      </c>
      <c r="AC49" s="5">
        <f t="shared" si="9"/>
        <v>2.3724837581413216</v>
      </c>
    </row>
    <row r="50" spans="1:29" x14ac:dyDescent="0.35">
      <c r="A50" s="5">
        <v>49</v>
      </c>
      <c r="B50" s="5">
        <v>0</v>
      </c>
      <c r="C50" s="5">
        <v>0</v>
      </c>
      <c r="D50" s="5">
        <v>0</v>
      </c>
      <c r="E50" s="5">
        <v>1</v>
      </c>
      <c r="F50" s="5">
        <v>0</v>
      </c>
      <c r="G50" s="10">
        <v>91.6</v>
      </c>
      <c r="H50" s="5">
        <v>80</v>
      </c>
      <c r="I50" s="5">
        <v>1</v>
      </c>
      <c r="N50" s="6">
        <f t="shared" si="3"/>
        <v>8.1940684052919188</v>
      </c>
      <c r="O50" s="6">
        <f t="shared" si="4"/>
        <v>0.99972378876884083</v>
      </c>
      <c r="P50" s="6">
        <f t="shared" si="0"/>
        <v>-2.7624938450703331E-4</v>
      </c>
      <c r="Q50" s="6">
        <f t="shared" si="5"/>
        <v>0</v>
      </c>
      <c r="R50" s="6">
        <f t="shared" si="1"/>
        <v>-0.51082562376599072</v>
      </c>
      <c r="S50" s="6">
        <f t="shared" si="2"/>
        <v>0</v>
      </c>
      <c r="T50" s="6"/>
      <c r="U50" s="6"/>
      <c r="V50" s="6"/>
      <c r="W50" s="6"/>
      <c r="X50" s="6">
        <f t="shared" si="6"/>
        <v>1</v>
      </c>
      <c r="Y50" s="6">
        <f t="shared" si="7"/>
        <v>1</v>
      </c>
      <c r="Z50" s="6"/>
      <c r="AB50" s="5">
        <f t="shared" si="8"/>
        <v>1.6621899556973005E-2</v>
      </c>
      <c r="AC50" s="5">
        <f t="shared" si="9"/>
        <v>2.7628754488209935E-4</v>
      </c>
    </row>
    <row r="51" spans="1:29" x14ac:dyDescent="0.35">
      <c r="A51" s="5">
        <v>50</v>
      </c>
      <c r="B51" s="5">
        <v>0</v>
      </c>
      <c r="C51" s="5">
        <v>0</v>
      </c>
      <c r="D51" s="5">
        <v>0</v>
      </c>
      <c r="E51" s="5">
        <v>1</v>
      </c>
      <c r="F51" s="5">
        <v>0</v>
      </c>
      <c r="G51" s="10">
        <v>17.27</v>
      </c>
      <c r="H51" s="5">
        <v>21</v>
      </c>
      <c r="I51" s="5">
        <v>1</v>
      </c>
      <c r="N51" s="6">
        <f t="shared" si="3"/>
        <v>1.0051735794004508</v>
      </c>
      <c r="O51" s="6">
        <f t="shared" si="4"/>
        <v>0.73207454932032634</v>
      </c>
      <c r="P51" s="6">
        <f t="shared" si="0"/>
        <v>-0.31187292687272655</v>
      </c>
      <c r="Q51" s="6">
        <f t="shared" si="5"/>
        <v>0</v>
      </c>
      <c r="R51" s="6">
        <f t="shared" si="1"/>
        <v>-0.51082562376599072</v>
      </c>
      <c r="S51" s="6">
        <f t="shared" si="2"/>
        <v>0</v>
      </c>
      <c r="T51" s="6"/>
      <c r="U51" s="6"/>
      <c r="V51" s="6"/>
      <c r="W51" s="6"/>
      <c r="X51" s="6">
        <f t="shared" si="6"/>
        <v>1</v>
      </c>
      <c r="Y51" s="6">
        <f t="shared" si="7"/>
        <v>1</v>
      </c>
      <c r="Z51" s="6"/>
      <c r="AB51" s="5">
        <f t="shared" si="8"/>
        <v>0.60496371999474152</v>
      </c>
      <c r="AC51" s="5">
        <f t="shared" si="9"/>
        <v>0.36598110250987603</v>
      </c>
    </row>
    <row r="52" spans="1:29" x14ac:dyDescent="0.35">
      <c r="A52" s="5">
        <v>51</v>
      </c>
      <c r="B52" s="5">
        <v>0</v>
      </c>
      <c r="C52" s="5">
        <v>0</v>
      </c>
      <c r="D52" s="5">
        <v>0</v>
      </c>
      <c r="E52" s="5">
        <v>0</v>
      </c>
      <c r="F52" s="5">
        <v>1</v>
      </c>
      <c r="G52" s="10">
        <v>76.010000000000005</v>
      </c>
      <c r="H52" s="5">
        <v>117</v>
      </c>
      <c r="I52" s="5">
        <v>1</v>
      </c>
      <c r="N52" s="6">
        <f t="shared" si="3"/>
        <v>10.12233183752442</v>
      </c>
      <c r="O52" s="6">
        <f t="shared" si="4"/>
        <v>0.99995982927289495</v>
      </c>
      <c r="P52" s="6">
        <f t="shared" si="0"/>
        <v>-4.0171533970315262E-5</v>
      </c>
      <c r="Q52" s="6">
        <f t="shared" si="5"/>
        <v>0</v>
      </c>
      <c r="R52" s="6">
        <f t="shared" si="1"/>
        <v>-0.51082562376599072</v>
      </c>
      <c r="S52" s="6">
        <f t="shared" si="2"/>
        <v>0</v>
      </c>
      <c r="T52" s="6"/>
      <c r="U52" s="6"/>
      <c r="V52" s="6"/>
      <c r="W52" s="6"/>
      <c r="X52" s="6">
        <f t="shared" si="6"/>
        <v>1</v>
      </c>
      <c r="Y52" s="6">
        <f t="shared" si="7"/>
        <v>1</v>
      </c>
      <c r="Z52" s="6"/>
      <c r="AB52" s="5">
        <f t="shared" si="8"/>
        <v>6.3381654173104872E-3</v>
      </c>
      <c r="AC52" s="5">
        <f t="shared" si="9"/>
        <v>4.0172340857190625E-5</v>
      </c>
    </row>
    <row r="53" spans="1:29" x14ac:dyDescent="0.35">
      <c r="A53" s="5">
        <v>52</v>
      </c>
      <c r="B53" s="5">
        <v>0</v>
      </c>
      <c r="C53" s="5">
        <v>0</v>
      </c>
      <c r="D53" s="5">
        <v>0</v>
      </c>
      <c r="E53" s="5">
        <v>0</v>
      </c>
      <c r="F53" s="5">
        <v>1</v>
      </c>
      <c r="G53" s="10">
        <v>99.1</v>
      </c>
      <c r="H53" s="5">
        <v>118</v>
      </c>
      <c r="I53" s="5">
        <v>1</v>
      </c>
      <c r="N53" s="6">
        <f t="shared" si="3"/>
        <v>10.86851511324339</v>
      </c>
      <c r="O53" s="6">
        <f t="shared" si="4"/>
        <v>0.99998095172785773</v>
      </c>
      <c r="P53" s="6">
        <f t="shared" si="0"/>
        <v>-1.9048453562914309E-5</v>
      </c>
      <c r="Q53" s="6">
        <f t="shared" si="5"/>
        <v>0</v>
      </c>
      <c r="R53" s="6">
        <f t="shared" si="1"/>
        <v>-0.51082562376599072</v>
      </c>
      <c r="S53" s="6">
        <f t="shared" si="2"/>
        <v>0</v>
      </c>
      <c r="T53" s="6"/>
      <c r="U53" s="6"/>
      <c r="V53" s="6"/>
      <c r="W53" s="6"/>
      <c r="X53" s="6">
        <f t="shared" si="6"/>
        <v>1</v>
      </c>
      <c r="Y53" s="6">
        <f t="shared" si="7"/>
        <v>1</v>
      </c>
      <c r="Z53" s="6"/>
      <c r="AB53" s="5">
        <f t="shared" si="8"/>
        <v>4.3644741935149316E-3</v>
      </c>
      <c r="AC53" s="5">
        <f t="shared" si="9"/>
        <v>1.9048634985857814E-5</v>
      </c>
    </row>
    <row r="54" spans="1:29" x14ac:dyDescent="0.35">
      <c r="A54" s="5">
        <v>53</v>
      </c>
      <c r="B54" s="5">
        <v>0</v>
      </c>
      <c r="C54" s="5">
        <v>0</v>
      </c>
      <c r="D54" s="5">
        <v>0</v>
      </c>
      <c r="E54" s="5">
        <v>0</v>
      </c>
      <c r="F54" s="5">
        <v>1</v>
      </c>
      <c r="G54" s="10">
        <v>4.53</v>
      </c>
      <c r="H54" s="5">
        <v>6</v>
      </c>
      <c r="I54" s="5">
        <v>1</v>
      </c>
      <c r="N54" s="6">
        <f t="shared" si="3"/>
        <v>-1.447424587161342</v>
      </c>
      <c r="O54" s="6">
        <f t="shared" si="4"/>
        <v>0.19039824102746161</v>
      </c>
      <c r="P54" s="6">
        <f t="shared" si="0"/>
        <v>-1.6586373949686926</v>
      </c>
      <c r="Q54" s="6">
        <f t="shared" si="5"/>
        <v>0</v>
      </c>
      <c r="R54" s="6">
        <f t="shared" si="1"/>
        <v>-0.51082562376599072</v>
      </c>
      <c r="S54" s="6">
        <f t="shared" si="2"/>
        <v>0</v>
      </c>
      <c r="T54" s="6"/>
      <c r="U54" s="6"/>
      <c r="V54" s="6"/>
      <c r="W54" s="6"/>
      <c r="X54" s="6">
        <f t="shared" si="6"/>
        <v>0</v>
      </c>
      <c r="Y54" s="6">
        <f t="shared" si="7"/>
        <v>0</v>
      </c>
      <c r="Z54" s="6"/>
      <c r="AB54" s="5">
        <f t="shared" si="8"/>
        <v>2.0620740435963016</v>
      </c>
      <c r="AC54" s="5">
        <f t="shared" si="9"/>
        <v>4.2521493612736023</v>
      </c>
    </row>
    <row r="55" spans="1:29" x14ac:dyDescent="0.35">
      <c r="A55" s="5">
        <v>54</v>
      </c>
      <c r="B55" s="5">
        <v>0</v>
      </c>
      <c r="C55" s="5">
        <v>0</v>
      </c>
      <c r="D55" s="5">
        <v>0</v>
      </c>
      <c r="E55" s="5">
        <v>0</v>
      </c>
      <c r="F55" s="5">
        <v>1</v>
      </c>
      <c r="G55" s="10">
        <v>12.24</v>
      </c>
      <c r="H55" s="5">
        <v>1</v>
      </c>
      <c r="I55" s="5">
        <v>0</v>
      </c>
      <c r="N55" s="6">
        <f t="shared" si="3"/>
        <v>-1.6559945665430367</v>
      </c>
      <c r="O55" s="6">
        <f t="shared" si="4"/>
        <v>0.16030041175795773</v>
      </c>
      <c r="P55" s="6">
        <f t="shared" si="0"/>
        <v>0</v>
      </c>
      <c r="Q55" s="6">
        <f t="shared" si="5"/>
        <v>-0.17471108415591438</v>
      </c>
      <c r="R55" s="6">
        <f t="shared" si="1"/>
        <v>0</v>
      </c>
      <c r="S55" s="6">
        <f t="shared" si="2"/>
        <v>-0.916290731874155</v>
      </c>
      <c r="T55" s="6"/>
      <c r="U55" s="6"/>
      <c r="V55" s="6"/>
      <c r="W55" s="6"/>
      <c r="X55" s="6">
        <f t="shared" si="6"/>
        <v>0</v>
      </c>
      <c r="Y55" s="6">
        <f t="shared" si="7"/>
        <v>1</v>
      </c>
      <c r="Z55" s="6"/>
      <c r="AB55" s="5">
        <f t="shared" si="8"/>
        <v>-0.43692344457519494</v>
      </c>
      <c r="AC55" s="5">
        <f t="shared" si="9"/>
        <v>0.19090209641945344</v>
      </c>
    </row>
    <row r="56" spans="1:29" x14ac:dyDescent="0.35">
      <c r="A56" s="5">
        <v>55</v>
      </c>
      <c r="B56" s="5">
        <v>0</v>
      </c>
      <c r="C56" s="5">
        <v>0</v>
      </c>
      <c r="D56" s="5">
        <v>0</v>
      </c>
      <c r="E56" s="5">
        <v>0</v>
      </c>
      <c r="F56" s="5">
        <v>1</v>
      </c>
      <c r="G56" s="10">
        <v>26.61</v>
      </c>
      <c r="H56" s="5">
        <v>11</v>
      </c>
      <c r="I56" s="5">
        <v>0</v>
      </c>
      <c r="N56" s="6">
        <f t="shared" si="3"/>
        <v>-0.38686776763219688</v>
      </c>
      <c r="O56" s="6">
        <f t="shared" si="4"/>
        <v>0.40447154872850427</v>
      </c>
      <c r="P56" s="6">
        <f t="shared" si="0"/>
        <v>0</v>
      </c>
      <c r="Q56" s="6">
        <f t="shared" si="5"/>
        <v>-0.5183061142138895</v>
      </c>
      <c r="R56" s="6">
        <f t="shared" si="1"/>
        <v>0</v>
      </c>
      <c r="S56" s="6">
        <f t="shared" si="2"/>
        <v>-0.916290731874155</v>
      </c>
      <c r="T56" s="6"/>
      <c r="U56" s="6"/>
      <c r="V56" s="6"/>
      <c r="W56" s="6"/>
      <c r="X56" s="6">
        <f t="shared" si="6"/>
        <v>0</v>
      </c>
      <c r="Y56" s="6">
        <f t="shared" si="7"/>
        <v>1</v>
      </c>
      <c r="Z56" s="6"/>
      <c r="AB56" s="5">
        <f t="shared" si="8"/>
        <v>-0.8241243223491368</v>
      </c>
      <c r="AC56" s="5">
        <f t="shared" si="9"/>
        <v>0.67918089868742393</v>
      </c>
    </row>
    <row r="57" spans="1:29" x14ac:dyDescent="0.35">
      <c r="A57" s="5">
        <v>56</v>
      </c>
      <c r="B57" s="5">
        <v>0</v>
      </c>
      <c r="C57" s="5">
        <v>0</v>
      </c>
      <c r="D57" s="5">
        <v>0</v>
      </c>
      <c r="E57" s="5">
        <v>0</v>
      </c>
      <c r="F57" s="5">
        <v>1</v>
      </c>
      <c r="G57" s="10">
        <v>51.27</v>
      </c>
      <c r="H57" s="5">
        <v>52</v>
      </c>
      <c r="I57" s="5">
        <v>1</v>
      </c>
      <c r="N57" s="6">
        <f t="shared" si="3"/>
        <v>3.8368101413721623</v>
      </c>
      <c r="O57" s="6">
        <f t="shared" si="4"/>
        <v>0.97889284584470926</v>
      </c>
      <c r="P57" s="6">
        <f t="shared" si="0"/>
        <v>-2.1333095103181727E-2</v>
      </c>
      <c r="Q57" s="6">
        <f t="shared" si="5"/>
        <v>0</v>
      </c>
      <c r="R57" s="6">
        <f t="shared" si="1"/>
        <v>-0.51082562376599072</v>
      </c>
      <c r="S57" s="6">
        <f t="shared" si="2"/>
        <v>0</v>
      </c>
      <c r="T57" s="6"/>
      <c r="U57" s="6"/>
      <c r="V57" s="6"/>
      <c r="W57" s="6"/>
      <c r="X57" s="6">
        <f t="shared" si="6"/>
        <v>1</v>
      </c>
      <c r="Y57" s="6">
        <f t="shared" si="7"/>
        <v>1</v>
      </c>
      <c r="Z57" s="6"/>
      <c r="AB57" s="5">
        <f t="shared" si="8"/>
        <v>0.1468409764404108</v>
      </c>
      <c r="AC57" s="5">
        <f t="shared" si="9"/>
        <v>2.1562272361973282E-2</v>
      </c>
    </row>
    <row r="58" spans="1:29" x14ac:dyDescent="0.35">
      <c r="A58" s="5">
        <v>57</v>
      </c>
      <c r="B58" s="5">
        <v>0</v>
      </c>
      <c r="C58" s="5">
        <v>0</v>
      </c>
      <c r="D58" s="5">
        <v>0</v>
      </c>
      <c r="E58" s="5">
        <v>0</v>
      </c>
      <c r="F58" s="5">
        <v>1</v>
      </c>
      <c r="G58" s="10">
        <v>9.32</v>
      </c>
      <c r="H58" s="5">
        <v>29</v>
      </c>
      <c r="I58" s="5">
        <v>1</v>
      </c>
      <c r="N58" s="6">
        <f t="shared" si="3"/>
        <v>0.66330924269991698</v>
      </c>
      <c r="O58" s="6">
        <f t="shared" si="4"/>
        <v>0.66000337166689238</v>
      </c>
      <c r="P58" s="6">
        <f t="shared" si="0"/>
        <v>-0.41551033538851401</v>
      </c>
      <c r="Q58" s="6">
        <f t="shared" si="5"/>
        <v>0</v>
      </c>
      <c r="R58" s="6">
        <f t="shared" si="1"/>
        <v>-0.51082562376599072</v>
      </c>
      <c r="S58" s="6">
        <f t="shared" si="2"/>
        <v>0</v>
      </c>
      <c r="T58" s="6"/>
      <c r="U58" s="6"/>
      <c r="V58" s="6"/>
      <c r="W58" s="6"/>
      <c r="X58" s="6">
        <f t="shared" si="6"/>
        <v>1</v>
      </c>
      <c r="Y58" s="6">
        <f t="shared" si="7"/>
        <v>1</v>
      </c>
      <c r="Z58" s="6"/>
      <c r="AB58" s="5">
        <f t="shared" si="8"/>
        <v>0.71773517045560387</v>
      </c>
      <c r="AC58" s="5">
        <f t="shared" si="9"/>
        <v>0.5151437749089347</v>
      </c>
    </row>
    <row r="59" spans="1:29" x14ac:dyDescent="0.35">
      <c r="A59" s="5">
        <v>58</v>
      </c>
      <c r="B59" s="5">
        <v>0</v>
      </c>
      <c r="C59" s="5">
        <v>0</v>
      </c>
      <c r="D59" s="5">
        <v>0</v>
      </c>
      <c r="E59" s="5">
        <v>0</v>
      </c>
      <c r="F59" s="5">
        <v>1</v>
      </c>
      <c r="G59" s="10">
        <v>28.66</v>
      </c>
      <c r="H59" s="5">
        <v>5</v>
      </c>
      <c r="I59" s="5">
        <v>0</v>
      </c>
      <c r="N59" s="6">
        <f t="shared" si="3"/>
        <v>-0.84312721193158446</v>
      </c>
      <c r="O59" s="6">
        <f t="shared" si="4"/>
        <v>0.30087656607486463</v>
      </c>
      <c r="P59" s="6">
        <f t="shared" si="0"/>
        <v>0</v>
      </c>
      <c r="Q59" s="6">
        <f t="shared" si="5"/>
        <v>-0.35792796589276293</v>
      </c>
      <c r="R59" s="6">
        <f t="shared" si="1"/>
        <v>0</v>
      </c>
      <c r="S59" s="6">
        <f t="shared" si="2"/>
        <v>-0.916290731874155</v>
      </c>
      <c r="T59" s="6"/>
      <c r="U59" s="6"/>
      <c r="V59" s="6"/>
      <c r="W59" s="6"/>
      <c r="X59" s="6">
        <f t="shared" si="6"/>
        <v>0</v>
      </c>
      <c r="Y59" s="6">
        <f t="shared" si="7"/>
        <v>1</v>
      </c>
      <c r="Z59" s="6"/>
      <c r="AB59" s="5">
        <f t="shared" si="8"/>
        <v>-0.65602026026425797</v>
      </c>
      <c r="AC59" s="5">
        <f t="shared" si="9"/>
        <v>0.43036258187718479</v>
      </c>
    </row>
    <row r="60" spans="1:29" x14ac:dyDescent="0.35">
      <c r="A60" s="5">
        <v>59</v>
      </c>
      <c r="B60" s="5">
        <v>0</v>
      </c>
      <c r="C60" s="5">
        <v>0</v>
      </c>
      <c r="D60" s="5">
        <v>0</v>
      </c>
      <c r="E60" s="5">
        <v>0</v>
      </c>
      <c r="F60" s="5">
        <v>1</v>
      </c>
      <c r="G60" s="10">
        <v>114.47</v>
      </c>
      <c r="H60" s="5">
        <v>123</v>
      </c>
      <c r="I60" s="5">
        <v>1</v>
      </c>
      <c r="N60" s="6">
        <f t="shared" si="3"/>
        <v>11.737167545481855</v>
      </c>
      <c r="O60" s="6">
        <f t="shared" si="4"/>
        <v>0.99999200884726724</v>
      </c>
      <c r="P60" s="6">
        <f t="shared" si="0"/>
        <v>-7.9911846621869583E-6</v>
      </c>
      <c r="Q60" s="6">
        <f t="shared" si="5"/>
        <v>0</v>
      </c>
      <c r="R60" s="6">
        <f t="shared" si="1"/>
        <v>-0.51082562376599072</v>
      </c>
      <c r="S60" s="6">
        <f t="shared" si="2"/>
        <v>0</v>
      </c>
      <c r="T60" s="6"/>
      <c r="U60" s="6"/>
      <c r="V60" s="6"/>
      <c r="W60" s="6"/>
      <c r="X60" s="6">
        <f t="shared" si="6"/>
        <v>1</v>
      </c>
      <c r="Y60" s="6">
        <f t="shared" si="7"/>
        <v>1</v>
      </c>
      <c r="Z60" s="6"/>
      <c r="AB60" s="5">
        <f t="shared" si="8"/>
        <v>2.8268739964469871E-3</v>
      </c>
      <c r="AC60" s="5">
        <f t="shared" si="9"/>
        <v>7.9912165917881603E-6</v>
      </c>
    </row>
    <row r="61" spans="1:29" x14ac:dyDescent="0.35">
      <c r="A61" s="5">
        <v>60</v>
      </c>
      <c r="B61" s="5">
        <v>0</v>
      </c>
      <c r="C61" s="5">
        <v>0</v>
      </c>
      <c r="D61" s="5">
        <v>0</v>
      </c>
      <c r="E61" s="5">
        <v>0</v>
      </c>
      <c r="F61" s="5">
        <v>1</v>
      </c>
      <c r="G61" s="10">
        <v>11.36</v>
      </c>
      <c r="H61" s="5">
        <v>11</v>
      </c>
      <c r="I61" s="5">
        <v>0</v>
      </c>
      <c r="N61" s="6">
        <f t="shared" si="3"/>
        <v>-0.82301410238374528</v>
      </c>
      <c r="O61" s="6">
        <f t="shared" si="4"/>
        <v>0.30512422445521065</v>
      </c>
      <c r="P61" s="6">
        <f t="shared" si="0"/>
        <v>0</v>
      </c>
      <c r="Q61" s="6">
        <f t="shared" si="5"/>
        <v>-0.36402218961660693</v>
      </c>
      <c r="R61" s="6">
        <f t="shared" si="1"/>
        <v>0</v>
      </c>
      <c r="S61" s="6">
        <f t="shared" si="2"/>
        <v>-0.916290731874155</v>
      </c>
      <c r="T61" s="6"/>
      <c r="U61" s="6"/>
      <c r="V61" s="6"/>
      <c r="W61" s="6"/>
      <c r="X61" s="6">
        <f t="shared" si="6"/>
        <v>0</v>
      </c>
      <c r="Y61" s="6">
        <f t="shared" si="7"/>
        <v>1</v>
      </c>
      <c r="Z61" s="6"/>
      <c r="AB61" s="5">
        <f t="shared" si="8"/>
        <v>-0.66265084849973221</v>
      </c>
      <c r="AC61" s="5">
        <f t="shared" si="9"/>
        <v>0.43910614701741507</v>
      </c>
    </row>
    <row r="62" spans="1:29" x14ac:dyDescent="0.35"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9" x14ac:dyDescent="0.35"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9" x14ac:dyDescent="0.35"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7:26" x14ac:dyDescent="0.35"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7:26" x14ac:dyDescent="0.35">
      <c r="Q66" s="6"/>
      <c r="R66" s="6"/>
      <c r="S66" s="6"/>
      <c r="T66" s="6"/>
      <c r="U66" s="6"/>
      <c r="V66" s="6"/>
      <c r="W66" s="6"/>
      <c r="X66" s="6"/>
      <c r="Y66" s="6"/>
      <c r="Z66" s="6"/>
    </row>
  </sheetData>
  <conditionalFormatting sqref="P1:S1 U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Исх. дан. с фикт. перем. возр.</vt:lpstr>
      <vt:lpstr>Лог регрессия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Soloviev</dc:creator>
  <cp:lastModifiedBy>Vladimir Soloviev</cp:lastModifiedBy>
  <dcterms:created xsi:type="dcterms:W3CDTF">2018-07-17T07:54:27Z</dcterms:created>
  <dcterms:modified xsi:type="dcterms:W3CDTF">2018-07-23T07:17:07Z</dcterms:modified>
</cp:coreProperties>
</file>