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3723\Desktop\"/>
    </mc:Choice>
  </mc:AlternateContent>
  <xr:revisionPtr revIDLastSave="0" documentId="8_{7E8AF982-A8A1-4BC6-8A13-525607483CD8}" xr6:coauthVersionLast="36" xr6:coauthVersionMax="36" xr10:uidLastSave="{00000000-0000-0000-0000-000000000000}"/>
  <bookViews>
    <workbookView xWindow="0" yWindow="0" windowWidth="21570" windowHeight="7980" activeTab="2"/>
  </bookViews>
  <sheets>
    <sheet name="1" sheetId="1" r:id="rId1"/>
    <sheet name="2" sheetId="2" r:id="rId2"/>
    <sheet name="3" sheetId="3" r:id="rId3"/>
  </sheets>
  <definedNames>
    <definedName name="_xlchart.v1.0" hidden="1">'1'!$B$1:$B$253</definedName>
    <definedName name="_xlchart.v1.1" hidden="1">'1'!$B$1:$B$253</definedName>
    <definedName name="_xlchart.v1.2" hidden="1">'2'!$B$1:$B$264</definedName>
    <definedName name="_xlchart.v1.3" hidden="1">'2'!$B$265</definedName>
    <definedName name="_xlchart.v1.4" hidden="1">'2'!$B$1:$B$264</definedName>
    <definedName name="_xlchart.v1.5" hidden="1">'2'!$B$265</definedName>
    <definedName name="_xlchart.v1.6" hidden="1">'2'!$B$1:$B$264</definedName>
    <definedName name="_xlchart.v1.7" hidden="1">'2'!$B$265</definedName>
    <definedName name="_xlchart.v1.8" hidden="1">'2'!$B$1:$B$265</definedName>
    <definedName name="_xlchart.v1.9" hidden="1">'2'!$B$266:$B$16385</definedName>
  </definedNames>
  <calcPr calcId="0"/>
</workbook>
</file>

<file path=xl/calcChain.xml><?xml version="1.0" encoding="utf-8"?>
<calcChain xmlns="http://schemas.openxmlformats.org/spreadsheetml/2006/main">
  <c r="K9" i="3" l="1"/>
  <c r="E9" i="3"/>
  <c r="E4" i="3"/>
  <c r="H9" i="3" s="1"/>
  <c r="E1" i="3"/>
  <c r="L10" i="2"/>
  <c r="F14" i="2"/>
  <c r="O7" i="2"/>
  <c r="O3" i="2"/>
  <c r="O4" i="2"/>
  <c r="O5" i="2"/>
  <c r="O6" i="2"/>
  <c r="N4" i="2"/>
  <c r="N5" i="2"/>
  <c r="N6" i="2"/>
  <c r="N3" i="2"/>
  <c r="M4" i="2"/>
  <c r="M5" i="2"/>
  <c r="M6" i="2"/>
  <c r="M3" i="2"/>
  <c r="L4" i="2"/>
  <c r="L5" i="2"/>
  <c r="L6" i="2"/>
  <c r="L3" i="2"/>
  <c r="K4" i="2"/>
  <c r="K5" i="2"/>
  <c r="K6" i="2"/>
  <c r="K3" i="2"/>
  <c r="J4" i="2"/>
  <c r="J5" i="2"/>
  <c r="J6" i="2"/>
  <c r="J3" i="2"/>
  <c r="E16" i="2"/>
  <c r="E12" i="2"/>
  <c r="E11" i="2"/>
  <c r="F9" i="2"/>
  <c r="G4" i="2"/>
  <c r="G1" i="2"/>
  <c r="G3" i="2"/>
  <c r="D7" i="2"/>
  <c r="D6" i="2"/>
  <c r="D5" i="2"/>
  <c r="D4" i="2"/>
  <c r="D3" i="2"/>
  <c r="E2" i="2"/>
  <c r="E1" i="2"/>
  <c r="E22" i="1"/>
  <c r="E21" i="1"/>
  <c r="E19" i="1"/>
  <c r="E8" i="1"/>
  <c r="E7" i="1"/>
  <c r="E6" i="1"/>
  <c r="E10" i="1"/>
  <c r="E20" i="1" s="1"/>
  <c r="G20" i="1"/>
  <c r="G19" i="1"/>
  <c r="E18" i="1"/>
  <c r="E17" i="1"/>
  <c r="I17" i="1"/>
  <c r="I16" i="1"/>
  <c r="G16" i="1"/>
  <c r="G10" i="1"/>
  <c r="E3" i="1"/>
  <c r="E11" i="1"/>
  <c r="E14" i="1"/>
  <c r="E13" i="1"/>
  <c r="E12" i="1"/>
  <c r="E9" i="1"/>
  <c r="E5" i="1"/>
  <c r="E4" i="1"/>
  <c r="E2" i="1"/>
  <c r="E1" i="1"/>
  <c r="H4" i="3" l="1"/>
  <c r="G11" i="1"/>
</calcChain>
</file>

<file path=xl/sharedStrings.xml><?xml version="1.0" encoding="utf-8"?>
<sst xmlns="http://schemas.openxmlformats.org/spreadsheetml/2006/main" count="673" uniqueCount="62">
  <si>
    <t xml:space="preserve"> NA</t>
  </si>
  <si>
    <t>объем исходной выборки</t>
  </si>
  <si>
    <t>объем очищенной от пропусков выборки</t>
  </si>
  <si>
    <t>значение ошибки выборки</t>
  </si>
  <si>
    <t> минимальное значение в вариационном ряду</t>
  </si>
  <si>
    <t>максимальное значение в вариационном ряду</t>
  </si>
  <si>
    <t>первая квартиль</t>
  </si>
  <si>
    <t>медиан</t>
  </si>
  <si>
    <t> третью квартиль</t>
  </si>
  <si>
    <t>среднее значение</t>
  </si>
  <si>
    <t>исправленную дисперсию</t>
  </si>
  <si>
    <t>дисперсия</t>
  </si>
  <si>
    <t> стандартное отклонение (несмещенное)</t>
  </si>
  <si>
    <t> стандартное отклонение</t>
  </si>
  <si>
    <t>размах выборки</t>
  </si>
  <si>
    <t xml:space="preserve"> эксцесс</t>
  </si>
  <si>
    <t>коэффициент асимметрии </t>
  </si>
  <si>
    <t>Коэф</t>
  </si>
  <si>
    <t> левую границу 0.9-доверительного интервала для E(X)</t>
  </si>
  <si>
    <t>правую границу 0.9-доверительного интервала для E(X) </t>
  </si>
  <si>
    <t> левую границу 0.9-доверительного интервала для Var(X) </t>
  </si>
  <si>
    <t xml:space="preserve"> правую границу 0.9-доверительного интервала для Var(X)</t>
  </si>
  <si>
    <t> нижнюю границу нормы</t>
  </si>
  <si>
    <t>верхнюю границу нормы </t>
  </si>
  <si>
    <t>Степени свободы</t>
  </si>
  <si>
    <t>Стьюдент</t>
  </si>
  <si>
    <t>полдлины</t>
  </si>
  <si>
    <t>Квартиль левого</t>
  </si>
  <si>
    <t>Квартиль правого</t>
  </si>
  <si>
    <t>A</t>
  </si>
  <si>
    <t xml:space="preserve"> B</t>
  </si>
  <si>
    <t xml:space="preserve"> D</t>
  </si>
  <si>
    <t xml:space="preserve"> A</t>
  </si>
  <si>
    <t xml:space="preserve"> C</t>
  </si>
  <si>
    <t>объем очищенной от "NA" выборки</t>
  </si>
  <si>
    <t xml:space="preserve"> количество различных вариантов ответов</t>
  </si>
  <si>
    <t>B</t>
  </si>
  <si>
    <t>C</t>
  </si>
  <si>
    <t>D</t>
  </si>
  <si>
    <t>NA</t>
  </si>
  <si>
    <t>S</t>
  </si>
  <si>
    <t>ВСЯ выборка</t>
  </si>
  <si>
    <t>Доля В</t>
  </si>
  <si>
    <t> левую границу 0.95-доверительного интервала для истинной доли ответов  "B"</t>
  </si>
  <si>
    <t>правую границу 0.95-доверительного интервала для истинной доли ответов  "B"</t>
  </si>
  <si>
    <t>уровень значимости</t>
  </si>
  <si>
    <t>альфа</t>
  </si>
  <si>
    <t>крит</t>
  </si>
  <si>
    <t>степени свободы</t>
  </si>
  <si>
    <t>ni</t>
  </si>
  <si>
    <t>pi</t>
  </si>
  <si>
    <t>n*pi</t>
  </si>
  <si>
    <t>ni-npi</t>
  </si>
  <si>
    <t>ni-npi^2</t>
  </si>
  <si>
    <t>ni_npi^2/pi</t>
  </si>
  <si>
    <t>Наблюдаемое</t>
  </si>
  <si>
    <t>Ответ</t>
  </si>
  <si>
    <t>выборочный коэффициент корреляции Пирсона</t>
  </si>
  <si>
    <t xml:space="preserve"> P-value</t>
  </si>
  <si>
    <t>На уровне значимости</t>
  </si>
  <si>
    <t>значение P-value в проверке гипотезы о равенстве средних значений показателей фирм при альтернативной гипотезе о том, что среднее значение показателя больше у второй фирмы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</si>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</sst>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2354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</a:t>
          </a:r>
        </a:p>
      </cx:txPr>
    </cx:title>
    <cx:plotArea>
      <cx:plotAreaRegion>
        <cx:series layoutId="boxWhisker" uniqueId="{04182EFF-B7C6-4E07-A77C-275714FFC49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 диаграмма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диаграмма</a:t>
          </a:r>
        </a:p>
      </cx:txPr>
    </cx:title>
    <cx:plotArea>
      <cx:plotAreaRegion>
        <cx:series layoutId="clusteredColumn" uniqueId="{7DF58081-6024-4457-950E-57BC12C369B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171450</xdr:rowOff>
    </xdr:from>
    <xdr:to>
      <xdr:col>16</xdr:col>
      <xdr:colOff>304800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C2DB4126-A673-4389-9F18-A31AAB7DD9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5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19050</xdr:colOff>
      <xdr:row>17</xdr:row>
      <xdr:rowOff>0</xdr:rowOff>
    </xdr:from>
    <xdr:to>
      <xdr:col>16</xdr:col>
      <xdr:colOff>323850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8EC714F1-7FDA-4568-950B-5C609C7F54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6725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opLeftCell="A16" workbookViewId="0">
      <selection activeCell="B253" sqref="B1:B253"/>
    </sheetView>
  </sheetViews>
  <sheetFormatPr defaultRowHeight="15" x14ac:dyDescent="0.25"/>
  <cols>
    <col min="4" max="4" width="28.5703125" customWidth="1"/>
    <col min="6" max="6" width="27" customWidth="1"/>
    <col min="7" max="7" width="10.5703125" customWidth="1"/>
  </cols>
  <sheetData>
    <row r="1" spans="1:9" x14ac:dyDescent="0.25">
      <c r="A1">
        <v>-345.37231250000002</v>
      </c>
      <c r="B1">
        <v>-345.37231250000002</v>
      </c>
      <c r="D1" t="s">
        <v>1</v>
      </c>
      <c r="E1">
        <f>COUNTA(A:A)</f>
        <v>300</v>
      </c>
    </row>
    <row r="2" spans="1:9" x14ac:dyDescent="0.25">
      <c r="A2">
        <v>-312.34508749999998</v>
      </c>
      <c r="B2">
        <v>-312.34508749999998</v>
      </c>
      <c r="D2" s="1" t="s">
        <v>2</v>
      </c>
      <c r="E2">
        <f>COUNTA(B:B)</f>
        <v>253</v>
      </c>
    </row>
    <row r="3" spans="1:9" x14ac:dyDescent="0.25">
      <c r="A3">
        <v>-311.66502500000001</v>
      </c>
      <c r="B3">
        <v>-311.66502500000001</v>
      </c>
      <c r="D3" s="1" t="s">
        <v>3</v>
      </c>
      <c r="E3">
        <f>E11/SQRT(E1)</f>
        <v>1.7631272547286443</v>
      </c>
    </row>
    <row r="4" spans="1:9" x14ac:dyDescent="0.25">
      <c r="A4">
        <v>-271.15539999999999</v>
      </c>
      <c r="B4">
        <v>-271.15539999999999</v>
      </c>
      <c r="D4" s="1" t="s">
        <v>4</v>
      </c>
      <c r="E4">
        <f>MIN(B:B)</f>
        <v>-345.37231250000002</v>
      </c>
    </row>
    <row r="5" spans="1:9" x14ac:dyDescent="0.25">
      <c r="A5">
        <v>-263.60480000000001</v>
      </c>
      <c r="B5">
        <v>-263.60480000000001</v>
      </c>
      <c r="D5" s="1" t="s">
        <v>5</v>
      </c>
      <c r="E5">
        <f>MAX(B:B)</f>
        <v>-15.1000624999999</v>
      </c>
    </row>
    <row r="6" spans="1:9" x14ac:dyDescent="0.25">
      <c r="A6">
        <v>-262.4982</v>
      </c>
      <c r="B6">
        <v>-262.4982</v>
      </c>
      <c r="D6" s="1" t="s">
        <v>6</v>
      </c>
      <c r="E6">
        <f>_xlfn.QUARTILE.INC(B:B,1)</f>
        <v>-230.11799999999999</v>
      </c>
    </row>
    <row r="7" spans="1:9" x14ac:dyDescent="0.25">
      <c r="A7">
        <v>-262.20830000000001</v>
      </c>
      <c r="B7">
        <v>-262.20830000000001</v>
      </c>
      <c r="D7" s="1" t="s">
        <v>7</v>
      </c>
      <c r="E7">
        <f>_xlfn.QUARTILE.INC(B:B,2)</f>
        <v>-215.0333</v>
      </c>
    </row>
    <row r="8" spans="1:9" x14ac:dyDescent="0.25">
      <c r="A8">
        <v>-261.34210000000002</v>
      </c>
      <c r="B8">
        <v>-261.34210000000002</v>
      </c>
      <c r="D8" s="1" t="s">
        <v>8</v>
      </c>
      <c r="E8">
        <f>_xlfn.QUARTILE.INC(B:B,3)</f>
        <v>-196.71889999999999</v>
      </c>
    </row>
    <row r="9" spans="1:9" x14ac:dyDescent="0.25">
      <c r="A9">
        <v>-259.52730000000003</v>
      </c>
      <c r="B9">
        <v>-259.52730000000003</v>
      </c>
      <c r="D9" s="1" t="s">
        <v>9</v>
      </c>
      <c r="E9">
        <f>AVERAGE(B:B)</f>
        <v>-213.65915711462452</v>
      </c>
    </row>
    <row r="10" spans="1:9" x14ac:dyDescent="0.25">
      <c r="A10">
        <v>-259.392</v>
      </c>
      <c r="B10">
        <v>-259.392</v>
      </c>
      <c r="D10" s="1" t="s">
        <v>11</v>
      </c>
      <c r="E10">
        <f>VAR(B:B)</f>
        <v>932.58531491009012</v>
      </c>
      <c r="F10" t="s">
        <v>10</v>
      </c>
      <c r="G10">
        <f>VARPA(B:B)</f>
        <v>928.89920694601676</v>
      </c>
    </row>
    <row r="11" spans="1:9" x14ac:dyDescent="0.25">
      <c r="A11">
        <v>-257.91969999999998</v>
      </c>
      <c r="B11">
        <v>-257.91969999999998</v>
      </c>
      <c r="D11" t="s">
        <v>13</v>
      </c>
      <c r="E11">
        <f>_xlfn.STDEV.S(B:B)</f>
        <v>30.538259853994465</v>
      </c>
      <c r="F11" s="1" t="s">
        <v>12</v>
      </c>
      <c r="G11">
        <f>SQRT(E10)</f>
        <v>30.538259853994465</v>
      </c>
    </row>
    <row r="12" spans="1:9" x14ac:dyDescent="0.25">
      <c r="A12">
        <v>-257.51159999999999</v>
      </c>
      <c r="B12">
        <v>-257.51159999999999</v>
      </c>
      <c r="D12" s="1" t="s">
        <v>14</v>
      </c>
      <c r="E12">
        <f>E5-E4</f>
        <v>330.2722500000001</v>
      </c>
    </row>
    <row r="13" spans="1:9" x14ac:dyDescent="0.25">
      <c r="A13">
        <v>-257.51130000000001</v>
      </c>
      <c r="B13">
        <v>-257.51130000000001</v>
      </c>
      <c r="D13" s="1" t="s">
        <v>15</v>
      </c>
      <c r="E13">
        <f>KURT(B:B)</f>
        <v>11.263873310921142</v>
      </c>
    </row>
    <row r="14" spans="1:9" x14ac:dyDescent="0.25">
      <c r="A14">
        <v>-256.8768</v>
      </c>
      <c r="B14">
        <v>-256.8768</v>
      </c>
      <c r="D14" s="1" t="s">
        <v>16</v>
      </c>
      <c r="E14">
        <f>SKEW(B:B)</f>
        <v>1.2267299295201279</v>
      </c>
    </row>
    <row r="15" spans="1:9" x14ac:dyDescent="0.25">
      <c r="A15">
        <v>-251.5789</v>
      </c>
      <c r="B15">
        <v>-251.5789</v>
      </c>
    </row>
    <row r="16" spans="1:9" x14ac:dyDescent="0.25">
      <c r="A16">
        <v>-251.49639999999999</v>
      </c>
      <c r="B16">
        <v>-251.49639999999999</v>
      </c>
      <c r="D16" s="1" t="s">
        <v>17</v>
      </c>
      <c r="E16">
        <v>0.9</v>
      </c>
      <c r="F16" t="s">
        <v>24</v>
      </c>
      <c r="G16">
        <f>E1-1</f>
        <v>299</v>
      </c>
      <c r="H16" t="s">
        <v>25</v>
      </c>
      <c r="I16">
        <f>_xlfn.T.INV.2T(1-E16,G16)</f>
        <v>1.649965767426393</v>
      </c>
    </row>
    <row r="17" spans="1:9" x14ac:dyDescent="0.25">
      <c r="A17">
        <v>-250.47040000000001</v>
      </c>
      <c r="B17">
        <v>-250.47040000000001</v>
      </c>
      <c r="D17" s="1" t="s">
        <v>18</v>
      </c>
      <c r="E17">
        <f>E9-I17</f>
        <v>-267.50199537518773</v>
      </c>
      <c r="H17" t="s">
        <v>26</v>
      </c>
      <c r="I17">
        <f>E3*E11</f>
        <v>53.842838260563227</v>
      </c>
    </row>
    <row r="18" spans="1:9" x14ac:dyDescent="0.25">
      <c r="A18">
        <v>-250.26439999999999</v>
      </c>
      <c r="B18">
        <v>-250.26439999999999</v>
      </c>
      <c r="D18" s="1" t="s">
        <v>19</v>
      </c>
      <c r="E18">
        <f>E9+I17</f>
        <v>-159.81631885406131</v>
      </c>
    </row>
    <row r="19" spans="1:9" x14ac:dyDescent="0.25">
      <c r="A19">
        <v>-249.6097</v>
      </c>
      <c r="B19">
        <v>-249.6097</v>
      </c>
      <c r="D19" s="1" t="s">
        <v>20</v>
      </c>
      <c r="E19">
        <f>E10*(G16)/G19</f>
        <v>819.33643947236067</v>
      </c>
      <c r="F19" t="s">
        <v>27</v>
      </c>
      <c r="G19">
        <f>_xlfn.CHISQ.INV((1+E16)/2,G16)</f>
        <v>340.3278503488595</v>
      </c>
    </row>
    <row r="20" spans="1:9" x14ac:dyDescent="0.25">
      <c r="A20">
        <v>-248.03059999999999</v>
      </c>
      <c r="B20">
        <v>-248.03059999999999</v>
      </c>
      <c r="D20" s="1" t="s">
        <v>21</v>
      </c>
      <c r="E20">
        <f>E10*(G16)/G20</f>
        <v>1072.6984494399014</v>
      </c>
      <c r="F20" t="s">
        <v>28</v>
      </c>
      <c r="G20">
        <f>_xlfn.CHISQ.INV((1-E16)/2,G16)</f>
        <v>259.94538288343006</v>
      </c>
    </row>
    <row r="21" spans="1:9" x14ac:dyDescent="0.25">
      <c r="A21">
        <v>-247.89279999999999</v>
      </c>
      <c r="B21">
        <v>-247.89279999999999</v>
      </c>
      <c r="D21" s="1" t="s">
        <v>22</v>
      </c>
      <c r="E21">
        <f>E6-(E8-E6)*1.5</f>
        <v>-280.21665000000002</v>
      </c>
    </row>
    <row r="22" spans="1:9" x14ac:dyDescent="0.25">
      <c r="A22">
        <v>-247.63130000000001</v>
      </c>
      <c r="B22">
        <v>-247.63130000000001</v>
      </c>
      <c r="D22" s="1" t="s">
        <v>23</v>
      </c>
      <c r="E22">
        <f>E8+(E8-E6)*1.5</f>
        <v>-146.62025</v>
      </c>
    </row>
    <row r="23" spans="1:9" x14ac:dyDescent="0.25">
      <c r="A23">
        <v>-247.1292</v>
      </c>
      <c r="B23">
        <v>-247.1292</v>
      </c>
    </row>
    <row r="24" spans="1:9" x14ac:dyDescent="0.25">
      <c r="A24">
        <v>-246.38200000000001</v>
      </c>
      <c r="B24">
        <v>-246.38200000000001</v>
      </c>
    </row>
    <row r="25" spans="1:9" x14ac:dyDescent="0.25">
      <c r="A25">
        <v>-246.2347</v>
      </c>
      <c r="B25">
        <v>-246.2347</v>
      </c>
    </row>
    <row r="26" spans="1:9" x14ac:dyDescent="0.25">
      <c r="A26">
        <v>-245.2764</v>
      </c>
      <c r="B26">
        <v>-245.2764</v>
      </c>
    </row>
    <row r="27" spans="1:9" x14ac:dyDescent="0.25">
      <c r="A27">
        <v>-245.15280000000001</v>
      </c>
      <c r="B27">
        <v>-245.15280000000001</v>
      </c>
    </row>
    <row r="28" spans="1:9" x14ac:dyDescent="0.25">
      <c r="A28">
        <v>-244.57810000000001</v>
      </c>
      <c r="B28">
        <v>-244.57810000000001</v>
      </c>
    </row>
    <row r="29" spans="1:9" x14ac:dyDescent="0.25">
      <c r="A29">
        <v>-244.3228</v>
      </c>
      <c r="B29">
        <v>-244.3228</v>
      </c>
    </row>
    <row r="30" spans="1:9" x14ac:dyDescent="0.25">
      <c r="A30">
        <v>-243.61250000000001</v>
      </c>
      <c r="B30">
        <v>-243.61250000000001</v>
      </c>
    </row>
    <row r="31" spans="1:9" x14ac:dyDescent="0.25">
      <c r="A31">
        <v>-243.00800000000001</v>
      </c>
      <c r="B31">
        <v>-243.00800000000001</v>
      </c>
    </row>
    <row r="32" spans="1:9" x14ac:dyDescent="0.25">
      <c r="A32">
        <v>-242.66329999999999</v>
      </c>
      <c r="B32">
        <v>-242.66329999999999</v>
      </c>
    </row>
    <row r="33" spans="1:2" x14ac:dyDescent="0.25">
      <c r="A33">
        <v>-241.303</v>
      </c>
      <c r="B33">
        <v>-241.303</v>
      </c>
    </row>
    <row r="34" spans="1:2" x14ac:dyDescent="0.25">
      <c r="A34">
        <v>-239.53280000000001</v>
      </c>
      <c r="B34">
        <v>-239.53280000000001</v>
      </c>
    </row>
    <row r="35" spans="1:2" x14ac:dyDescent="0.25">
      <c r="A35">
        <v>-239.06469999999999</v>
      </c>
      <c r="B35">
        <v>-239.06469999999999</v>
      </c>
    </row>
    <row r="36" spans="1:2" x14ac:dyDescent="0.25">
      <c r="A36">
        <v>-238.97290000000001</v>
      </c>
      <c r="B36">
        <v>-238.97290000000001</v>
      </c>
    </row>
    <row r="37" spans="1:2" x14ac:dyDescent="0.25">
      <c r="A37">
        <v>-238.9348</v>
      </c>
      <c r="B37">
        <v>-238.9348</v>
      </c>
    </row>
    <row r="38" spans="1:2" x14ac:dyDescent="0.25">
      <c r="A38">
        <v>-238.8673</v>
      </c>
      <c r="B38">
        <v>-238.8673</v>
      </c>
    </row>
    <row r="39" spans="1:2" x14ac:dyDescent="0.25">
      <c r="A39">
        <v>-238.625</v>
      </c>
      <c r="B39">
        <v>-238.625</v>
      </c>
    </row>
    <row r="40" spans="1:2" x14ac:dyDescent="0.25">
      <c r="A40">
        <v>-237.55179999999999</v>
      </c>
      <c r="B40">
        <v>-237.55179999999999</v>
      </c>
    </row>
    <row r="41" spans="1:2" x14ac:dyDescent="0.25">
      <c r="A41">
        <v>-237.5095</v>
      </c>
      <c r="B41">
        <v>-237.5095</v>
      </c>
    </row>
    <row r="42" spans="1:2" x14ac:dyDescent="0.25">
      <c r="A42">
        <v>-237.41890000000001</v>
      </c>
      <c r="B42">
        <v>-237.41890000000001</v>
      </c>
    </row>
    <row r="43" spans="1:2" x14ac:dyDescent="0.25">
      <c r="A43">
        <v>-237.249</v>
      </c>
      <c r="B43">
        <v>-237.249</v>
      </c>
    </row>
    <row r="44" spans="1:2" x14ac:dyDescent="0.25">
      <c r="A44">
        <v>-236.79560000000001</v>
      </c>
      <c r="B44">
        <v>-236.79560000000001</v>
      </c>
    </row>
    <row r="45" spans="1:2" x14ac:dyDescent="0.25">
      <c r="A45">
        <v>-236.7286</v>
      </c>
      <c r="B45">
        <v>-236.7286</v>
      </c>
    </row>
    <row r="46" spans="1:2" x14ac:dyDescent="0.25">
      <c r="A46">
        <v>-236.14930000000001</v>
      </c>
      <c r="B46">
        <v>-236.14930000000001</v>
      </c>
    </row>
    <row r="47" spans="1:2" x14ac:dyDescent="0.25">
      <c r="A47">
        <v>-235.49600000000001</v>
      </c>
      <c r="B47">
        <v>-235.49600000000001</v>
      </c>
    </row>
    <row r="48" spans="1:2" x14ac:dyDescent="0.25">
      <c r="A48">
        <v>-234.7927</v>
      </c>
      <c r="B48">
        <v>-234.7927</v>
      </c>
    </row>
    <row r="49" spans="1:2" x14ac:dyDescent="0.25">
      <c r="A49">
        <v>-234.78039999999999</v>
      </c>
      <c r="B49">
        <v>-234.78039999999999</v>
      </c>
    </row>
    <row r="50" spans="1:2" x14ac:dyDescent="0.25">
      <c r="A50">
        <v>-234.71539999999999</v>
      </c>
      <c r="B50">
        <v>-234.71539999999999</v>
      </c>
    </row>
    <row r="51" spans="1:2" x14ac:dyDescent="0.25">
      <c r="A51">
        <v>-234.54929999999999</v>
      </c>
      <c r="B51">
        <v>-234.54929999999999</v>
      </c>
    </row>
    <row r="52" spans="1:2" x14ac:dyDescent="0.25">
      <c r="A52">
        <v>-234.12809999999999</v>
      </c>
      <c r="B52">
        <v>-234.12809999999999</v>
      </c>
    </row>
    <row r="53" spans="1:2" x14ac:dyDescent="0.25">
      <c r="A53">
        <v>-233.85239999999999</v>
      </c>
      <c r="B53">
        <v>-233.85239999999999</v>
      </c>
    </row>
    <row r="54" spans="1:2" x14ac:dyDescent="0.25">
      <c r="A54">
        <v>-233.816</v>
      </c>
      <c r="B54">
        <v>-233.816</v>
      </c>
    </row>
    <row r="55" spans="1:2" x14ac:dyDescent="0.25">
      <c r="A55">
        <v>-233.76779999999999</v>
      </c>
      <c r="B55">
        <v>-233.76779999999999</v>
      </c>
    </row>
    <row r="56" spans="1:2" x14ac:dyDescent="0.25">
      <c r="A56">
        <v>-233.17490000000001</v>
      </c>
      <c r="B56">
        <v>-233.17490000000001</v>
      </c>
    </row>
    <row r="57" spans="1:2" x14ac:dyDescent="0.25">
      <c r="A57">
        <v>-233.09180000000001</v>
      </c>
      <c r="B57">
        <v>-233.09180000000001</v>
      </c>
    </row>
    <row r="58" spans="1:2" x14ac:dyDescent="0.25">
      <c r="A58">
        <v>-233.06319999999999</v>
      </c>
      <c r="B58">
        <v>-233.06319999999999</v>
      </c>
    </row>
    <row r="59" spans="1:2" x14ac:dyDescent="0.25">
      <c r="A59">
        <v>-232.4297</v>
      </c>
      <c r="B59">
        <v>-232.4297</v>
      </c>
    </row>
    <row r="60" spans="1:2" x14ac:dyDescent="0.25">
      <c r="A60">
        <v>-232.3168</v>
      </c>
      <c r="B60">
        <v>-232.3168</v>
      </c>
    </row>
    <row r="61" spans="1:2" x14ac:dyDescent="0.25">
      <c r="A61">
        <v>-231.41829999999999</v>
      </c>
      <c r="B61">
        <v>-231.41829999999999</v>
      </c>
    </row>
    <row r="62" spans="1:2" x14ac:dyDescent="0.25">
      <c r="A62">
        <v>-230.78489999999999</v>
      </c>
      <c r="B62">
        <v>-230.78489999999999</v>
      </c>
    </row>
    <row r="63" spans="1:2" x14ac:dyDescent="0.25">
      <c r="A63">
        <v>-230.72640000000001</v>
      </c>
      <c r="B63">
        <v>-230.72640000000001</v>
      </c>
    </row>
    <row r="64" spans="1:2" x14ac:dyDescent="0.25">
      <c r="A64">
        <v>-230.11799999999999</v>
      </c>
      <c r="B64">
        <v>-230.11799999999999</v>
      </c>
    </row>
    <row r="65" spans="1:2" x14ac:dyDescent="0.25">
      <c r="A65">
        <v>-229.9736</v>
      </c>
      <c r="B65">
        <v>-229.9736</v>
      </c>
    </row>
    <row r="66" spans="1:2" x14ac:dyDescent="0.25">
      <c r="A66">
        <v>-229.7115</v>
      </c>
      <c r="B66">
        <v>-229.7115</v>
      </c>
    </row>
    <row r="67" spans="1:2" x14ac:dyDescent="0.25">
      <c r="A67">
        <v>-229.55250000000001</v>
      </c>
      <c r="B67">
        <v>-229.55250000000001</v>
      </c>
    </row>
    <row r="68" spans="1:2" x14ac:dyDescent="0.25">
      <c r="A68">
        <v>-229.2193</v>
      </c>
      <c r="B68">
        <v>-229.2193</v>
      </c>
    </row>
    <row r="69" spans="1:2" x14ac:dyDescent="0.25">
      <c r="A69">
        <v>-229.21100000000001</v>
      </c>
      <c r="B69">
        <v>-229.21100000000001</v>
      </c>
    </row>
    <row r="70" spans="1:2" x14ac:dyDescent="0.25">
      <c r="A70">
        <v>-228.8021</v>
      </c>
      <c r="B70">
        <v>-228.8021</v>
      </c>
    </row>
    <row r="71" spans="1:2" x14ac:dyDescent="0.25">
      <c r="A71">
        <v>-228.19220000000001</v>
      </c>
      <c r="B71">
        <v>-228.19220000000001</v>
      </c>
    </row>
    <row r="72" spans="1:2" x14ac:dyDescent="0.25">
      <c r="A72">
        <v>-228.00370000000001</v>
      </c>
      <c r="B72">
        <v>-228.00370000000001</v>
      </c>
    </row>
    <row r="73" spans="1:2" x14ac:dyDescent="0.25">
      <c r="A73">
        <v>-227.92169999999999</v>
      </c>
      <c r="B73">
        <v>-227.92169999999999</v>
      </c>
    </row>
    <row r="74" spans="1:2" x14ac:dyDescent="0.25">
      <c r="A74">
        <v>-227.1662</v>
      </c>
      <c r="B74">
        <v>-227.1662</v>
      </c>
    </row>
    <row r="75" spans="1:2" x14ac:dyDescent="0.25">
      <c r="A75">
        <v>-227.04339999999999</v>
      </c>
      <c r="B75">
        <v>-227.04339999999999</v>
      </c>
    </row>
    <row r="76" spans="1:2" x14ac:dyDescent="0.25">
      <c r="A76">
        <v>-226.99889999999999</v>
      </c>
      <c r="B76">
        <v>-226.99889999999999</v>
      </c>
    </row>
    <row r="77" spans="1:2" x14ac:dyDescent="0.25">
      <c r="A77">
        <v>-225.7774</v>
      </c>
      <c r="B77">
        <v>-225.7774</v>
      </c>
    </row>
    <row r="78" spans="1:2" x14ac:dyDescent="0.25">
      <c r="A78">
        <v>-225.6275</v>
      </c>
      <c r="B78">
        <v>-225.6275</v>
      </c>
    </row>
    <row r="79" spans="1:2" x14ac:dyDescent="0.25">
      <c r="A79">
        <v>-225.16210000000001</v>
      </c>
      <c r="B79">
        <v>-225.16210000000001</v>
      </c>
    </row>
    <row r="80" spans="1:2" x14ac:dyDescent="0.25">
      <c r="A80">
        <v>-224.91480000000001</v>
      </c>
      <c r="B80">
        <v>-224.91480000000001</v>
      </c>
    </row>
    <row r="81" spans="1:2" x14ac:dyDescent="0.25">
      <c r="A81">
        <v>-224.5617</v>
      </c>
      <c r="B81">
        <v>-224.5617</v>
      </c>
    </row>
    <row r="82" spans="1:2" x14ac:dyDescent="0.25">
      <c r="A82">
        <v>-224.42160000000001</v>
      </c>
      <c r="B82">
        <v>-224.42160000000001</v>
      </c>
    </row>
    <row r="83" spans="1:2" x14ac:dyDescent="0.25">
      <c r="A83">
        <v>-224.13339999999999</v>
      </c>
      <c r="B83">
        <v>-224.13339999999999</v>
      </c>
    </row>
    <row r="84" spans="1:2" x14ac:dyDescent="0.25">
      <c r="A84">
        <v>-223.92019999999999</v>
      </c>
      <c r="B84">
        <v>-223.92019999999999</v>
      </c>
    </row>
    <row r="85" spans="1:2" x14ac:dyDescent="0.25">
      <c r="A85">
        <v>-223.67529999999999</v>
      </c>
      <c r="B85">
        <v>-223.67529999999999</v>
      </c>
    </row>
    <row r="86" spans="1:2" x14ac:dyDescent="0.25">
      <c r="A86">
        <v>-222.8631</v>
      </c>
      <c r="B86">
        <v>-222.8631</v>
      </c>
    </row>
    <row r="87" spans="1:2" x14ac:dyDescent="0.25">
      <c r="A87">
        <v>-222.51259999999999</v>
      </c>
      <c r="B87">
        <v>-222.51259999999999</v>
      </c>
    </row>
    <row r="88" spans="1:2" x14ac:dyDescent="0.25">
      <c r="A88">
        <v>-222.0224</v>
      </c>
      <c r="B88">
        <v>-222.0224</v>
      </c>
    </row>
    <row r="89" spans="1:2" x14ac:dyDescent="0.25">
      <c r="A89">
        <v>-221.9282</v>
      </c>
      <c r="B89">
        <v>-221.9282</v>
      </c>
    </row>
    <row r="90" spans="1:2" x14ac:dyDescent="0.25">
      <c r="A90">
        <v>-221.8218</v>
      </c>
      <c r="B90">
        <v>-221.8218</v>
      </c>
    </row>
    <row r="91" spans="1:2" x14ac:dyDescent="0.25">
      <c r="A91">
        <v>-221.608</v>
      </c>
      <c r="B91">
        <v>-221.608</v>
      </c>
    </row>
    <row r="92" spans="1:2" x14ac:dyDescent="0.25">
      <c r="A92">
        <v>-221.24959999999999</v>
      </c>
      <c r="B92">
        <v>-221.24959999999999</v>
      </c>
    </row>
    <row r="93" spans="1:2" x14ac:dyDescent="0.25">
      <c r="A93">
        <v>-221.226</v>
      </c>
      <c r="B93">
        <v>-221.226</v>
      </c>
    </row>
    <row r="94" spans="1:2" x14ac:dyDescent="0.25">
      <c r="A94">
        <v>-221.02529999999999</v>
      </c>
      <c r="B94">
        <v>-221.02529999999999</v>
      </c>
    </row>
    <row r="95" spans="1:2" x14ac:dyDescent="0.25">
      <c r="A95">
        <v>-220.98050000000001</v>
      </c>
      <c r="B95">
        <v>-220.98050000000001</v>
      </c>
    </row>
    <row r="96" spans="1:2" x14ac:dyDescent="0.25">
      <c r="A96">
        <v>-220.90979999999999</v>
      </c>
      <c r="B96">
        <v>-220.90979999999999</v>
      </c>
    </row>
    <row r="97" spans="1:2" x14ac:dyDescent="0.25">
      <c r="A97">
        <v>-220.7439</v>
      </c>
      <c r="B97">
        <v>-220.7439</v>
      </c>
    </row>
    <row r="98" spans="1:2" x14ac:dyDescent="0.25">
      <c r="A98">
        <v>-220.7242</v>
      </c>
      <c r="B98">
        <v>-220.7242</v>
      </c>
    </row>
    <row r="99" spans="1:2" x14ac:dyDescent="0.25">
      <c r="A99">
        <v>-220.68199999999999</v>
      </c>
      <c r="B99">
        <v>-220.68199999999999</v>
      </c>
    </row>
    <row r="100" spans="1:2" x14ac:dyDescent="0.25">
      <c r="A100">
        <v>-220.58090000000001</v>
      </c>
      <c r="B100">
        <v>-220.58090000000001</v>
      </c>
    </row>
    <row r="101" spans="1:2" x14ac:dyDescent="0.25">
      <c r="A101">
        <v>-220.5693</v>
      </c>
      <c r="B101">
        <v>-220.5693</v>
      </c>
    </row>
    <row r="102" spans="1:2" x14ac:dyDescent="0.25">
      <c r="A102">
        <v>-220.5138</v>
      </c>
      <c r="B102">
        <v>-220.5138</v>
      </c>
    </row>
    <row r="103" spans="1:2" x14ac:dyDescent="0.25">
      <c r="A103">
        <v>-220.4597</v>
      </c>
      <c r="B103">
        <v>-220.4597</v>
      </c>
    </row>
    <row r="104" spans="1:2" x14ac:dyDescent="0.25">
      <c r="A104">
        <v>-220.2996</v>
      </c>
      <c r="B104">
        <v>-220.2996</v>
      </c>
    </row>
    <row r="105" spans="1:2" x14ac:dyDescent="0.25">
      <c r="A105">
        <v>-220.08160000000001</v>
      </c>
      <c r="B105">
        <v>-220.08160000000001</v>
      </c>
    </row>
    <row r="106" spans="1:2" x14ac:dyDescent="0.25">
      <c r="A106">
        <v>-220.07339999999999</v>
      </c>
      <c r="B106">
        <v>-220.07339999999999</v>
      </c>
    </row>
    <row r="107" spans="1:2" x14ac:dyDescent="0.25">
      <c r="A107">
        <v>-219.8432</v>
      </c>
      <c r="B107">
        <v>-219.8432</v>
      </c>
    </row>
    <row r="108" spans="1:2" x14ac:dyDescent="0.25">
      <c r="A108">
        <v>-219.63560000000001</v>
      </c>
      <c r="B108">
        <v>-219.63560000000001</v>
      </c>
    </row>
    <row r="109" spans="1:2" x14ac:dyDescent="0.25">
      <c r="A109">
        <v>-219.21979999999999</v>
      </c>
      <c r="B109">
        <v>-219.21979999999999</v>
      </c>
    </row>
    <row r="110" spans="1:2" x14ac:dyDescent="0.25">
      <c r="A110">
        <v>-219.17009999999999</v>
      </c>
      <c r="B110">
        <v>-219.17009999999999</v>
      </c>
    </row>
    <row r="111" spans="1:2" x14ac:dyDescent="0.25">
      <c r="A111">
        <v>-219.0908</v>
      </c>
      <c r="B111">
        <v>-219.0908</v>
      </c>
    </row>
    <row r="112" spans="1:2" x14ac:dyDescent="0.25">
      <c r="A112">
        <v>-218.64869999999999</v>
      </c>
      <c r="B112">
        <v>-218.64869999999999</v>
      </c>
    </row>
    <row r="113" spans="1:2" x14ac:dyDescent="0.25">
      <c r="A113">
        <v>-218.4486</v>
      </c>
      <c r="B113">
        <v>-218.4486</v>
      </c>
    </row>
    <row r="114" spans="1:2" x14ac:dyDescent="0.25">
      <c r="A114">
        <v>-218.3032</v>
      </c>
      <c r="B114">
        <v>-218.3032</v>
      </c>
    </row>
    <row r="115" spans="1:2" x14ac:dyDescent="0.25">
      <c r="A115">
        <v>-218.27520000000001</v>
      </c>
      <c r="B115">
        <v>-218.27520000000001</v>
      </c>
    </row>
    <row r="116" spans="1:2" x14ac:dyDescent="0.25">
      <c r="A116">
        <v>-217.8323</v>
      </c>
      <c r="B116">
        <v>-217.8323</v>
      </c>
    </row>
    <row r="117" spans="1:2" x14ac:dyDescent="0.25">
      <c r="A117">
        <v>-217.67840000000001</v>
      </c>
      <c r="B117">
        <v>-217.67840000000001</v>
      </c>
    </row>
    <row r="118" spans="1:2" x14ac:dyDescent="0.25">
      <c r="A118">
        <v>-217.5898</v>
      </c>
      <c r="B118">
        <v>-217.5898</v>
      </c>
    </row>
    <row r="119" spans="1:2" x14ac:dyDescent="0.25">
      <c r="A119">
        <v>-216.76650000000001</v>
      </c>
      <c r="B119">
        <v>-216.76650000000001</v>
      </c>
    </row>
    <row r="120" spans="1:2" x14ac:dyDescent="0.25">
      <c r="A120">
        <v>-216.65260000000001</v>
      </c>
      <c r="B120">
        <v>-216.65260000000001</v>
      </c>
    </row>
    <row r="121" spans="1:2" x14ac:dyDescent="0.25">
      <c r="A121">
        <v>-216.38800000000001</v>
      </c>
      <c r="B121">
        <v>-216.38800000000001</v>
      </c>
    </row>
    <row r="122" spans="1:2" x14ac:dyDescent="0.25">
      <c r="A122">
        <v>-216.24889999999999</v>
      </c>
      <c r="B122">
        <v>-216.24889999999999</v>
      </c>
    </row>
    <row r="123" spans="1:2" x14ac:dyDescent="0.25">
      <c r="A123">
        <v>-215.7929</v>
      </c>
      <c r="B123">
        <v>-215.7929</v>
      </c>
    </row>
    <row r="124" spans="1:2" x14ac:dyDescent="0.25">
      <c r="A124">
        <v>-215.32339999999999</v>
      </c>
      <c r="B124">
        <v>-215.32339999999999</v>
      </c>
    </row>
    <row r="125" spans="1:2" x14ac:dyDescent="0.25">
      <c r="A125">
        <v>-215.14089999999999</v>
      </c>
      <c r="B125">
        <v>-215.14089999999999</v>
      </c>
    </row>
    <row r="126" spans="1:2" x14ac:dyDescent="0.25">
      <c r="A126">
        <v>-215.12870000000001</v>
      </c>
      <c r="B126">
        <v>-215.12870000000001</v>
      </c>
    </row>
    <row r="127" spans="1:2" x14ac:dyDescent="0.25">
      <c r="A127">
        <v>-215.0333</v>
      </c>
      <c r="B127">
        <v>-215.0333</v>
      </c>
    </row>
    <row r="128" spans="1:2" x14ac:dyDescent="0.25">
      <c r="A128">
        <v>-213.7079</v>
      </c>
      <c r="B128">
        <v>-213.7079</v>
      </c>
    </row>
    <row r="129" spans="1:2" x14ac:dyDescent="0.25">
      <c r="A129">
        <v>-213.57480000000001</v>
      </c>
      <c r="B129">
        <v>-213.57480000000001</v>
      </c>
    </row>
    <row r="130" spans="1:2" x14ac:dyDescent="0.25">
      <c r="A130">
        <v>-213.5557</v>
      </c>
      <c r="B130">
        <v>-213.5557</v>
      </c>
    </row>
    <row r="131" spans="1:2" x14ac:dyDescent="0.25">
      <c r="A131">
        <v>-213.28489999999999</v>
      </c>
      <c r="B131">
        <v>-213.28489999999999</v>
      </c>
    </row>
    <row r="132" spans="1:2" x14ac:dyDescent="0.25">
      <c r="A132">
        <v>-213.17339999999999</v>
      </c>
      <c r="B132">
        <v>-213.17339999999999</v>
      </c>
    </row>
    <row r="133" spans="1:2" x14ac:dyDescent="0.25">
      <c r="A133">
        <v>-213.13079999999999</v>
      </c>
      <c r="B133">
        <v>-213.13079999999999</v>
      </c>
    </row>
    <row r="134" spans="1:2" x14ac:dyDescent="0.25">
      <c r="A134">
        <v>-212.87989999999999</v>
      </c>
      <c r="B134">
        <v>-212.87989999999999</v>
      </c>
    </row>
    <row r="135" spans="1:2" x14ac:dyDescent="0.25">
      <c r="A135">
        <v>-212.44800000000001</v>
      </c>
      <c r="B135">
        <v>-212.44800000000001</v>
      </c>
    </row>
    <row r="136" spans="1:2" x14ac:dyDescent="0.25">
      <c r="A136">
        <v>-212.0778</v>
      </c>
      <c r="B136">
        <v>-212.0778</v>
      </c>
    </row>
    <row r="137" spans="1:2" x14ac:dyDescent="0.25">
      <c r="A137">
        <v>-211.95249999999999</v>
      </c>
      <c r="B137">
        <v>-211.95249999999999</v>
      </c>
    </row>
    <row r="138" spans="1:2" x14ac:dyDescent="0.25">
      <c r="A138">
        <v>-211.71360000000001</v>
      </c>
      <c r="B138">
        <v>-211.71360000000001</v>
      </c>
    </row>
    <row r="139" spans="1:2" x14ac:dyDescent="0.25">
      <c r="A139">
        <v>-211.5317</v>
      </c>
      <c r="B139">
        <v>-211.5317</v>
      </c>
    </row>
    <row r="140" spans="1:2" x14ac:dyDescent="0.25">
      <c r="A140">
        <v>-211.30600000000001</v>
      </c>
      <c r="B140">
        <v>-211.30600000000001</v>
      </c>
    </row>
    <row r="141" spans="1:2" x14ac:dyDescent="0.25">
      <c r="A141">
        <v>-211.17570000000001</v>
      </c>
      <c r="B141">
        <v>-211.17570000000001</v>
      </c>
    </row>
    <row r="142" spans="1:2" x14ac:dyDescent="0.25">
      <c r="A142">
        <v>-210.2182</v>
      </c>
      <c r="B142">
        <v>-210.2182</v>
      </c>
    </row>
    <row r="143" spans="1:2" x14ac:dyDescent="0.25">
      <c r="A143">
        <v>-209.72380000000001</v>
      </c>
      <c r="B143">
        <v>-209.72380000000001</v>
      </c>
    </row>
    <row r="144" spans="1:2" x14ac:dyDescent="0.25">
      <c r="A144">
        <v>-209.19450000000001</v>
      </c>
      <c r="B144">
        <v>-209.19450000000001</v>
      </c>
    </row>
    <row r="145" spans="1:2" x14ac:dyDescent="0.25">
      <c r="A145">
        <v>-209.12090000000001</v>
      </c>
      <c r="B145">
        <v>-209.12090000000001</v>
      </c>
    </row>
    <row r="146" spans="1:2" x14ac:dyDescent="0.25">
      <c r="A146">
        <v>-209.06720000000001</v>
      </c>
      <c r="B146">
        <v>-209.06720000000001</v>
      </c>
    </row>
    <row r="147" spans="1:2" x14ac:dyDescent="0.25">
      <c r="A147">
        <v>-208.6645</v>
      </c>
      <c r="B147">
        <v>-208.6645</v>
      </c>
    </row>
    <row r="148" spans="1:2" x14ac:dyDescent="0.25">
      <c r="A148">
        <v>-208.4109</v>
      </c>
      <c r="B148">
        <v>-208.4109</v>
      </c>
    </row>
    <row r="149" spans="1:2" x14ac:dyDescent="0.25">
      <c r="A149">
        <v>-208.35400000000001</v>
      </c>
      <c r="B149">
        <v>-208.35400000000001</v>
      </c>
    </row>
    <row r="150" spans="1:2" x14ac:dyDescent="0.25">
      <c r="A150">
        <v>-208.1061</v>
      </c>
      <c r="B150">
        <v>-208.1061</v>
      </c>
    </row>
    <row r="151" spans="1:2" x14ac:dyDescent="0.25">
      <c r="A151">
        <v>-206.7834</v>
      </c>
      <c r="B151">
        <v>-206.7834</v>
      </c>
    </row>
    <row r="152" spans="1:2" x14ac:dyDescent="0.25">
      <c r="A152">
        <v>-206.66159999999999</v>
      </c>
      <c r="B152">
        <v>-206.66159999999999</v>
      </c>
    </row>
    <row r="153" spans="1:2" x14ac:dyDescent="0.25">
      <c r="A153">
        <v>-206.5641</v>
      </c>
      <c r="B153">
        <v>-206.5641</v>
      </c>
    </row>
    <row r="154" spans="1:2" x14ac:dyDescent="0.25">
      <c r="A154">
        <v>-206.52209999999999</v>
      </c>
      <c r="B154">
        <v>-206.52209999999999</v>
      </c>
    </row>
    <row r="155" spans="1:2" x14ac:dyDescent="0.25">
      <c r="A155">
        <v>-204.6377</v>
      </c>
      <c r="B155">
        <v>-204.6377</v>
      </c>
    </row>
    <row r="156" spans="1:2" x14ac:dyDescent="0.25">
      <c r="A156">
        <v>-203.78749999999999</v>
      </c>
      <c r="B156">
        <v>-203.78749999999999</v>
      </c>
    </row>
    <row r="157" spans="1:2" x14ac:dyDescent="0.25">
      <c r="A157">
        <v>-203.73500000000001</v>
      </c>
      <c r="B157">
        <v>-203.73500000000001</v>
      </c>
    </row>
    <row r="158" spans="1:2" x14ac:dyDescent="0.25">
      <c r="A158">
        <v>-203.2912</v>
      </c>
      <c r="B158">
        <v>-203.2912</v>
      </c>
    </row>
    <row r="159" spans="1:2" x14ac:dyDescent="0.25">
      <c r="A159">
        <v>-203.16980000000001</v>
      </c>
      <c r="B159">
        <v>-203.16980000000001</v>
      </c>
    </row>
    <row r="160" spans="1:2" x14ac:dyDescent="0.25">
      <c r="A160">
        <v>-202.6935</v>
      </c>
      <c r="B160">
        <v>-202.6935</v>
      </c>
    </row>
    <row r="161" spans="1:2" x14ac:dyDescent="0.25">
      <c r="A161">
        <v>-202.64769999999999</v>
      </c>
      <c r="B161">
        <v>-202.64769999999999</v>
      </c>
    </row>
    <row r="162" spans="1:2" x14ac:dyDescent="0.25">
      <c r="A162">
        <v>-202.47880000000001</v>
      </c>
      <c r="B162">
        <v>-202.47880000000001</v>
      </c>
    </row>
    <row r="163" spans="1:2" x14ac:dyDescent="0.25">
      <c r="A163">
        <v>-202.4358</v>
      </c>
      <c r="B163">
        <v>-202.4358</v>
      </c>
    </row>
    <row r="164" spans="1:2" x14ac:dyDescent="0.25">
      <c r="A164">
        <v>-202.161</v>
      </c>
      <c r="B164">
        <v>-202.161</v>
      </c>
    </row>
    <row r="165" spans="1:2" x14ac:dyDescent="0.25">
      <c r="A165">
        <v>-202.13720000000001</v>
      </c>
      <c r="B165">
        <v>-202.13720000000001</v>
      </c>
    </row>
    <row r="166" spans="1:2" x14ac:dyDescent="0.25">
      <c r="A166">
        <v>-201.8783</v>
      </c>
      <c r="B166">
        <v>-201.8783</v>
      </c>
    </row>
    <row r="167" spans="1:2" x14ac:dyDescent="0.25">
      <c r="A167">
        <v>-201.76939999999999</v>
      </c>
      <c r="B167">
        <v>-201.76939999999999</v>
      </c>
    </row>
    <row r="168" spans="1:2" x14ac:dyDescent="0.25">
      <c r="A168">
        <v>-201.6208</v>
      </c>
      <c r="B168">
        <v>-201.6208</v>
      </c>
    </row>
    <row r="169" spans="1:2" x14ac:dyDescent="0.25">
      <c r="A169">
        <v>-201.28039999999999</v>
      </c>
      <c r="B169">
        <v>-201.28039999999999</v>
      </c>
    </row>
    <row r="170" spans="1:2" x14ac:dyDescent="0.25">
      <c r="A170">
        <v>-200.90989999999999</v>
      </c>
      <c r="B170">
        <v>-200.90989999999999</v>
      </c>
    </row>
    <row r="171" spans="1:2" x14ac:dyDescent="0.25">
      <c r="A171">
        <v>-200.64089999999999</v>
      </c>
      <c r="B171">
        <v>-200.64089999999999</v>
      </c>
    </row>
    <row r="172" spans="1:2" x14ac:dyDescent="0.25">
      <c r="A172">
        <v>-200.52209999999999</v>
      </c>
      <c r="B172">
        <v>-200.52209999999999</v>
      </c>
    </row>
    <row r="173" spans="1:2" x14ac:dyDescent="0.25">
      <c r="A173">
        <v>-200.3</v>
      </c>
      <c r="B173">
        <v>-200.3</v>
      </c>
    </row>
    <row r="174" spans="1:2" x14ac:dyDescent="0.25">
      <c r="A174">
        <v>-199.93790000000001</v>
      </c>
      <c r="B174">
        <v>-199.93790000000001</v>
      </c>
    </row>
    <row r="175" spans="1:2" x14ac:dyDescent="0.25">
      <c r="A175">
        <v>-199.92009999999999</v>
      </c>
      <c r="B175">
        <v>-199.92009999999999</v>
      </c>
    </row>
    <row r="176" spans="1:2" x14ac:dyDescent="0.25">
      <c r="A176">
        <v>-199.77379999999999</v>
      </c>
      <c r="B176">
        <v>-199.77379999999999</v>
      </c>
    </row>
    <row r="177" spans="1:2" x14ac:dyDescent="0.25">
      <c r="A177">
        <v>-199.6507</v>
      </c>
      <c r="B177">
        <v>-199.6507</v>
      </c>
    </row>
    <row r="178" spans="1:2" x14ac:dyDescent="0.25">
      <c r="A178">
        <v>-199.363</v>
      </c>
      <c r="B178">
        <v>-199.363</v>
      </c>
    </row>
    <row r="179" spans="1:2" x14ac:dyDescent="0.25">
      <c r="A179">
        <v>-199.2732</v>
      </c>
      <c r="B179">
        <v>-199.2732</v>
      </c>
    </row>
    <row r="180" spans="1:2" x14ac:dyDescent="0.25">
      <c r="A180">
        <v>-198.79599999999999</v>
      </c>
      <c r="B180">
        <v>-198.79599999999999</v>
      </c>
    </row>
    <row r="181" spans="1:2" x14ac:dyDescent="0.25">
      <c r="A181">
        <v>-198.4188</v>
      </c>
      <c r="B181">
        <v>-198.4188</v>
      </c>
    </row>
    <row r="182" spans="1:2" x14ac:dyDescent="0.25">
      <c r="A182">
        <v>-198.11969999999999</v>
      </c>
      <c r="B182">
        <v>-198.11969999999999</v>
      </c>
    </row>
    <row r="183" spans="1:2" x14ac:dyDescent="0.25">
      <c r="A183">
        <v>-197.98220000000001</v>
      </c>
      <c r="B183">
        <v>-197.98220000000001</v>
      </c>
    </row>
    <row r="184" spans="1:2" x14ac:dyDescent="0.25">
      <c r="A184">
        <v>-197.8997</v>
      </c>
      <c r="B184">
        <v>-197.8997</v>
      </c>
    </row>
    <row r="185" spans="1:2" x14ac:dyDescent="0.25">
      <c r="A185">
        <v>-197.87469999999999</v>
      </c>
      <c r="B185">
        <v>-197.87469999999999</v>
      </c>
    </row>
    <row r="186" spans="1:2" x14ac:dyDescent="0.25">
      <c r="A186">
        <v>-197.8056</v>
      </c>
      <c r="B186">
        <v>-197.8056</v>
      </c>
    </row>
    <row r="187" spans="1:2" x14ac:dyDescent="0.25">
      <c r="A187">
        <v>-197.49610000000001</v>
      </c>
      <c r="B187">
        <v>-197.49610000000001</v>
      </c>
    </row>
    <row r="188" spans="1:2" x14ac:dyDescent="0.25">
      <c r="A188">
        <v>-197.26079999999999</v>
      </c>
      <c r="B188">
        <v>-197.26079999999999</v>
      </c>
    </row>
    <row r="189" spans="1:2" x14ac:dyDescent="0.25">
      <c r="A189">
        <v>-196.76009999999999</v>
      </c>
      <c r="B189">
        <v>-196.76009999999999</v>
      </c>
    </row>
    <row r="190" spans="1:2" x14ac:dyDescent="0.25">
      <c r="A190">
        <v>-196.71889999999999</v>
      </c>
      <c r="B190">
        <v>-196.71889999999999</v>
      </c>
    </row>
    <row r="191" spans="1:2" x14ac:dyDescent="0.25">
      <c r="A191">
        <v>-196.6755</v>
      </c>
      <c r="B191">
        <v>-196.6755</v>
      </c>
    </row>
    <row r="192" spans="1:2" x14ac:dyDescent="0.25">
      <c r="A192">
        <v>-196.38050000000001</v>
      </c>
      <c r="B192">
        <v>-196.38050000000001</v>
      </c>
    </row>
    <row r="193" spans="1:2" x14ac:dyDescent="0.25">
      <c r="A193">
        <v>-196.1514</v>
      </c>
      <c r="B193">
        <v>-196.1514</v>
      </c>
    </row>
    <row r="194" spans="1:2" x14ac:dyDescent="0.25">
      <c r="A194">
        <v>-196.0976</v>
      </c>
      <c r="B194">
        <v>-196.0976</v>
      </c>
    </row>
    <row r="195" spans="1:2" x14ac:dyDescent="0.25">
      <c r="A195">
        <v>-194.9958</v>
      </c>
      <c r="B195">
        <v>-194.9958</v>
      </c>
    </row>
    <row r="196" spans="1:2" x14ac:dyDescent="0.25">
      <c r="A196">
        <v>-194.3271</v>
      </c>
      <c r="B196">
        <v>-194.3271</v>
      </c>
    </row>
    <row r="197" spans="1:2" x14ac:dyDescent="0.25">
      <c r="A197">
        <v>-194.2079</v>
      </c>
      <c r="B197">
        <v>-194.2079</v>
      </c>
    </row>
    <row r="198" spans="1:2" x14ac:dyDescent="0.25">
      <c r="A198">
        <v>-194.1781</v>
      </c>
      <c r="B198">
        <v>-194.1781</v>
      </c>
    </row>
    <row r="199" spans="1:2" x14ac:dyDescent="0.25">
      <c r="A199">
        <v>-194.14439999999999</v>
      </c>
      <c r="B199">
        <v>-194.14439999999999</v>
      </c>
    </row>
    <row r="200" spans="1:2" x14ac:dyDescent="0.25">
      <c r="A200">
        <v>-194.05789999999999</v>
      </c>
      <c r="B200">
        <v>-194.05789999999999</v>
      </c>
    </row>
    <row r="201" spans="1:2" x14ac:dyDescent="0.25">
      <c r="A201">
        <v>-193.75980000000001</v>
      </c>
      <c r="B201">
        <v>-193.75980000000001</v>
      </c>
    </row>
    <row r="202" spans="1:2" x14ac:dyDescent="0.25">
      <c r="A202">
        <v>-193.56379999999999</v>
      </c>
      <c r="B202">
        <v>-193.56379999999999</v>
      </c>
    </row>
    <row r="203" spans="1:2" x14ac:dyDescent="0.25">
      <c r="A203">
        <v>-193.3075</v>
      </c>
      <c r="B203">
        <v>-193.3075</v>
      </c>
    </row>
    <row r="204" spans="1:2" x14ac:dyDescent="0.25">
      <c r="A204">
        <v>-193.09270000000001</v>
      </c>
      <c r="B204">
        <v>-193.09270000000001</v>
      </c>
    </row>
    <row r="205" spans="1:2" x14ac:dyDescent="0.25">
      <c r="A205">
        <v>-192.9502</v>
      </c>
      <c r="B205">
        <v>-192.9502</v>
      </c>
    </row>
    <row r="206" spans="1:2" x14ac:dyDescent="0.25">
      <c r="A206">
        <v>-192.94040000000001</v>
      </c>
      <c r="B206">
        <v>-192.94040000000001</v>
      </c>
    </row>
    <row r="207" spans="1:2" x14ac:dyDescent="0.25">
      <c r="A207">
        <v>-192.77680000000001</v>
      </c>
      <c r="B207">
        <v>-192.77680000000001</v>
      </c>
    </row>
    <row r="208" spans="1:2" x14ac:dyDescent="0.25">
      <c r="A208">
        <v>-192.55549999999999</v>
      </c>
      <c r="B208">
        <v>-192.55549999999999</v>
      </c>
    </row>
    <row r="209" spans="1:2" x14ac:dyDescent="0.25">
      <c r="A209">
        <v>-192.3485</v>
      </c>
      <c r="B209">
        <v>-192.3485</v>
      </c>
    </row>
    <row r="210" spans="1:2" x14ac:dyDescent="0.25">
      <c r="A210">
        <v>-192.26150000000001</v>
      </c>
      <c r="B210">
        <v>-192.26150000000001</v>
      </c>
    </row>
    <row r="211" spans="1:2" x14ac:dyDescent="0.25">
      <c r="A211">
        <v>-192.04990000000001</v>
      </c>
      <c r="B211">
        <v>-192.04990000000001</v>
      </c>
    </row>
    <row r="212" spans="1:2" x14ac:dyDescent="0.25">
      <c r="A212">
        <v>-191.7054</v>
      </c>
      <c r="B212">
        <v>-191.7054</v>
      </c>
    </row>
    <row r="213" spans="1:2" x14ac:dyDescent="0.25">
      <c r="A213">
        <v>-191.3954</v>
      </c>
      <c r="B213">
        <v>-191.3954</v>
      </c>
    </row>
    <row r="214" spans="1:2" x14ac:dyDescent="0.25">
      <c r="A214">
        <v>-191.14830000000001</v>
      </c>
      <c r="B214">
        <v>-191.14830000000001</v>
      </c>
    </row>
    <row r="215" spans="1:2" x14ac:dyDescent="0.25">
      <c r="A215">
        <v>-190.93340000000001</v>
      </c>
      <c r="B215">
        <v>-190.93340000000001</v>
      </c>
    </row>
    <row r="216" spans="1:2" x14ac:dyDescent="0.25">
      <c r="A216">
        <v>-190.74359999999999</v>
      </c>
      <c r="B216">
        <v>-190.74359999999999</v>
      </c>
    </row>
    <row r="217" spans="1:2" x14ac:dyDescent="0.25">
      <c r="A217">
        <v>-189.5686</v>
      </c>
      <c r="B217">
        <v>-189.5686</v>
      </c>
    </row>
    <row r="218" spans="1:2" x14ac:dyDescent="0.25">
      <c r="A218">
        <v>-189.49250000000001</v>
      </c>
      <c r="B218">
        <v>-189.49250000000001</v>
      </c>
    </row>
    <row r="219" spans="1:2" x14ac:dyDescent="0.25">
      <c r="A219">
        <v>-188.58670000000001</v>
      </c>
      <c r="B219">
        <v>-188.58670000000001</v>
      </c>
    </row>
    <row r="220" spans="1:2" x14ac:dyDescent="0.25">
      <c r="A220">
        <v>-188.34100000000001</v>
      </c>
      <c r="B220">
        <v>-188.34100000000001</v>
      </c>
    </row>
    <row r="221" spans="1:2" x14ac:dyDescent="0.25">
      <c r="A221">
        <v>-188.2689</v>
      </c>
      <c r="B221">
        <v>-188.2689</v>
      </c>
    </row>
    <row r="222" spans="1:2" x14ac:dyDescent="0.25">
      <c r="A222">
        <v>-188.24440000000001</v>
      </c>
      <c r="B222">
        <v>-188.24440000000001</v>
      </c>
    </row>
    <row r="223" spans="1:2" x14ac:dyDescent="0.25">
      <c r="A223">
        <v>-187.9701</v>
      </c>
      <c r="B223">
        <v>-187.9701</v>
      </c>
    </row>
    <row r="224" spans="1:2" x14ac:dyDescent="0.25">
      <c r="A224">
        <v>-187.40559999999999</v>
      </c>
      <c r="B224">
        <v>-187.40559999999999</v>
      </c>
    </row>
    <row r="225" spans="1:2" x14ac:dyDescent="0.25">
      <c r="A225">
        <v>-187.3432</v>
      </c>
      <c r="B225">
        <v>-187.3432</v>
      </c>
    </row>
    <row r="226" spans="1:2" x14ac:dyDescent="0.25">
      <c r="A226">
        <v>-186.76910000000001</v>
      </c>
      <c r="B226">
        <v>-186.76910000000001</v>
      </c>
    </row>
    <row r="227" spans="1:2" x14ac:dyDescent="0.25">
      <c r="A227">
        <v>-186.077</v>
      </c>
      <c r="B227">
        <v>-186.077</v>
      </c>
    </row>
    <row r="228" spans="1:2" x14ac:dyDescent="0.25">
      <c r="A228">
        <v>-185.08349999999999</v>
      </c>
      <c r="B228">
        <v>-185.08349999999999</v>
      </c>
    </row>
    <row r="229" spans="1:2" x14ac:dyDescent="0.25">
      <c r="A229">
        <v>-184.81440000000001</v>
      </c>
      <c r="B229">
        <v>-184.81440000000001</v>
      </c>
    </row>
    <row r="230" spans="1:2" x14ac:dyDescent="0.25">
      <c r="A230">
        <v>-184.6207</v>
      </c>
      <c r="B230">
        <v>-184.6207</v>
      </c>
    </row>
    <row r="231" spans="1:2" x14ac:dyDescent="0.25">
      <c r="A231">
        <v>-184.36150000000001</v>
      </c>
      <c r="B231">
        <v>-184.36150000000001</v>
      </c>
    </row>
    <row r="232" spans="1:2" x14ac:dyDescent="0.25">
      <c r="A232">
        <v>-184.34909999999999</v>
      </c>
      <c r="B232">
        <v>-184.34909999999999</v>
      </c>
    </row>
    <row r="233" spans="1:2" x14ac:dyDescent="0.25">
      <c r="A233">
        <v>-184.0078</v>
      </c>
      <c r="B233">
        <v>-184.0078</v>
      </c>
    </row>
    <row r="234" spans="1:2" x14ac:dyDescent="0.25">
      <c r="A234">
        <v>-183.7681</v>
      </c>
      <c r="B234">
        <v>-183.7681</v>
      </c>
    </row>
    <row r="235" spans="1:2" x14ac:dyDescent="0.25">
      <c r="A235">
        <v>-183.7646</v>
      </c>
      <c r="B235">
        <v>-183.7646</v>
      </c>
    </row>
    <row r="236" spans="1:2" x14ac:dyDescent="0.25">
      <c r="A236">
        <v>-182.71639999999999</v>
      </c>
      <c r="B236">
        <v>-182.71639999999999</v>
      </c>
    </row>
    <row r="237" spans="1:2" x14ac:dyDescent="0.25">
      <c r="A237">
        <v>-182.6978</v>
      </c>
      <c r="B237">
        <v>-182.6978</v>
      </c>
    </row>
    <row r="238" spans="1:2" x14ac:dyDescent="0.25">
      <c r="A238">
        <v>-180.62180000000001</v>
      </c>
      <c r="B238">
        <v>-180.62180000000001</v>
      </c>
    </row>
    <row r="239" spans="1:2" x14ac:dyDescent="0.25">
      <c r="A239">
        <v>-180.11510000000001</v>
      </c>
      <c r="B239">
        <v>-180.11510000000001</v>
      </c>
    </row>
    <row r="240" spans="1:2" x14ac:dyDescent="0.25">
      <c r="A240">
        <v>-180.1045</v>
      </c>
      <c r="B240">
        <v>-180.1045</v>
      </c>
    </row>
    <row r="241" spans="1:2" x14ac:dyDescent="0.25">
      <c r="A241">
        <v>-179.84889999999999</v>
      </c>
      <c r="B241">
        <v>-179.84889999999999</v>
      </c>
    </row>
    <row r="242" spans="1:2" x14ac:dyDescent="0.25">
      <c r="A242">
        <v>-179.4024</v>
      </c>
      <c r="B242">
        <v>-179.4024</v>
      </c>
    </row>
    <row r="243" spans="1:2" x14ac:dyDescent="0.25">
      <c r="A243">
        <v>-177.58410000000001</v>
      </c>
      <c r="B243">
        <v>-177.58410000000001</v>
      </c>
    </row>
    <row r="244" spans="1:2" x14ac:dyDescent="0.25">
      <c r="A244">
        <v>-177.32669999999999</v>
      </c>
      <c r="B244">
        <v>-177.32669999999999</v>
      </c>
    </row>
    <row r="245" spans="1:2" x14ac:dyDescent="0.25">
      <c r="A245">
        <v>-176.88820000000001</v>
      </c>
      <c r="B245">
        <v>-176.88820000000001</v>
      </c>
    </row>
    <row r="246" spans="1:2" x14ac:dyDescent="0.25">
      <c r="A246">
        <v>-176.0411</v>
      </c>
      <c r="B246">
        <v>-176.0411</v>
      </c>
    </row>
    <row r="247" spans="1:2" x14ac:dyDescent="0.25">
      <c r="A247">
        <v>-170.3022</v>
      </c>
      <c r="B247">
        <v>-170.3022</v>
      </c>
    </row>
    <row r="248" spans="1:2" x14ac:dyDescent="0.25">
      <c r="A248">
        <v>-168.1455</v>
      </c>
      <c r="B248">
        <v>-168.1455</v>
      </c>
    </row>
    <row r="249" spans="1:2" x14ac:dyDescent="0.25">
      <c r="A249">
        <v>-156.57409999999999</v>
      </c>
      <c r="B249">
        <v>-156.57409999999999</v>
      </c>
    </row>
    <row r="250" spans="1:2" x14ac:dyDescent="0.25">
      <c r="A250">
        <v>-155.68029999999999</v>
      </c>
      <c r="B250">
        <v>-155.68029999999999</v>
      </c>
    </row>
    <row r="251" spans="1:2" x14ac:dyDescent="0.25">
      <c r="A251">
        <v>-109.786075</v>
      </c>
      <c r="B251">
        <v>-109.786075</v>
      </c>
    </row>
    <row r="252" spans="1:2" x14ac:dyDescent="0.25">
      <c r="A252">
        <v>-48.127287499999902</v>
      </c>
      <c r="B252">
        <v>-48.127287499999902</v>
      </c>
    </row>
    <row r="253" spans="1:2" x14ac:dyDescent="0.25">
      <c r="A253">
        <v>-15.1000624999999</v>
      </c>
      <c r="B253">
        <v>-15.1000624999999</v>
      </c>
    </row>
    <row r="254" spans="1:2" x14ac:dyDescent="0.25">
      <c r="A254" t="s">
        <v>0</v>
      </c>
    </row>
    <row r="255" spans="1:2" x14ac:dyDescent="0.25">
      <c r="A255" t="s">
        <v>0</v>
      </c>
    </row>
    <row r="256" spans="1:2" x14ac:dyDescent="0.25">
      <c r="A256" t="s">
        <v>0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0</v>
      </c>
    </row>
    <row r="263" spans="1:1" x14ac:dyDescent="0.25">
      <c r="A263" t="s">
        <v>0</v>
      </c>
    </row>
    <row r="264" spans="1:1" x14ac:dyDescent="0.25">
      <c r="A264" t="s">
        <v>0</v>
      </c>
    </row>
    <row r="265" spans="1:1" x14ac:dyDescent="0.25">
      <c r="A265" t="s">
        <v>0</v>
      </c>
    </row>
    <row r="266" spans="1:1" x14ac:dyDescent="0.25">
      <c r="A266" t="s">
        <v>0</v>
      </c>
    </row>
    <row r="267" spans="1:1" x14ac:dyDescent="0.25">
      <c r="A267" t="s">
        <v>0</v>
      </c>
    </row>
    <row r="268" spans="1:1" x14ac:dyDescent="0.25">
      <c r="A268" t="s">
        <v>0</v>
      </c>
    </row>
    <row r="269" spans="1:1" x14ac:dyDescent="0.25">
      <c r="A269" t="s">
        <v>0</v>
      </c>
    </row>
    <row r="270" spans="1:1" x14ac:dyDescent="0.25">
      <c r="A270" t="s">
        <v>0</v>
      </c>
    </row>
    <row r="271" spans="1:1" x14ac:dyDescent="0.25">
      <c r="A271" t="s">
        <v>0</v>
      </c>
    </row>
    <row r="272" spans="1:1" x14ac:dyDescent="0.25">
      <c r="A272" t="s">
        <v>0</v>
      </c>
    </row>
    <row r="273" spans="1:1" x14ac:dyDescent="0.25">
      <c r="A273" t="s">
        <v>0</v>
      </c>
    </row>
    <row r="274" spans="1:1" x14ac:dyDescent="0.25">
      <c r="A274" t="s">
        <v>0</v>
      </c>
    </row>
    <row r="275" spans="1:1" x14ac:dyDescent="0.25">
      <c r="A275" t="s">
        <v>0</v>
      </c>
    </row>
    <row r="276" spans="1:1" x14ac:dyDescent="0.25">
      <c r="A276" t="s">
        <v>0</v>
      </c>
    </row>
    <row r="277" spans="1:1" x14ac:dyDescent="0.25">
      <c r="A277" t="s">
        <v>0</v>
      </c>
    </row>
    <row r="278" spans="1:1" x14ac:dyDescent="0.25">
      <c r="A278" t="s">
        <v>0</v>
      </c>
    </row>
    <row r="279" spans="1:1" x14ac:dyDescent="0.25">
      <c r="A279" t="s">
        <v>0</v>
      </c>
    </row>
    <row r="280" spans="1:1" x14ac:dyDescent="0.25">
      <c r="A280" t="s">
        <v>0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0</v>
      </c>
    </row>
    <row r="290" spans="1:1" x14ac:dyDescent="0.25">
      <c r="A290" t="s">
        <v>0</v>
      </c>
    </row>
    <row r="291" spans="1:1" x14ac:dyDescent="0.25">
      <c r="A291" t="s">
        <v>0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0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</sheetData>
  <sortState ref="A1:A300">
    <sortCondition ref="A1"/>
  </sortState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workbookViewId="0">
      <selection activeCell="Q15" sqref="Q15"/>
    </sheetView>
  </sheetViews>
  <sheetFormatPr defaultRowHeight="15" x14ac:dyDescent="0.25"/>
  <sheetData>
    <row r="1" spans="1:16" x14ac:dyDescent="0.25">
      <c r="A1" s="1" t="s">
        <v>32</v>
      </c>
      <c r="B1" s="1" t="s">
        <v>32</v>
      </c>
      <c r="D1" s="1" t="s">
        <v>34</v>
      </c>
      <c r="E1">
        <f>COUNTA(B:B)</f>
        <v>265</v>
      </c>
      <c r="F1" s="1" t="s">
        <v>41</v>
      </c>
      <c r="G1">
        <f>COUNTA(A:A)</f>
        <v>300</v>
      </c>
    </row>
    <row r="2" spans="1:16" x14ac:dyDescent="0.25">
      <c r="A2" t="s">
        <v>32</v>
      </c>
      <c r="B2" t="s">
        <v>32</v>
      </c>
      <c r="D2" t="s">
        <v>35</v>
      </c>
      <c r="E2">
        <f>4</f>
        <v>4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</row>
    <row r="3" spans="1:16" x14ac:dyDescent="0.25">
      <c r="A3" t="s">
        <v>32</v>
      </c>
      <c r="B3" t="s">
        <v>32</v>
      </c>
      <c r="D3">
        <f>COUNTIF(B:B," A")</f>
        <v>52</v>
      </c>
      <c r="E3" t="s">
        <v>29</v>
      </c>
      <c r="F3" t="s">
        <v>40</v>
      </c>
      <c r="G3">
        <f>SUM(D3:D6)</f>
        <v>265</v>
      </c>
      <c r="J3">
        <f>D3</f>
        <v>52</v>
      </c>
      <c r="K3">
        <f>1/COUNTA($E$3:$E$6)</f>
        <v>0.25</v>
      </c>
      <c r="L3">
        <f>K3*$G$3</f>
        <v>66.25</v>
      </c>
      <c r="M3">
        <f>J3-L3</f>
        <v>-14.25</v>
      </c>
      <c r="N3">
        <f>M3^2</f>
        <v>203.0625</v>
      </c>
      <c r="O3">
        <f>N3/K3</f>
        <v>812.25</v>
      </c>
    </row>
    <row r="4" spans="1:16" x14ac:dyDescent="0.25">
      <c r="A4" t="s">
        <v>32</v>
      </c>
      <c r="B4" t="s">
        <v>32</v>
      </c>
      <c r="D4">
        <f>COUNTIF(B:B," B")</f>
        <v>55</v>
      </c>
      <c r="E4" t="s">
        <v>36</v>
      </c>
      <c r="F4" t="s">
        <v>42</v>
      </c>
      <c r="G4">
        <f>D4/G3</f>
        <v>0.20754716981132076</v>
      </c>
      <c r="J4">
        <f t="shared" ref="J4:J6" si="0">D4</f>
        <v>55</v>
      </c>
      <c r="K4">
        <f t="shared" ref="K4:K6" si="1">1/COUNTA($E$3:$E$6)</f>
        <v>0.25</v>
      </c>
      <c r="L4">
        <f t="shared" ref="L4:L6" si="2">K4*$G$3</f>
        <v>66.25</v>
      </c>
      <c r="M4">
        <f t="shared" ref="M4:M6" si="3">J4-L4</f>
        <v>-11.25</v>
      </c>
      <c r="N4">
        <f t="shared" ref="N4:N6" si="4">M4^2</f>
        <v>126.5625</v>
      </c>
      <c r="O4">
        <f t="shared" ref="O4:O6" si="5">N4/K4</f>
        <v>506.25</v>
      </c>
    </row>
    <row r="5" spans="1:16" x14ac:dyDescent="0.25">
      <c r="A5" t="s">
        <v>32</v>
      </c>
      <c r="B5" t="s">
        <v>32</v>
      </c>
      <c r="D5">
        <f>COUNTIF(B:B," C")</f>
        <v>22</v>
      </c>
      <c r="E5" t="s">
        <v>37</v>
      </c>
      <c r="J5">
        <f t="shared" si="0"/>
        <v>22</v>
      </c>
      <c r="K5">
        <f t="shared" si="1"/>
        <v>0.25</v>
      </c>
      <c r="L5">
        <f t="shared" si="2"/>
        <v>66.25</v>
      </c>
      <c r="M5">
        <f t="shared" si="3"/>
        <v>-44.25</v>
      </c>
      <c r="N5">
        <f t="shared" si="4"/>
        <v>1958.0625</v>
      </c>
      <c r="O5">
        <f t="shared" si="5"/>
        <v>7832.25</v>
      </c>
    </row>
    <row r="6" spans="1:16" x14ac:dyDescent="0.25">
      <c r="A6" t="s">
        <v>32</v>
      </c>
      <c r="B6" t="s">
        <v>32</v>
      </c>
      <c r="D6">
        <f>COUNTIF(B:B," D")</f>
        <v>136</v>
      </c>
      <c r="E6" t="s">
        <v>38</v>
      </c>
      <c r="J6">
        <f t="shared" si="0"/>
        <v>136</v>
      </c>
      <c r="K6">
        <f t="shared" si="1"/>
        <v>0.25</v>
      </c>
      <c r="L6">
        <f t="shared" si="2"/>
        <v>66.25</v>
      </c>
      <c r="M6">
        <f t="shared" si="3"/>
        <v>69.75</v>
      </c>
      <c r="N6">
        <f t="shared" si="4"/>
        <v>4865.0625</v>
      </c>
      <c r="O6">
        <f t="shared" si="5"/>
        <v>19460.25</v>
      </c>
    </row>
    <row r="7" spans="1:16" x14ac:dyDescent="0.25">
      <c r="A7" t="s">
        <v>32</v>
      </c>
      <c r="B7" t="s">
        <v>32</v>
      </c>
      <c r="D7">
        <f>COUNTIF(A:A," NA")</f>
        <v>35</v>
      </c>
      <c r="E7" t="s">
        <v>39</v>
      </c>
      <c r="O7">
        <f>SUM(O3:O6)</f>
        <v>28611</v>
      </c>
      <c r="P7" t="s">
        <v>55</v>
      </c>
    </row>
    <row r="8" spans="1:16" x14ac:dyDescent="0.25">
      <c r="A8" t="s">
        <v>32</v>
      </c>
      <c r="B8" t="s">
        <v>32</v>
      </c>
    </row>
    <row r="9" spans="1:16" x14ac:dyDescent="0.25">
      <c r="A9" t="s">
        <v>32</v>
      </c>
      <c r="B9" t="s">
        <v>32</v>
      </c>
      <c r="D9">
        <v>0.95</v>
      </c>
      <c r="E9" t="s">
        <v>46</v>
      </c>
      <c r="F9">
        <f>G3-1</f>
        <v>264</v>
      </c>
      <c r="G9" t="s">
        <v>24</v>
      </c>
    </row>
    <row r="10" spans="1:16" x14ac:dyDescent="0.25">
      <c r="A10" t="s">
        <v>32</v>
      </c>
      <c r="B10" t="s">
        <v>32</v>
      </c>
      <c r="K10" t="s">
        <v>56</v>
      </c>
      <c r="L10">
        <f>IF(E16&lt;O7,1,0)</f>
        <v>1</v>
      </c>
    </row>
    <row r="11" spans="1:16" x14ac:dyDescent="0.25">
      <c r="A11" t="s">
        <v>32</v>
      </c>
      <c r="B11" t="s">
        <v>32</v>
      </c>
      <c r="D11" s="1" t="s">
        <v>43</v>
      </c>
      <c r="E11">
        <f>G4-_xlfn.NORM.S.INV((1+D9)/2)*SQRT((G4*(1-G4)/G3))</f>
        <v>0.15871901956688669</v>
      </c>
    </row>
    <row r="12" spans="1:16" x14ac:dyDescent="0.25">
      <c r="A12" t="s">
        <v>32</v>
      </c>
      <c r="B12" t="s">
        <v>32</v>
      </c>
      <c r="D12" s="1" t="s">
        <v>44</v>
      </c>
      <c r="E12">
        <f>G4+_xlfn.NORM.S.INV((1+D9)/2)*SQRT((G4*(1-G4)/G3))</f>
        <v>0.25637532005575481</v>
      </c>
    </row>
    <row r="13" spans="1:16" x14ac:dyDescent="0.25">
      <c r="A13" t="s">
        <v>32</v>
      </c>
      <c r="B13" t="s">
        <v>32</v>
      </c>
    </row>
    <row r="14" spans="1:16" x14ac:dyDescent="0.25">
      <c r="A14" t="s">
        <v>32</v>
      </c>
      <c r="B14" t="s">
        <v>32</v>
      </c>
      <c r="D14" s="1">
        <v>0.05</v>
      </c>
      <c r="E14" t="s">
        <v>45</v>
      </c>
      <c r="F14">
        <f>E2-1</f>
        <v>3</v>
      </c>
      <c r="G14" t="s">
        <v>48</v>
      </c>
    </row>
    <row r="15" spans="1:16" x14ac:dyDescent="0.25">
      <c r="A15" t="s">
        <v>32</v>
      </c>
      <c r="B15" t="s">
        <v>32</v>
      </c>
    </row>
    <row r="16" spans="1:16" x14ac:dyDescent="0.25">
      <c r="A16" t="s">
        <v>32</v>
      </c>
      <c r="B16" t="s">
        <v>32</v>
      </c>
      <c r="D16" s="1" t="s">
        <v>47</v>
      </c>
      <c r="E16">
        <f>CHIINV(D14,F14)</f>
        <v>7.8147279032511792</v>
      </c>
    </row>
    <row r="17" spans="1:2" x14ac:dyDescent="0.25">
      <c r="A17" t="s">
        <v>32</v>
      </c>
      <c r="B17" t="s">
        <v>32</v>
      </c>
    </row>
    <row r="18" spans="1:2" x14ac:dyDescent="0.25">
      <c r="A18" t="s">
        <v>32</v>
      </c>
      <c r="B18" t="s">
        <v>32</v>
      </c>
    </row>
    <row r="19" spans="1:2" x14ac:dyDescent="0.25">
      <c r="A19" t="s">
        <v>32</v>
      </c>
      <c r="B19" t="s">
        <v>32</v>
      </c>
    </row>
    <row r="20" spans="1:2" x14ac:dyDescent="0.25">
      <c r="A20" t="s">
        <v>32</v>
      </c>
      <c r="B20" t="s">
        <v>32</v>
      </c>
    </row>
    <row r="21" spans="1:2" x14ac:dyDescent="0.25">
      <c r="A21" t="s">
        <v>32</v>
      </c>
      <c r="B21" t="s">
        <v>32</v>
      </c>
    </row>
    <row r="22" spans="1:2" x14ac:dyDescent="0.25">
      <c r="A22" t="s">
        <v>32</v>
      </c>
      <c r="B22" t="s">
        <v>32</v>
      </c>
    </row>
    <row r="23" spans="1:2" x14ac:dyDescent="0.25">
      <c r="A23" t="s">
        <v>32</v>
      </c>
      <c r="B23" t="s">
        <v>32</v>
      </c>
    </row>
    <row r="24" spans="1:2" x14ac:dyDescent="0.25">
      <c r="A24" t="s">
        <v>32</v>
      </c>
      <c r="B24" t="s">
        <v>32</v>
      </c>
    </row>
    <row r="25" spans="1:2" x14ac:dyDescent="0.25">
      <c r="A25" t="s">
        <v>32</v>
      </c>
      <c r="B25" t="s">
        <v>32</v>
      </c>
    </row>
    <row r="26" spans="1:2" x14ac:dyDescent="0.25">
      <c r="A26" t="s">
        <v>32</v>
      </c>
      <c r="B26" t="s">
        <v>32</v>
      </c>
    </row>
    <row r="27" spans="1:2" x14ac:dyDescent="0.25">
      <c r="A27" t="s">
        <v>32</v>
      </c>
      <c r="B27" t="s">
        <v>32</v>
      </c>
    </row>
    <row r="28" spans="1:2" x14ac:dyDescent="0.25">
      <c r="A28" t="s">
        <v>32</v>
      </c>
      <c r="B28" t="s">
        <v>32</v>
      </c>
    </row>
    <row r="29" spans="1:2" x14ac:dyDescent="0.25">
      <c r="A29" t="s">
        <v>32</v>
      </c>
      <c r="B29" t="s">
        <v>32</v>
      </c>
    </row>
    <row r="30" spans="1:2" x14ac:dyDescent="0.25">
      <c r="A30" t="s">
        <v>32</v>
      </c>
      <c r="B30" t="s">
        <v>32</v>
      </c>
    </row>
    <row r="31" spans="1:2" x14ac:dyDescent="0.25">
      <c r="A31" t="s">
        <v>32</v>
      </c>
      <c r="B31" t="s">
        <v>32</v>
      </c>
    </row>
    <row r="32" spans="1:2" x14ac:dyDescent="0.25">
      <c r="A32" t="s">
        <v>32</v>
      </c>
      <c r="B32" t="s">
        <v>32</v>
      </c>
    </row>
    <row r="33" spans="1:2" x14ac:dyDescent="0.25">
      <c r="A33" t="s">
        <v>32</v>
      </c>
      <c r="B33" t="s">
        <v>32</v>
      </c>
    </row>
    <row r="34" spans="1:2" x14ac:dyDescent="0.25">
      <c r="A34" t="s">
        <v>32</v>
      </c>
      <c r="B34" t="s">
        <v>32</v>
      </c>
    </row>
    <row r="35" spans="1:2" x14ac:dyDescent="0.25">
      <c r="A35" t="s">
        <v>32</v>
      </c>
      <c r="B35" t="s">
        <v>32</v>
      </c>
    </row>
    <row r="36" spans="1:2" x14ac:dyDescent="0.25">
      <c r="A36" t="s">
        <v>32</v>
      </c>
      <c r="B36" t="s">
        <v>32</v>
      </c>
    </row>
    <row r="37" spans="1:2" x14ac:dyDescent="0.25">
      <c r="A37" t="s">
        <v>32</v>
      </c>
      <c r="B37" t="s">
        <v>32</v>
      </c>
    </row>
    <row r="38" spans="1:2" x14ac:dyDescent="0.25">
      <c r="A38" t="s">
        <v>32</v>
      </c>
      <c r="B38" t="s">
        <v>32</v>
      </c>
    </row>
    <row r="39" spans="1:2" x14ac:dyDescent="0.25">
      <c r="A39" t="s">
        <v>32</v>
      </c>
      <c r="B39" t="s">
        <v>32</v>
      </c>
    </row>
    <row r="40" spans="1:2" x14ac:dyDescent="0.25">
      <c r="A40" t="s">
        <v>32</v>
      </c>
      <c r="B40" t="s">
        <v>32</v>
      </c>
    </row>
    <row r="41" spans="1:2" x14ac:dyDescent="0.25">
      <c r="A41" t="s">
        <v>32</v>
      </c>
      <c r="B41" t="s">
        <v>32</v>
      </c>
    </row>
    <row r="42" spans="1:2" x14ac:dyDescent="0.25">
      <c r="A42" t="s">
        <v>32</v>
      </c>
      <c r="B42" t="s">
        <v>32</v>
      </c>
    </row>
    <row r="43" spans="1:2" x14ac:dyDescent="0.25">
      <c r="A43" t="s">
        <v>32</v>
      </c>
      <c r="B43" t="s">
        <v>32</v>
      </c>
    </row>
    <row r="44" spans="1:2" x14ac:dyDescent="0.25">
      <c r="A44" t="s">
        <v>32</v>
      </c>
      <c r="B44" t="s">
        <v>32</v>
      </c>
    </row>
    <row r="45" spans="1:2" x14ac:dyDescent="0.25">
      <c r="A45" t="s">
        <v>32</v>
      </c>
      <c r="B45" t="s">
        <v>32</v>
      </c>
    </row>
    <row r="46" spans="1:2" x14ac:dyDescent="0.25">
      <c r="A46" t="s">
        <v>32</v>
      </c>
      <c r="B46" t="s">
        <v>32</v>
      </c>
    </row>
    <row r="47" spans="1:2" x14ac:dyDescent="0.25">
      <c r="A47" t="s">
        <v>32</v>
      </c>
      <c r="B47" t="s">
        <v>32</v>
      </c>
    </row>
    <row r="48" spans="1:2" x14ac:dyDescent="0.25">
      <c r="A48" t="s">
        <v>32</v>
      </c>
      <c r="B48" t="s">
        <v>32</v>
      </c>
    </row>
    <row r="49" spans="1:2" x14ac:dyDescent="0.25">
      <c r="A49" t="s">
        <v>32</v>
      </c>
      <c r="B49" t="s">
        <v>32</v>
      </c>
    </row>
    <row r="50" spans="1:2" x14ac:dyDescent="0.25">
      <c r="A50" t="s">
        <v>32</v>
      </c>
      <c r="B50" t="s">
        <v>32</v>
      </c>
    </row>
    <row r="51" spans="1:2" x14ac:dyDescent="0.25">
      <c r="A51" t="s">
        <v>32</v>
      </c>
      <c r="B51" t="s">
        <v>32</v>
      </c>
    </row>
    <row r="52" spans="1:2" x14ac:dyDescent="0.25">
      <c r="A52" t="s">
        <v>32</v>
      </c>
      <c r="B52" t="s">
        <v>32</v>
      </c>
    </row>
    <row r="53" spans="1:2" x14ac:dyDescent="0.25">
      <c r="A53" t="s">
        <v>30</v>
      </c>
      <c r="B53" t="s">
        <v>30</v>
      </c>
    </row>
    <row r="54" spans="1:2" x14ac:dyDescent="0.25">
      <c r="A54" t="s">
        <v>30</v>
      </c>
      <c r="B54" t="s">
        <v>30</v>
      </c>
    </row>
    <row r="55" spans="1:2" x14ac:dyDescent="0.25">
      <c r="A55" t="s">
        <v>30</v>
      </c>
      <c r="B55" t="s">
        <v>30</v>
      </c>
    </row>
    <row r="56" spans="1:2" x14ac:dyDescent="0.25">
      <c r="A56" t="s">
        <v>30</v>
      </c>
      <c r="B56" t="s">
        <v>30</v>
      </c>
    </row>
    <row r="57" spans="1:2" x14ac:dyDescent="0.25">
      <c r="A57" t="s">
        <v>30</v>
      </c>
      <c r="B57" t="s">
        <v>30</v>
      </c>
    </row>
    <row r="58" spans="1:2" x14ac:dyDescent="0.25">
      <c r="A58" t="s">
        <v>30</v>
      </c>
      <c r="B58" t="s">
        <v>30</v>
      </c>
    </row>
    <row r="59" spans="1:2" x14ac:dyDescent="0.25">
      <c r="A59" t="s">
        <v>30</v>
      </c>
      <c r="B59" t="s">
        <v>30</v>
      </c>
    </row>
    <row r="60" spans="1:2" x14ac:dyDescent="0.25">
      <c r="A60" t="s">
        <v>30</v>
      </c>
      <c r="B60" t="s">
        <v>30</v>
      </c>
    </row>
    <row r="61" spans="1:2" x14ac:dyDescent="0.25">
      <c r="A61" t="s">
        <v>30</v>
      </c>
      <c r="B61" t="s">
        <v>30</v>
      </c>
    </row>
    <row r="62" spans="1:2" x14ac:dyDescent="0.25">
      <c r="A62" t="s">
        <v>30</v>
      </c>
      <c r="B62" t="s">
        <v>30</v>
      </c>
    </row>
    <row r="63" spans="1:2" x14ac:dyDescent="0.25">
      <c r="A63" t="s">
        <v>30</v>
      </c>
      <c r="B63" t="s">
        <v>30</v>
      </c>
    </row>
    <row r="64" spans="1:2" x14ac:dyDescent="0.25">
      <c r="A64" t="s">
        <v>30</v>
      </c>
      <c r="B64" t="s">
        <v>30</v>
      </c>
    </row>
    <row r="65" spans="1:2" x14ac:dyDescent="0.25">
      <c r="A65" t="s">
        <v>30</v>
      </c>
      <c r="B65" t="s">
        <v>30</v>
      </c>
    </row>
    <row r="66" spans="1:2" x14ac:dyDescent="0.25">
      <c r="A66" t="s">
        <v>30</v>
      </c>
      <c r="B66" t="s">
        <v>30</v>
      </c>
    </row>
    <row r="67" spans="1:2" x14ac:dyDescent="0.25">
      <c r="A67" t="s">
        <v>30</v>
      </c>
      <c r="B67" t="s">
        <v>30</v>
      </c>
    </row>
    <row r="68" spans="1:2" x14ac:dyDescent="0.25">
      <c r="A68" t="s">
        <v>30</v>
      </c>
      <c r="B68" t="s">
        <v>30</v>
      </c>
    </row>
    <row r="69" spans="1:2" x14ac:dyDescent="0.25">
      <c r="A69" t="s">
        <v>30</v>
      </c>
      <c r="B69" t="s">
        <v>30</v>
      </c>
    </row>
    <row r="70" spans="1:2" x14ac:dyDescent="0.25">
      <c r="A70" t="s">
        <v>30</v>
      </c>
      <c r="B70" t="s">
        <v>30</v>
      </c>
    </row>
    <row r="71" spans="1:2" x14ac:dyDescent="0.25">
      <c r="A71" t="s">
        <v>30</v>
      </c>
      <c r="B71" t="s">
        <v>30</v>
      </c>
    </row>
    <row r="72" spans="1:2" x14ac:dyDescent="0.25">
      <c r="A72" t="s">
        <v>30</v>
      </c>
      <c r="B72" t="s">
        <v>30</v>
      </c>
    </row>
    <row r="73" spans="1:2" x14ac:dyDescent="0.25">
      <c r="A73" t="s">
        <v>30</v>
      </c>
      <c r="B73" t="s">
        <v>30</v>
      </c>
    </row>
    <row r="74" spans="1:2" x14ac:dyDescent="0.25">
      <c r="A74" t="s">
        <v>30</v>
      </c>
      <c r="B74" t="s">
        <v>30</v>
      </c>
    </row>
    <row r="75" spans="1:2" x14ac:dyDescent="0.25">
      <c r="A75" t="s">
        <v>30</v>
      </c>
      <c r="B75" t="s">
        <v>30</v>
      </c>
    </row>
    <row r="76" spans="1:2" x14ac:dyDescent="0.25">
      <c r="A76" t="s">
        <v>30</v>
      </c>
      <c r="B76" t="s">
        <v>30</v>
      </c>
    </row>
    <row r="77" spans="1:2" x14ac:dyDescent="0.25">
      <c r="A77" t="s">
        <v>30</v>
      </c>
      <c r="B77" t="s">
        <v>30</v>
      </c>
    </row>
    <row r="78" spans="1:2" x14ac:dyDescent="0.25">
      <c r="A78" t="s">
        <v>30</v>
      </c>
      <c r="B78" t="s">
        <v>30</v>
      </c>
    </row>
    <row r="79" spans="1:2" x14ac:dyDescent="0.25">
      <c r="A79" t="s">
        <v>30</v>
      </c>
      <c r="B79" t="s">
        <v>30</v>
      </c>
    </row>
    <row r="80" spans="1:2" x14ac:dyDescent="0.25">
      <c r="A80" t="s">
        <v>30</v>
      </c>
      <c r="B80" t="s">
        <v>30</v>
      </c>
    </row>
    <row r="81" spans="1:2" x14ac:dyDescent="0.25">
      <c r="A81" t="s">
        <v>30</v>
      </c>
      <c r="B81" t="s">
        <v>30</v>
      </c>
    </row>
    <row r="82" spans="1:2" x14ac:dyDescent="0.25">
      <c r="A82" t="s">
        <v>30</v>
      </c>
      <c r="B82" t="s">
        <v>30</v>
      </c>
    </row>
    <row r="83" spans="1:2" x14ac:dyDescent="0.25">
      <c r="A83" t="s">
        <v>30</v>
      </c>
      <c r="B83" t="s">
        <v>30</v>
      </c>
    </row>
    <row r="84" spans="1:2" x14ac:dyDescent="0.25">
      <c r="A84" t="s">
        <v>30</v>
      </c>
      <c r="B84" t="s">
        <v>30</v>
      </c>
    </row>
    <row r="85" spans="1:2" x14ac:dyDescent="0.25">
      <c r="A85" t="s">
        <v>30</v>
      </c>
      <c r="B85" t="s">
        <v>30</v>
      </c>
    </row>
    <row r="86" spans="1:2" x14ac:dyDescent="0.25">
      <c r="A86" t="s">
        <v>30</v>
      </c>
      <c r="B86" t="s">
        <v>30</v>
      </c>
    </row>
    <row r="87" spans="1:2" x14ac:dyDescent="0.25">
      <c r="A87" t="s">
        <v>30</v>
      </c>
      <c r="B87" t="s">
        <v>30</v>
      </c>
    </row>
    <row r="88" spans="1:2" x14ac:dyDescent="0.25">
      <c r="A88" t="s">
        <v>30</v>
      </c>
      <c r="B88" t="s">
        <v>30</v>
      </c>
    </row>
    <row r="89" spans="1:2" x14ac:dyDescent="0.25">
      <c r="A89" t="s">
        <v>30</v>
      </c>
      <c r="B89" t="s">
        <v>30</v>
      </c>
    </row>
    <row r="90" spans="1:2" x14ac:dyDescent="0.25">
      <c r="A90" t="s">
        <v>30</v>
      </c>
      <c r="B90" t="s">
        <v>30</v>
      </c>
    </row>
    <row r="91" spans="1:2" x14ac:dyDescent="0.25">
      <c r="A91" t="s">
        <v>30</v>
      </c>
      <c r="B91" t="s">
        <v>30</v>
      </c>
    </row>
    <row r="92" spans="1:2" x14ac:dyDescent="0.25">
      <c r="A92" t="s">
        <v>30</v>
      </c>
      <c r="B92" t="s">
        <v>30</v>
      </c>
    </row>
    <row r="93" spans="1:2" x14ac:dyDescent="0.25">
      <c r="A93" t="s">
        <v>30</v>
      </c>
      <c r="B93" t="s">
        <v>30</v>
      </c>
    </row>
    <row r="94" spans="1:2" x14ac:dyDescent="0.25">
      <c r="A94" t="s">
        <v>30</v>
      </c>
      <c r="B94" t="s">
        <v>30</v>
      </c>
    </row>
    <row r="95" spans="1:2" x14ac:dyDescent="0.25">
      <c r="A95" t="s">
        <v>30</v>
      </c>
      <c r="B95" t="s">
        <v>30</v>
      </c>
    </row>
    <row r="96" spans="1:2" x14ac:dyDescent="0.25">
      <c r="A96" t="s">
        <v>30</v>
      </c>
      <c r="B96" t="s">
        <v>30</v>
      </c>
    </row>
    <row r="97" spans="1:2" x14ac:dyDescent="0.25">
      <c r="A97" t="s">
        <v>30</v>
      </c>
      <c r="B97" t="s">
        <v>30</v>
      </c>
    </row>
    <row r="98" spans="1:2" x14ac:dyDescent="0.25">
      <c r="A98" t="s">
        <v>30</v>
      </c>
      <c r="B98" t="s">
        <v>30</v>
      </c>
    </row>
    <row r="99" spans="1:2" x14ac:dyDescent="0.25">
      <c r="A99" t="s">
        <v>30</v>
      </c>
      <c r="B99" t="s">
        <v>30</v>
      </c>
    </row>
    <row r="100" spans="1:2" x14ac:dyDescent="0.25">
      <c r="A100" t="s">
        <v>30</v>
      </c>
      <c r="B100" t="s">
        <v>30</v>
      </c>
    </row>
    <row r="101" spans="1:2" x14ac:dyDescent="0.25">
      <c r="A101" t="s">
        <v>30</v>
      </c>
      <c r="B101" t="s">
        <v>30</v>
      </c>
    </row>
    <row r="102" spans="1:2" x14ac:dyDescent="0.25">
      <c r="A102" t="s">
        <v>30</v>
      </c>
      <c r="B102" t="s">
        <v>30</v>
      </c>
    </row>
    <row r="103" spans="1:2" x14ac:dyDescent="0.25">
      <c r="A103" t="s">
        <v>30</v>
      </c>
      <c r="B103" t="s">
        <v>30</v>
      </c>
    </row>
    <row r="104" spans="1:2" x14ac:dyDescent="0.25">
      <c r="A104" t="s">
        <v>30</v>
      </c>
      <c r="B104" t="s">
        <v>30</v>
      </c>
    </row>
    <row r="105" spans="1:2" x14ac:dyDescent="0.25">
      <c r="A105" t="s">
        <v>30</v>
      </c>
      <c r="B105" t="s">
        <v>30</v>
      </c>
    </row>
    <row r="106" spans="1:2" x14ac:dyDescent="0.25">
      <c r="A106" t="s">
        <v>30</v>
      </c>
      <c r="B106" t="s">
        <v>30</v>
      </c>
    </row>
    <row r="107" spans="1:2" x14ac:dyDescent="0.25">
      <c r="A107" t="s">
        <v>30</v>
      </c>
      <c r="B107" t="s">
        <v>30</v>
      </c>
    </row>
    <row r="108" spans="1:2" x14ac:dyDescent="0.25">
      <c r="A108" t="s">
        <v>33</v>
      </c>
      <c r="B108" t="s">
        <v>33</v>
      </c>
    </row>
    <row r="109" spans="1:2" x14ac:dyDescent="0.25">
      <c r="A109" t="s">
        <v>33</v>
      </c>
      <c r="B109" t="s">
        <v>33</v>
      </c>
    </row>
    <row r="110" spans="1:2" x14ac:dyDescent="0.25">
      <c r="A110" t="s">
        <v>33</v>
      </c>
      <c r="B110" t="s">
        <v>33</v>
      </c>
    </row>
    <row r="111" spans="1:2" x14ac:dyDescent="0.25">
      <c r="A111" t="s">
        <v>33</v>
      </c>
      <c r="B111" t="s">
        <v>33</v>
      </c>
    </row>
    <row r="112" spans="1:2" x14ac:dyDescent="0.25">
      <c r="A112" t="s">
        <v>33</v>
      </c>
      <c r="B112" t="s">
        <v>33</v>
      </c>
    </row>
    <row r="113" spans="1:2" x14ac:dyDescent="0.25">
      <c r="A113" t="s">
        <v>33</v>
      </c>
      <c r="B113" t="s">
        <v>33</v>
      </c>
    </row>
    <row r="114" spans="1:2" x14ac:dyDescent="0.25">
      <c r="A114" t="s">
        <v>33</v>
      </c>
      <c r="B114" t="s">
        <v>33</v>
      </c>
    </row>
    <row r="115" spans="1:2" x14ac:dyDescent="0.25">
      <c r="A115" t="s">
        <v>33</v>
      </c>
      <c r="B115" t="s">
        <v>33</v>
      </c>
    </row>
    <row r="116" spans="1:2" x14ac:dyDescent="0.25">
      <c r="A116" t="s">
        <v>33</v>
      </c>
      <c r="B116" t="s">
        <v>33</v>
      </c>
    </row>
    <row r="117" spans="1:2" x14ac:dyDescent="0.25">
      <c r="A117" t="s">
        <v>33</v>
      </c>
      <c r="B117" t="s">
        <v>33</v>
      </c>
    </row>
    <row r="118" spans="1:2" x14ac:dyDescent="0.25">
      <c r="A118" t="s">
        <v>33</v>
      </c>
      <c r="B118" t="s">
        <v>33</v>
      </c>
    </row>
    <row r="119" spans="1:2" x14ac:dyDescent="0.25">
      <c r="A119" t="s">
        <v>33</v>
      </c>
      <c r="B119" t="s">
        <v>33</v>
      </c>
    </row>
    <row r="120" spans="1:2" x14ac:dyDescent="0.25">
      <c r="A120" t="s">
        <v>33</v>
      </c>
      <c r="B120" t="s">
        <v>33</v>
      </c>
    </row>
    <row r="121" spans="1:2" x14ac:dyDescent="0.25">
      <c r="A121" t="s">
        <v>33</v>
      </c>
      <c r="B121" t="s">
        <v>33</v>
      </c>
    </row>
    <row r="122" spans="1:2" x14ac:dyDescent="0.25">
      <c r="A122" t="s">
        <v>33</v>
      </c>
      <c r="B122" t="s">
        <v>33</v>
      </c>
    </row>
    <row r="123" spans="1:2" x14ac:dyDescent="0.25">
      <c r="A123" t="s">
        <v>33</v>
      </c>
      <c r="B123" t="s">
        <v>33</v>
      </c>
    </row>
    <row r="124" spans="1:2" x14ac:dyDescent="0.25">
      <c r="A124" t="s">
        <v>33</v>
      </c>
      <c r="B124" t="s">
        <v>33</v>
      </c>
    </row>
    <row r="125" spans="1:2" x14ac:dyDescent="0.25">
      <c r="A125" t="s">
        <v>33</v>
      </c>
      <c r="B125" t="s">
        <v>33</v>
      </c>
    </row>
    <row r="126" spans="1:2" x14ac:dyDescent="0.25">
      <c r="A126" t="s">
        <v>33</v>
      </c>
      <c r="B126" t="s">
        <v>33</v>
      </c>
    </row>
    <row r="127" spans="1:2" x14ac:dyDescent="0.25">
      <c r="A127" t="s">
        <v>33</v>
      </c>
      <c r="B127" t="s">
        <v>33</v>
      </c>
    </row>
    <row r="128" spans="1:2" x14ac:dyDescent="0.25">
      <c r="A128" t="s">
        <v>33</v>
      </c>
      <c r="B128" t="s">
        <v>33</v>
      </c>
    </row>
    <row r="129" spans="1:2" x14ac:dyDescent="0.25">
      <c r="A129" t="s">
        <v>33</v>
      </c>
      <c r="B129" t="s">
        <v>33</v>
      </c>
    </row>
    <row r="130" spans="1:2" x14ac:dyDescent="0.25">
      <c r="A130" t="s">
        <v>31</v>
      </c>
      <c r="B130" t="s">
        <v>31</v>
      </c>
    </row>
    <row r="131" spans="1:2" x14ac:dyDescent="0.25">
      <c r="A131" t="s">
        <v>31</v>
      </c>
      <c r="B131" t="s">
        <v>31</v>
      </c>
    </row>
    <row r="132" spans="1:2" x14ac:dyDescent="0.25">
      <c r="A132" t="s">
        <v>31</v>
      </c>
      <c r="B132" t="s">
        <v>31</v>
      </c>
    </row>
    <row r="133" spans="1:2" x14ac:dyDescent="0.25">
      <c r="A133" t="s">
        <v>31</v>
      </c>
      <c r="B133" t="s">
        <v>31</v>
      </c>
    </row>
    <row r="134" spans="1:2" x14ac:dyDescent="0.25">
      <c r="A134" t="s">
        <v>31</v>
      </c>
      <c r="B134" t="s">
        <v>31</v>
      </c>
    </row>
    <row r="135" spans="1:2" x14ac:dyDescent="0.25">
      <c r="A135" t="s">
        <v>31</v>
      </c>
      <c r="B135" t="s">
        <v>31</v>
      </c>
    </row>
    <row r="136" spans="1:2" x14ac:dyDescent="0.25">
      <c r="A136" t="s">
        <v>31</v>
      </c>
      <c r="B136" t="s">
        <v>31</v>
      </c>
    </row>
    <row r="137" spans="1:2" x14ac:dyDescent="0.25">
      <c r="A137" t="s">
        <v>31</v>
      </c>
      <c r="B137" t="s">
        <v>31</v>
      </c>
    </row>
    <row r="138" spans="1:2" x14ac:dyDescent="0.25">
      <c r="A138" t="s">
        <v>31</v>
      </c>
      <c r="B138" t="s">
        <v>31</v>
      </c>
    </row>
    <row r="139" spans="1:2" x14ac:dyDescent="0.25">
      <c r="A139" t="s">
        <v>31</v>
      </c>
      <c r="B139" t="s">
        <v>31</v>
      </c>
    </row>
    <row r="140" spans="1:2" x14ac:dyDescent="0.25">
      <c r="A140" t="s">
        <v>31</v>
      </c>
      <c r="B140" t="s">
        <v>31</v>
      </c>
    </row>
    <row r="141" spans="1:2" x14ac:dyDescent="0.25">
      <c r="A141" t="s">
        <v>31</v>
      </c>
      <c r="B141" t="s">
        <v>31</v>
      </c>
    </row>
    <row r="142" spans="1:2" x14ac:dyDescent="0.25">
      <c r="A142" t="s">
        <v>31</v>
      </c>
      <c r="B142" t="s">
        <v>31</v>
      </c>
    </row>
    <row r="143" spans="1:2" x14ac:dyDescent="0.25">
      <c r="A143" t="s">
        <v>31</v>
      </c>
      <c r="B143" t="s">
        <v>31</v>
      </c>
    </row>
    <row r="144" spans="1:2" x14ac:dyDescent="0.25">
      <c r="A144" t="s">
        <v>31</v>
      </c>
      <c r="B144" t="s">
        <v>31</v>
      </c>
    </row>
    <row r="145" spans="1:2" x14ac:dyDescent="0.25">
      <c r="A145" t="s">
        <v>31</v>
      </c>
      <c r="B145" t="s">
        <v>31</v>
      </c>
    </row>
    <row r="146" spans="1:2" x14ac:dyDescent="0.25">
      <c r="A146" t="s">
        <v>31</v>
      </c>
      <c r="B146" t="s">
        <v>31</v>
      </c>
    </row>
    <row r="147" spans="1:2" x14ac:dyDescent="0.25">
      <c r="A147" t="s">
        <v>31</v>
      </c>
      <c r="B147" t="s">
        <v>31</v>
      </c>
    </row>
    <row r="148" spans="1:2" x14ac:dyDescent="0.25">
      <c r="A148" t="s">
        <v>31</v>
      </c>
      <c r="B148" t="s">
        <v>31</v>
      </c>
    </row>
    <row r="149" spans="1:2" x14ac:dyDescent="0.25">
      <c r="A149" t="s">
        <v>31</v>
      </c>
      <c r="B149" t="s">
        <v>31</v>
      </c>
    </row>
    <row r="150" spans="1:2" x14ac:dyDescent="0.25">
      <c r="A150" t="s">
        <v>31</v>
      </c>
      <c r="B150" t="s">
        <v>31</v>
      </c>
    </row>
    <row r="151" spans="1:2" x14ac:dyDescent="0.25">
      <c r="A151" t="s">
        <v>31</v>
      </c>
      <c r="B151" t="s">
        <v>31</v>
      </c>
    </row>
    <row r="152" spans="1:2" x14ac:dyDescent="0.25">
      <c r="A152" t="s">
        <v>31</v>
      </c>
      <c r="B152" t="s">
        <v>31</v>
      </c>
    </row>
    <row r="153" spans="1:2" x14ac:dyDescent="0.25">
      <c r="A153" t="s">
        <v>31</v>
      </c>
      <c r="B153" t="s">
        <v>31</v>
      </c>
    </row>
    <row r="154" spans="1:2" x14ac:dyDescent="0.25">
      <c r="A154" t="s">
        <v>31</v>
      </c>
      <c r="B154" t="s">
        <v>31</v>
      </c>
    </row>
    <row r="155" spans="1:2" x14ac:dyDescent="0.25">
      <c r="A155" t="s">
        <v>31</v>
      </c>
      <c r="B155" t="s">
        <v>31</v>
      </c>
    </row>
    <row r="156" spans="1:2" x14ac:dyDescent="0.25">
      <c r="A156" t="s">
        <v>31</v>
      </c>
      <c r="B156" t="s">
        <v>31</v>
      </c>
    </row>
    <row r="157" spans="1:2" x14ac:dyDescent="0.25">
      <c r="A157" t="s">
        <v>31</v>
      </c>
      <c r="B157" t="s">
        <v>31</v>
      </c>
    </row>
    <row r="158" spans="1:2" x14ac:dyDescent="0.25">
      <c r="A158" t="s">
        <v>31</v>
      </c>
      <c r="B158" t="s">
        <v>31</v>
      </c>
    </row>
    <row r="159" spans="1:2" x14ac:dyDescent="0.25">
      <c r="A159" t="s">
        <v>31</v>
      </c>
      <c r="B159" t="s">
        <v>31</v>
      </c>
    </row>
    <row r="160" spans="1:2" x14ac:dyDescent="0.25">
      <c r="A160" t="s">
        <v>31</v>
      </c>
      <c r="B160" t="s">
        <v>31</v>
      </c>
    </row>
    <row r="161" spans="1:2" x14ac:dyDescent="0.25">
      <c r="A161" t="s">
        <v>31</v>
      </c>
      <c r="B161" t="s">
        <v>31</v>
      </c>
    </row>
    <row r="162" spans="1:2" x14ac:dyDescent="0.25">
      <c r="A162" t="s">
        <v>31</v>
      </c>
      <c r="B162" t="s">
        <v>31</v>
      </c>
    </row>
    <row r="163" spans="1:2" x14ac:dyDescent="0.25">
      <c r="A163" t="s">
        <v>31</v>
      </c>
      <c r="B163" t="s">
        <v>31</v>
      </c>
    </row>
    <row r="164" spans="1:2" x14ac:dyDescent="0.25">
      <c r="A164" t="s">
        <v>31</v>
      </c>
      <c r="B164" t="s">
        <v>31</v>
      </c>
    </row>
    <row r="165" spans="1:2" x14ac:dyDescent="0.25">
      <c r="A165" t="s">
        <v>31</v>
      </c>
      <c r="B165" t="s">
        <v>31</v>
      </c>
    </row>
    <row r="166" spans="1:2" x14ac:dyDescent="0.25">
      <c r="A166" t="s">
        <v>31</v>
      </c>
      <c r="B166" t="s">
        <v>31</v>
      </c>
    </row>
    <row r="167" spans="1:2" x14ac:dyDescent="0.25">
      <c r="A167" t="s">
        <v>31</v>
      </c>
      <c r="B167" t="s">
        <v>31</v>
      </c>
    </row>
    <row r="168" spans="1:2" x14ac:dyDescent="0.25">
      <c r="A168" t="s">
        <v>31</v>
      </c>
      <c r="B168" t="s">
        <v>31</v>
      </c>
    </row>
    <row r="169" spans="1:2" x14ac:dyDescent="0.25">
      <c r="A169" t="s">
        <v>31</v>
      </c>
      <c r="B169" t="s">
        <v>31</v>
      </c>
    </row>
    <row r="170" spans="1:2" x14ac:dyDescent="0.25">
      <c r="A170" t="s">
        <v>31</v>
      </c>
      <c r="B170" t="s">
        <v>31</v>
      </c>
    </row>
    <row r="171" spans="1:2" x14ac:dyDescent="0.25">
      <c r="A171" t="s">
        <v>31</v>
      </c>
      <c r="B171" t="s">
        <v>31</v>
      </c>
    </row>
    <row r="172" spans="1:2" x14ac:dyDescent="0.25">
      <c r="A172" t="s">
        <v>31</v>
      </c>
      <c r="B172" t="s">
        <v>31</v>
      </c>
    </row>
    <row r="173" spans="1:2" x14ac:dyDescent="0.25">
      <c r="A173" t="s">
        <v>31</v>
      </c>
      <c r="B173" t="s">
        <v>31</v>
      </c>
    </row>
    <row r="174" spans="1:2" x14ac:dyDescent="0.25">
      <c r="A174" t="s">
        <v>31</v>
      </c>
      <c r="B174" t="s">
        <v>31</v>
      </c>
    </row>
    <row r="175" spans="1:2" x14ac:dyDescent="0.25">
      <c r="A175" t="s">
        <v>31</v>
      </c>
      <c r="B175" t="s">
        <v>31</v>
      </c>
    </row>
    <row r="176" spans="1:2" x14ac:dyDescent="0.25">
      <c r="A176" t="s">
        <v>31</v>
      </c>
      <c r="B176" t="s">
        <v>31</v>
      </c>
    </row>
    <row r="177" spans="1:2" x14ac:dyDescent="0.25">
      <c r="A177" t="s">
        <v>31</v>
      </c>
      <c r="B177" t="s">
        <v>31</v>
      </c>
    </row>
    <row r="178" spans="1:2" x14ac:dyDescent="0.25">
      <c r="A178" t="s">
        <v>31</v>
      </c>
      <c r="B178" t="s">
        <v>31</v>
      </c>
    </row>
    <row r="179" spans="1:2" x14ac:dyDescent="0.25">
      <c r="A179" t="s">
        <v>31</v>
      </c>
      <c r="B179" t="s">
        <v>31</v>
      </c>
    </row>
    <row r="180" spans="1:2" x14ac:dyDescent="0.25">
      <c r="A180" t="s">
        <v>31</v>
      </c>
      <c r="B180" t="s">
        <v>31</v>
      </c>
    </row>
    <row r="181" spans="1:2" x14ac:dyDescent="0.25">
      <c r="A181" t="s">
        <v>31</v>
      </c>
      <c r="B181" t="s">
        <v>31</v>
      </c>
    </row>
    <row r="182" spans="1:2" x14ac:dyDescent="0.25">
      <c r="A182" t="s">
        <v>31</v>
      </c>
      <c r="B182" t="s">
        <v>31</v>
      </c>
    </row>
    <row r="183" spans="1:2" x14ac:dyDescent="0.25">
      <c r="A183" t="s">
        <v>31</v>
      </c>
      <c r="B183" t="s">
        <v>31</v>
      </c>
    </row>
    <row r="184" spans="1:2" x14ac:dyDescent="0.25">
      <c r="A184" t="s">
        <v>31</v>
      </c>
      <c r="B184" t="s">
        <v>31</v>
      </c>
    </row>
    <row r="185" spans="1:2" x14ac:dyDescent="0.25">
      <c r="A185" t="s">
        <v>31</v>
      </c>
      <c r="B185" t="s">
        <v>31</v>
      </c>
    </row>
    <row r="186" spans="1:2" x14ac:dyDescent="0.25">
      <c r="A186" t="s">
        <v>31</v>
      </c>
      <c r="B186" t="s">
        <v>31</v>
      </c>
    </row>
    <row r="187" spans="1:2" x14ac:dyDescent="0.25">
      <c r="A187" t="s">
        <v>31</v>
      </c>
      <c r="B187" t="s">
        <v>31</v>
      </c>
    </row>
    <row r="188" spans="1:2" x14ac:dyDescent="0.25">
      <c r="A188" t="s">
        <v>31</v>
      </c>
      <c r="B188" t="s">
        <v>31</v>
      </c>
    </row>
    <row r="189" spans="1:2" x14ac:dyDescent="0.25">
      <c r="A189" t="s">
        <v>31</v>
      </c>
      <c r="B189" t="s">
        <v>31</v>
      </c>
    </row>
    <row r="190" spans="1:2" x14ac:dyDescent="0.25">
      <c r="A190" t="s">
        <v>31</v>
      </c>
      <c r="B190" t="s">
        <v>31</v>
      </c>
    </row>
    <row r="191" spans="1:2" x14ac:dyDescent="0.25">
      <c r="A191" t="s">
        <v>31</v>
      </c>
      <c r="B191" t="s">
        <v>31</v>
      </c>
    </row>
    <row r="192" spans="1:2" x14ac:dyDescent="0.25">
      <c r="A192" t="s">
        <v>31</v>
      </c>
      <c r="B192" t="s">
        <v>31</v>
      </c>
    </row>
    <row r="193" spans="1:2" x14ac:dyDescent="0.25">
      <c r="A193" t="s">
        <v>31</v>
      </c>
      <c r="B193" t="s">
        <v>31</v>
      </c>
    </row>
    <row r="194" spans="1:2" x14ac:dyDescent="0.25">
      <c r="A194" t="s">
        <v>31</v>
      </c>
      <c r="B194" t="s">
        <v>31</v>
      </c>
    </row>
    <row r="195" spans="1:2" x14ac:dyDescent="0.25">
      <c r="A195" t="s">
        <v>31</v>
      </c>
      <c r="B195" t="s">
        <v>31</v>
      </c>
    </row>
    <row r="196" spans="1:2" x14ac:dyDescent="0.25">
      <c r="A196" t="s">
        <v>31</v>
      </c>
      <c r="B196" t="s">
        <v>31</v>
      </c>
    </row>
    <row r="197" spans="1:2" x14ac:dyDescent="0.25">
      <c r="A197" t="s">
        <v>31</v>
      </c>
      <c r="B197" t="s">
        <v>31</v>
      </c>
    </row>
    <row r="198" spans="1:2" x14ac:dyDescent="0.25">
      <c r="A198" t="s">
        <v>31</v>
      </c>
      <c r="B198" t="s">
        <v>31</v>
      </c>
    </row>
    <row r="199" spans="1:2" x14ac:dyDescent="0.25">
      <c r="A199" t="s">
        <v>31</v>
      </c>
      <c r="B199" t="s">
        <v>31</v>
      </c>
    </row>
    <row r="200" spans="1:2" x14ac:dyDescent="0.25">
      <c r="A200" t="s">
        <v>31</v>
      </c>
      <c r="B200" t="s">
        <v>31</v>
      </c>
    </row>
    <row r="201" spans="1:2" x14ac:dyDescent="0.25">
      <c r="A201" t="s">
        <v>31</v>
      </c>
      <c r="B201" t="s">
        <v>31</v>
      </c>
    </row>
    <row r="202" spans="1:2" x14ac:dyDescent="0.25">
      <c r="A202" t="s">
        <v>31</v>
      </c>
      <c r="B202" t="s">
        <v>31</v>
      </c>
    </row>
    <row r="203" spans="1:2" x14ac:dyDescent="0.25">
      <c r="A203" t="s">
        <v>31</v>
      </c>
      <c r="B203" t="s">
        <v>31</v>
      </c>
    </row>
    <row r="204" spans="1:2" x14ac:dyDescent="0.25">
      <c r="A204" t="s">
        <v>31</v>
      </c>
      <c r="B204" t="s">
        <v>31</v>
      </c>
    </row>
    <row r="205" spans="1:2" x14ac:dyDescent="0.25">
      <c r="A205" t="s">
        <v>31</v>
      </c>
      <c r="B205" t="s">
        <v>31</v>
      </c>
    </row>
    <row r="206" spans="1:2" x14ac:dyDescent="0.25">
      <c r="A206" t="s">
        <v>31</v>
      </c>
      <c r="B206" t="s">
        <v>31</v>
      </c>
    </row>
    <row r="207" spans="1:2" x14ac:dyDescent="0.25">
      <c r="A207" t="s">
        <v>31</v>
      </c>
      <c r="B207" t="s">
        <v>31</v>
      </c>
    </row>
    <row r="208" spans="1:2" x14ac:dyDescent="0.25">
      <c r="A208" t="s">
        <v>31</v>
      </c>
      <c r="B208" t="s">
        <v>31</v>
      </c>
    </row>
    <row r="209" spans="1:2" x14ac:dyDescent="0.25">
      <c r="A209" t="s">
        <v>31</v>
      </c>
      <c r="B209" t="s">
        <v>31</v>
      </c>
    </row>
    <row r="210" spans="1:2" x14ac:dyDescent="0.25">
      <c r="A210" t="s">
        <v>31</v>
      </c>
      <c r="B210" t="s">
        <v>31</v>
      </c>
    </row>
    <row r="211" spans="1:2" x14ac:dyDescent="0.25">
      <c r="A211" t="s">
        <v>31</v>
      </c>
      <c r="B211" t="s">
        <v>31</v>
      </c>
    </row>
    <row r="212" spans="1:2" x14ac:dyDescent="0.25">
      <c r="A212" t="s">
        <v>31</v>
      </c>
      <c r="B212" t="s">
        <v>31</v>
      </c>
    </row>
    <row r="213" spans="1:2" x14ac:dyDescent="0.25">
      <c r="A213" t="s">
        <v>31</v>
      </c>
      <c r="B213" t="s">
        <v>31</v>
      </c>
    </row>
    <row r="214" spans="1:2" x14ac:dyDescent="0.25">
      <c r="A214" t="s">
        <v>31</v>
      </c>
      <c r="B214" t="s">
        <v>31</v>
      </c>
    </row>
    <row r="215" spans="1:2" x14ac:dyDescent="0.25">
      <c r="A215" t="s">
        <v>31</v>
      </c>
      <c r="B215" t="s">
        <v>31</v>
      </c>
    </row>
    <row r="216" spans="1:2" x14ac:dyDescent="0.25">
      <c r="A216" t="s">
        <v>31</v>
      </c>
      <c r="B216" t="s">
        <v>31</v>
      </c>
    </row>
    <row r="217" spans="1:2" x14ac:dyDescent="0.25">
      <c r="A217" t="s">
        <v>31</v>
      </c>
      <c r="B217" t="s">
        <v>31</v>
      </c>
    </row>
    <row r="218" spans="1:2" x14ac:dyDescent="0.25">
      <c r="A218" t="s">
        <v>31</v>
      </c>
      <c r="B218" t="s">
        <v>31</v>
      </c>
    </row>
    <row r="219" spans="1:2" x14ac:dyDescent="0.25">
      <c r="A219" t="s">
        <v>31</v>
      </c>
      <c r="B219" t="s">
        <v>31</v>
      </c>
    </row>
    <row r="220" spans="1:2" x14ac:dyDescent="0.25">
      <c r="A220" t="s">
        <v>31</v>
      </c>
      <c r="B220" t="s">
        <v>31</v>
      </c>
    </row>
    <row r="221" spans="1:2" x14ac:dyDescent="0.25">
      <c r="A221" t="s">
        <v>31</v>
      </c>
      <c r="B221" t="s">
        <v>31</v>
      </c>
    </row>
    <row r="222" spans="1:2" x14ac:dyDescent="0.25">
      <c r="A222" t="s">
        <v>31</v>
      </c>
      <c r="B222" t="s">
        <v>31</v>
      </c>
    </row>
    <row r="223" spans="1:2" x14ac:dyDescent="0.25">
      <c r="A223" t="s">
        <v>31</v>
      </c>
      <c r="B223" t="s">
        <v>31</v>
      </c>
    </row>
    <row r="224" spans="1:2" x14ac:dyDescent="0.25">
      <c r="A224" t="s">
        <v>31</v>
      </c>
      <c r="B224" t="s">
        <v>31</v>
      </c>
    </row>
    <row r="225" spans="1:2" x14ac:dyDescent="0.25">
      <c r="A225" t="s">
        <v>31</v>
      </c>
      <c r="B225" t="s">
        <v>31</v>
      </c>
    </row>
    <row r="226" spans="1:2" x14ac:dyDescent="0.25">
      <c r="A226" t="s">
        <v>31</v>
      </c>
      <c r="B226" t="s">
        <v>31</v>
      </c>
    </row>
    <row r="227" spans="1:2" x14ac:dyDescent="0.25">
      <c r="A227" t="s">
        <v>31</v>
      </c>
      <c r="B227" t="s">
        <v>31</v>
      </c>
    </row>
    <row r="228" spans="1:2" x14ac:dyDescent="0.25">
      <c r="A228" t="s">
        <v>31</v>
      </c>
      <c r="B228" t="s">
        <v>31</v>
      </c>
    </row>
    <row r="229" spans="1:2" x14ac:dyDescent="0.25">
      <c r="A229" t="s">
        <v>31</v>
      </c>
      <c r="B229" t="s">
        <v>31</v>
      </c>
    </row>
    <row r="230" spans="1:2" x14ac:dyDescent="0.25">
      <c r="A230" t="s">
        <v>31</v>
      </c>
      <c r="B230" t="s">
        <v>31</v>
      </c>
    </row>
    <row r="231" spans="1:2" x14ac:dyDescent="0.25">
      <c r="A231" t="s">
        <v>31</v>
      </c>
      <c r="B231" t="s">
        <v>31</v>
      </c>
    </row>
    <row r="232" spans="1:2" x14ac:dyDescent="0.25">
      <c r="A232" t="s">
        <v>31</v>
      </c>
      <c r="B232" t="s">
        <v>31</v>
      </c>
    </row>
    <row r="233" spans="1:2" x14ac:dyDescent="0.25">
      <c r="A233" t="s">
        <v>31</v>
      </c>
      <c r="B233" t="s">
        <v>31</v>
      </c>
    </row>
    <row r="234" spans="1:2" x14ac:dyDescent="0.25">
      <c r="A234" t="s">
        <v>31</v>
      </c>
      <c r="B234" t="s">
        <v>31</v>
      </c>
    </row>
    <row r="235" spans="1:2" x14ac:dyDescent="0.25">
      <c r="A235" t="s">
        <v>31</v>
      </c>
      <c r="B235" t="s">
        <v>31</v>
      </c>
    </row>
    <row r="236" spans="1:2" x14ac:dyDescent="0.25">
      <c r="A236" t="s">
        <v>31</v>
      </c>
      <c r="B236" t="s">
        <v>31</v>
      </c>
    </row>
    <row r="237" spans="1:2" x14ac:dyDescent="0.25">
      <c r="A237" t="s">
        <v>31</v>
      </c>
      <c r="B237" t="s">
        <v>31</v>
      </c>
    </row>
    <row r="238" spans="1:2" x14ac:dyDescent="0.25">
      <c r="A238" t="s">
        <v>31</v>
      </c>
      <c r="B238" t="s">
        <v>31</v>
      </c>
    </row>
    <row r="239" spans="1:2" x14ac:dyDescent="0.25">
      <c r="A239" t="s">
        <v>31</v>
      </c>
      <c r="B239" t="s">
        <v>31</v>
      </c>
    </row>
    <row r="240" spans="1:2" x14ac:dyDescent="0.25">
      <c r="A240" t="s">
        <v>31</v>
      </c>
      <c r="B240" t="s">
        <v>31</v>
      </c>
    </row>
    <row r="241" spans="1:2" x14ac:dyDescent="0.25">
      <c r="A241" t="s">
        <v>31</v>
      </c>
      <c r="B241" t="s">
        <v>31</v>
      </c>
    </row>
    <row r="242" spans="1:2" x14ac:dyDescent="0.25">
      <c r="A242" t="s">
        <v>31</v>
      </c>
      <c r="B242" t="s">
        <v>31</v>
      </c>
    </row>
    <row r="243" spans="1:2" x14ac:dyDescent="0.25">
      <c r="A243" t="s">
        <v>31</v>
      </c>
      <c r="B243" t="s">
        <v>31</v>
      </c>
    </row>
    <row r="244" spans="1:2" x14ac:dyDescent="0.25">
      <c r="A244" t="s">
        <v>31</v>
      </c>
      <c r="B244" t="s">
        <v>31</v>
      </c>
    </row>
    <row r="245" spans="1:2" x14ac:dyDescent="0.25">
      <c r="A245" t="s">
        <v>31</v>
      </c>
      <c r="B245" t="s">
        <v>31</v>
      </c>
    </row>
    <row r="246" spans="1:2" x14ac:dyDescent="0.25">
      <c r="A246" t="s">
        <v>31</v>
      </c>
      <c r="B246" t="s">
        <v>31</v>
      </c>
    </row>
    <row r="247" spans="1:2" x14ac:dyDescent="0.25">
      <c r="A247" t="s">
        <v>31</v>
      </c>
      <c r="B247" t="s">
        <v>31</v>
      </c>
    </row>
    <row r="248" spans="1:2" x14ac:dyDescent="0.25">
      <c r="A248" t="s">
        <v>31</v>
      </c>
      <c r="B248" t="s">
        <v>31</v>
      </c>
    </row>
    <row r="249" spans="1:2" x14ac:dyDescent="0.25">
      <c r="A249" t="s">
        <v>31</v>
      </c>
      <c r="B249" t="s">
        <v>31</v>
      </c>
    </row>
    <row r="250" spans="1:2" x14ac:dyDescent="0.25">
      <c r="A250" t="s">
        <v>31</v>
      </c>
      <c r="B250" t="s">
        <v>31</v>
      </c>
    </row>
    <row r="251" spans="1:2" x14ac:dyDescent="0.25">
      <c r="A251" t="s">
        <v>31</v>
      </c>
      <c r="B251" t="s">
        <v>31</v>
      </c>
    </row>
    <row r="252" spans="1:2" x14ac:dyDescent="0.25">
      <c r="A252" t="s">
        <v>31</v>
      </c>
      <c r="B252" t="s">
        <v>31</v>
      </c>
    </row>
    <row r="253" spans="1:2" x14ac:dyDescent="0.25">
      <c r="A253" t="s">
        <v>31</v>
      </c>
      <c r="B253" t="s">
        <v>31</v>
      </c>
    </row>
    <row r="254" spans="1:2" x14ac:dyDescent="0.25">
      <c r="A254" t="s">
        <v>31</v>
      </c>
      <c r="B254" t="s">
        <v>31</v>
      </c>
    </row>
    <row r="255" spans="1:2" x14ac:dyDescent="0.25">
      <c r="A255" t="s">
        <v>31</v>
      </c>
      <c r="B255" t="s">
        <v>31</v>
      </c>
    </row>
    <row r="256" spans="1:2" x14ac:dyDescent="0.25">
      <c r="A256" t="s">
        <v>31</v>
      </c>
      <c r="B256" t="s">
        <v>31</v>
      </c>
    </row>
    <row r="257" spans="1:2" x14ac:dyDescent="0.25">
      <c r="A257" t="s">
        <v>31</v>
      </c>
      <c r="B257" t="s">
        <v>31</v>
      </c>
    </row>
    <row r="258" spans="1:2" x14ac:dyDescent="0.25">
      <c r="A258" t="s">
        <v>31</v>
      </c>
      <c r="B258" t="s">
        <v>31</v>
      </c>
    </row>
    <row r="259" spans="1:2" x14ac:dyDescent="0.25">
      <c r="A259" t="s">
        <v>31</v>
      </c>
      <c r="B259" t="s">
        <v>31</v>
      </c>
    </row>
    <row r="260" spans="1:2" x14ac:dyDescent="0.25">
      <c r="A260" t="s">
        <v>31</v>
      </c>
      <c r="B260" t="s">
        <v>31</v>
      </c>
    </row>
    <row r="261" spans="1:2" x14ac:dyDescent="0.25">
      <c r="A261" t="s">
        <v>31</v>
      </c>
      <c r="B261" t="s">
        <v>31</v>
      </c>
    </row>
    <row r="262" spans="1:2" x14ac:dyDescent="0.25">
      <c r="A262" t="s">
        <v>31</v>
      </c>
      <c r="B262" t="s">
        <v>31</v>
      </c>
    </row>
    <row r="263" spans="1:2" x14ac:dyDescent="0.25">
      <c r="A263" t="s">
        <v>31</v>
      </c>
      <c r="B263" t="s">
        <v>31</v>
      </c>
    </row>
    <row r="264" spans="1:2" x14ac:dyDescent="0.25">
      <c r="A264" t="s">
        <v>31</v>
      </c>
      <c r="B264" t="s">
        <v>31</v>
      </c>
    </row>
    <row r="265" spans="1:2" x14ac:dyDescent="0.25">
      <c r="A265" t="s">
        <v>31</v>
      </c>
      <c r="B265" t="s">
        <v>31</v>
      </c>
    </row>
    <row r="266" spans="1:2" x14ac:dyDescent="0.25">
      <c r="A266" t="s">
        <v>0</v>
      </c>
    </row>
    <row r="267" spans="1:2" x14ac:dyDescent="0.25">
      <c r="A267" t="s">
        <v>0</v>
      </c>
    </row>
    <row r="268" spans="1:2" x14ac:dyDescent="0.25">
      <c r="A268" t="s">
        <v>0</v>
      </c>
    </row>
    <row r="269" spans="1:2" x14ac:dyDescent="0.25">
      <c r="A269" t="s">
        <v>0</v>
      </c>
    </row>
    <row r="270" spans="1:2" x14ac:dyDescent="0.25">
      <c r="A270" t="s">
        <v>0</v>
      </c>
    </row>
    <row r="271" spans="1:2" x14ac:dyDescent="0.25">
      <c r="A271" t="s">
        <v>0</v>
      </c>
    </row>
    <row r="272" spans="1:2" x14ac:dyDescent="0.25">
      <c r="A272" t="s">
        <v>0</v>
      </c>
    </row>
    <row r="273" spans="1:1" x14ac:dyDescent="0.25">
      <c r="A273" t="s">
        <v>0</v>
      </c>
    </row>
    <row r="274" spans="1:1" x14ac:dyDescent="0.25">
      <c r="A274" t="s">
        <v>0</v>
      </c>
    </row>
    <row r="275" spans="1:1" x14ac:dyDescent="0.25">
      <c r="A275" t="s">
        <v>0</v>
      </c>
    </row>
    <row r="276" spans="1:1" x14ac:dyDescent="0.25">
      <c r="A276" t="s">
        <v>0</v>
      </c>
    </row>
    <row r="277" spans="1:1" x14ac:dyDescent="0.25">
      <c r="A277" t="s">
        <v>0</v>
      </c>
    </row>
    <row r="278" spans="1:1" x14ac:dyDescent="0.25">
      <c r="A278" t="s">
        <v>0</v>
      </c>
    </row>
    <row r="279" spans="1:1" x14ac:dyDescent="0.25">
      <c r="A279" t="s">
        <v>0</v>
      </c>
    </row>
    <row r="280" spans="1:1" x14ac:dyDescent="0.25">
      <c r="A280" t="s">
        <v>0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0</v>
      </c>
    </row>
    <row r="290" spans="1:1" x14ac:dyDescent="0.25">
      <c r="A290" t="s">
        <v>0</v>
      </c>
    </row>
    <row r="291" spans="1:1" x14ac:dyDescent="0.25">
      <c r="A291" t="s">
        <v>0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0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</sheetData>
  <sortState ref="A2:A30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workbookViewId="0">
      <selection activeCell="K9" sqref="K9"/>
    </sheetView>
  </sheetViews>
  <sheetFormatPr defaultRowHeight="15" x14ac:dyDescent="0.25"/>
  <cols>
    <col min="4" max="4" width="23.7109375" customWidth="1"/>
  </cols>
  <sheetData>
    <row r="1" spans="1:11" x14ac:dyDescent="0.25">
      <c r="A1" s="1">
        <v>-210.3</v>
      </c>
      <c r="B1">
        <v>-229.34800000000001</v>
      </c>
      <c r="D1" t="s">
        <v>57</v>
      </c>
      <c r="E1">
        <f>CORREL(A:A,B:B)</f>
        <v>9.2692370343819622E-2</v>
      </c>
    </row>
    <row r="2" spans="1:11" x14ac:dyDescent="0.25">
      <c r="A2">
        <v>-227.9</v>
      </c>
      <c r="B2">
        <v>-216.66200000000001</v>
      </c>
    </row>
    <row r="3" spans="1:11" ht="15.75" customHeight="1" x14ac:dyDescent="0.25">
      <c r="A3">
        <v>-185.6</v>
      </c>
      <c r="B3">
        <v>-158.48400000000001</v>
      </c>
    </row>
    <row r="4" spans="1:11" x14ac:dyDescent="0.25">
      <c r="A4">
        <v>-228.7</v>
      </c>
      <c r="B4">
        <v>-195.411</v>
      </c>
      <c r="D4" s="2" t="s">
        <v>60</v>
      </c>
      <c r="E4" s="2">
        <f>TTEST(A:A,B:B,1,3)</f>
        <v>9.8026916237123313E-2</v>
      </c>
      <c r="G4" t="s">
        <v>56</v>
      </c>
      <c r="H4">
        <f>IF(E4&lt;E5,1,0)</f>
        <v>0</v>
      </c>
    </row>
    <row r="5" spans="1:11" x14ac:dyDescent="0.25">
      <c r="A5">
        <v>-150.5</v>
      </c>
      <c r="B5">
        <v>-204.41499999999999</v>
      </c>
      <c r="D5" s="2"/>
      <c r="E5" s="2"/>
    </row>
    <row r="6" spans="1:11" x14ac:dyDescent="0.25">
      <c r="A6">
        <v>-188.7</v>
      </c>
      <c r="B6">
        <v>-223.51</v>
      </c>
      <c r="D6" s="2"/>
      <c r="E6" s="2"/>
    </row>
    <row r="7" spans="1:11" x14ac:dyDescent="0.25">
      <c r="A7">
        <v>-152.9</v>
      </c>
      <c r="B7">
        <v>-181.30199999999999</v>
      </c>
      <c r="D7" s="2"/>
      <c r="E7" s="2"/>
    </row>
    <row r="8" spans="1:11" x14ac:dyDescent="0.25">
      <c r="A8">
        <v>-187.6</v>
      </c>
      <c r="B8">
        <v>-156.85300000000001</v>
      </c>
      <c r="D8" s="1" t="s">
        <v>59</v>
      </c>
      <c r="E8">
        <v>0.05</v>
      </c>
    </row>
    <row r="9" spans="1:11" x14ac:dyDescent="0.25">
      <c r="A9">
        <v>-211</v>
      </c>
      <c r="B9">
        <v>-222.31200000000001</v>
      </c>
      <c r="D9" t="s">
        <v>58</v>
      </c>
      <c r="E9">
        <f>_xlfn.T.TEST(A:A,B:B,2,3)</f>
        <v>0.19605383247424663</v>
      </c>
      <c r="G9" t="s">
        <v>56</v>
      </c>
      <c r="H9">
        <f>IF(E4&lt;E5,1,0)</f>
        <v>0</v>
      </c>
      <c r="J9" t="s">
        <v>61</v>
      </c>
      <c r="K9">
        <f>FTEST(A:A,B:B)</f>
        <v>0.31719863271431087</v>
      </c>
    </row>
    <row r="10" spans="1:11" x14ac:dyDescent="0.25">
      <c r="A10">
        <v>-219.1</v>
      </c>
      <c r="B10">
        <v>-234.23400000000001</v>
      </c>
      <c r="D10" s="1" t="s">
        <v>59</v>
      </c>
      <c r="E10" s="1">
        <v>0.01</v>
      </c>
    </row>
    <row r="11" spans="1:11" x14ac:dyDescent="0.25">
      <c r="A11">
        <v>-185.9</v>
      </c>
      <c r="B11">
        <v>-200.95599999999999</v>
      </c>
    </row>
    <row r="12" spans="1:11" x14ac:dyDescent="0.25">
      <c r="A12">
        <v>-168.4</v>
      </c>
      <c r="B12">
        <v>-172.40700000000001</v>
      </c>
    </row>
    <row r="13" spans="1:11" x14ac:dyDescent="0.25">
      <c r="A13">
        <v>-207.4</v>
      </c>
      <c r="B13">
        <v>-216.33600000000001</v>
      </c>
    </row>
    <row r="14" spans="1:11" x14ac:dyDescent="0.25">
      <c r="A14">
        <v>-197.6</v>
      </c>
      <c r="B14">
        <v>-169.828</v>
      </c>
    </row>
    <row r="15" spans="1:11" x14ac:dyDescent="0.25">
      <c r="A15">
        <v>-175.8</v>
      </c>
      <c r="B15">
        <v>-192.82599999999999</v>
      </c>
    </row>
    <row r="16" spans="1:11" x14ac:dyDescent="0.25">
      <c r="A16">
        <v>-175.5</v>
      </c>
      <c r="B16">
        <v>-175.09899999999999</v>
      </c>
    </row>
    <row r="17" spans="1:2" x14ac:dyDescent="0.25">
      <c r="A17">
        <v>-204.6</v>
      </c>
      <c r="B17">
        <v>-175.786</v>
      </c>
    </row>
    <row r="18" spans="1:2" x14ac:dyDescent="0.25">
      <c r="A18">
        <v>-144.69999999999999</v>
      </c>
      <c r="B18">
        <v>-178.738</v>
      </c>
    </row>
    <row r="19" spans="1:2" x14ac:dyDescent="0.25">
      <c r="A19">
        <v>-175.3</v>
      </c>
      <c r="B19">
        <v>-167.673</v>
      </c>
    </row>
    <row r="20" spans="1:2" x14ac:dyDescent="0.25">
      <c r="A20">
        <v>-176.4</v>
      </c>
      <c r="B20">
        <v>-164.78800000000001</v>
      </c>
    </row>
    <row r="21" spans="1:2" x14ac:dyDescent="0.25">
      <c r="A21">
        <v>-168</v>
      </c>
      <c r="B21">
        <v>-165.88499999999999</v>
      </c>
    </row>
    <row r="22" spans="1:2" x14ac:dyDescent="0.25">
      <c r="A22">
        <v>-136.4</v>
      </c>
      <c r="B22">
        <v>-159.28899999999999</v>
      </c>
    </row>
    <row r="23" spans="1:2" x14ac:dyDescent="0.25">
      <c r="A23">
        <v>-174.3</v>
      </c>
      <c r="B23">
        <v>-216.52199999999999</v>
      </c>
    </row>
    <row r="24" spans="1:2" x14ac:dyDescent="0.25">
      <c r="A24">
        <v>-165.8</v>
      </c>
      <c r="B24">
        <v>-155.10400000000001</v>
      </c>
    </row>
    <row r="25" spans="1:2" x14ac:dyDescent="0.25">
      <c r="A25">
        <v>-209.6</v>
      </c>
      <c r="B25">
        <v>-169.58600000000001</v>
      </c>
    </row>
    <row r="26" spans="1:2" x14ac:dyDescent="0.25">
      <c r="A26">
        <v>-211</v>
      </c>
      <c r="B26">
        <v>-194.78200000000001</v>
      </c>
    </row>
    <row r="27" spans="1:2" x14ac:dyDescent="0.25">
      <c r="A27">
        <v>-230.3</v>
      </c>
      <c r="B27">
        <v>-159.13900000000001</v>
      </c>
    </row>
    <row r="28" spans="1:2" x14ac:dyDescent="0.25">
      <c r="A28">
        <v>-190.8</v>
      </c>
      <c r="B28">
        <v>-166.69300000000001</v>
      </c>
    </row>
    <row r="29" spans="1:2" x14ac:dyDescent="0.25">
      <c r="A29">
        <v>-159.19999999999999</v>
      </c>
      <c r="B29">
        <v>-193.36699999999999</v>
      </c>
    </row>
    <row r="30" spans="1:2" x14ac:dyDescent="0.25">
      <c r="A30">
        <v>-217.8</v>
      </c>
      <c r="B30">
        <v>-212.285</v>
      </c>
    </row>
    <row r="31" spans="1:2" x14ac:dyDescent="0.25">
      <c r="A31">
        <v>-149.69999999999999</v>
      </c>
      <c r="B31">
        <v>-153.303</v>
      </c>
    </row>
    <row r="32" spans="1:2" x14ac:dyDescent="0.25">
      <c r="A32">
        <v>-201.2</v>
      </c>
      <c r="B32">
        <v>-149.97999999999999</v>
      </c>
    </row>
    <row r="33" spans="1:2" x14ac:dyDescent="0.25">
      <c r="A33">
        <v>-180.8</v>
      </c>
      <c r="B33">
        <v>-174.589</v>
      </c>
    </row>
    <row r="34" spans="1:2" x14ac:dyDescent="0.25">
      <c r="A34">
        <v>-200.1</v>
      </c>
      <c r="B34">
        <v>-154.33000000000001</v>
      </c>
    </row>
    <row r="35" spans="1:2" x14ac:dyDescent="0.25">
      <c r="A35">
        <v>-202.5</v>
      </c>
      <c r="B35">
        <v>-191.10599999999999</v>
      </c>
    </row>
    <row r="36" spans="1:2" x14ac:dyDescent="0.25">
      <c r="A36">
        <v>-209.2</v>
      </c>
      <c r="B36">
        <v>-186.27199999999999</v>
      </c>
    </row>
    <row r="37" spans="1:2" x14ac:dyDescent="0.25">
      <c r="A37">
        <v>-177.3</v>
      </c>
      <c r="B37">
        <v>-160.22900000000001</v>
      </c>
    </row>
    <row r="38" spans="1:2" x14ac:dyDescent="0.25">
      <c r="A38">
        <v>-245.7</v>
      </c>
      <c r="B38">
        <v>-175.42500000000001</v>
      </c>
    </row>
    <row r="39" spans="1:2" x14ac:dyDescent="0.25">
      <c r="A39">
        <v>-195.2</v>
      </c>
      <c r="B39">
        <v>-161.1</v>
      </c>
    </row>
    <row r="40" spans="1:2" x14ac:dyDescent="0.25">
      <c r="A40">
        <v>-198</v>
      </c>
      <c r="B40">
        <v>-195.23599999999999</v>
      </c>
    </row>
    <row r="41" spans="1:2" x14ac:dyDescent="0.25">
      <c r="A41">
        <v>-146</v>
      </c>
      <c r="B41">
        <v>-178.727</v>
      </c>
    </row>
    <row r="42" spans="1:2" x14ac:dyDescent="0.25">
      <c r="A42">
        <v>-187.5</v>
      </c>
      <c r="B42">
        <v>-204.01900000000001</v>
      </c>
    </row>
    <row r="43" spans="1:2" x14ac:dyDescent="0.25">
      <c r="A43">
        <v>-167.9</v>
      </c>
      <c r="B43">
        <v>-202.74199999999999</v>
      </c>
    </row>
    <row r="44" spans="1:2" x14ac:dyDescent="0.25">
      <c r="A44">
        <v>-180.6</v>
      </c>
      <c r="B44">
        <v>-168.40700000000001</v>
      </c>
    </row>
    <row r="45" spans="1:2" x14ac:dyDescent="0.25">
      <c r="A45">
        <v>-135.19999999999999</v>
      </c>
      <c r="B45">
        <v>-178.39599999999999</v>
      </c>
    </row>
    <row r="46" spans="1:2" x14ac:dyDescent="0.25">
      <c r="A46">
        <v>-184.9</v>
      </c>
      <c r="B46">
        <v>-194.41399999999999</v>
      </c>
    </row>
    <row r="47" spans="1:2" x14ac:dyDescent="0.25">
      <c r="A47">
        <v>-169.5</v>
      </c>
      <c r="B47">
        <v>-188.03299999999999</v>
      </c>
    </row>
    <row r="48" spans="1:2" x14ac:dyDescent="0.25">
      <c r="A48">
        <v>-210.1</v>
      </c>
      <c r="B48">
        <v>-173.75800000000001</v>
      </c>
    </row>
    <row r="49" spans="1:2" x14ac:dyDescent="0.25">
      <c r="A49">
        <v>-179.9</v>
      </c>
      <c r="B49">
        <v>-170.309</v>
      </c>
    </row>
    <row r="50" spans="1:2" x14ac:dyDescent="0.25">
      <c r="A50">
        <v>-216.5</v>
      </c>
      <c r="B50">
        <v>-198.5</v>
      </c>
    </row>
    <row r="51" spans="1:2" x14ac:dyDescent="0.25">
      <c r="A51">
        <v>-169.8</v>
      </c>
      <c r="B51">
        <v>-184.16499999999999</v>
      </c>
    </row>
    <row r="52" spans="1:2" x14ac:dyDescent="0.25">
      <c r="A52">
        <v>-165.2</v>
      </c>
      <c r="B52">
        <v>-135.29499999999999</v>
      </c>
    </row>
    <row r="53" spans="1:2" x14ac:dyDescent="0.25">
      <c r="A53">
        <v>-212</v>
      </c>
      <c r="B53">
        <v>-187.99199999999999</v>
      </c>
    </row>
    <row r="54" spans="1:2" x14ac:dyDescent="0.25">
      <c r="A54">
        <v>-225.5</v>
      </c>
      <c r="B54">
        <v>-173.226</v>
      </c>
    </row>
    <row r="55" spans="1:2" x14ac:dyDescent="0.25">
      <c r="A55">
        <v>-225.4</v>
      </c>
      <c r="B55">
        <v>-229.76900000000001</v>
      </c>
    </row>
    <row r="56" spans="1:2" x14ac:dyDescent="0.25">
      <c r="A56">
        <v>-171.1</v>
      </c>
      <c r="B56">
        <v>-173.18199999999999</v>
      </c>
    </row>
    <row r="57" spans="1:2" x14ac:dyDescent="0.25">
      <c r="A57">
        <v>-186.9</v>
      </c>
      <c r="B57">
        <v>-154.839</v>
      </c>
    </row>
    <row r="58" spans="1:2" x14ac:dyDescent="0.25">
      <c r="A58">
        <v>-217.4</v>
      </c>
      <c r="B58">
        <v>-159.68299999999999</v>
      </c>
    </row>
    <row r="59" spans="1:2" x14ac:dyDescent="0.25">
      <c r="A59">
        <v>-175.3</v>
      </c>
      <c r="B59">
        <v>-168.23699999999999</v>
      </c>
    </row>
    <row r="60" spans="1:2" x14ac:dyDescent="0.25">
      <c r="A60">
        <v>-174.9</v>
      </c>
      <c r="B60">
        <v>-178.38399999999999</v>
      </c>
    </row>
    <row r="61" spans="1:2" x14ac:dyDescent="0.25">
      <c r="A61">
        <v>-171.6</v>
      </c>
      <c r="B61">
        <v>-200.08</v>
      </c>
    </row>
    <row r="62" spans="1:2" x14ac:dyDescent="0.25">
      <c r="A62">
        <v>-173.3</v>
      </c>
      <c r="B62">
        <v>-219.982</v>
      </c>
    </row>
    <row r="63" spans="1:2" x14ac:dyDescent="0.25">
      <c r="A63">
        <v>-147.9</v>
      </c>
      <c r="B63">
        <v>-197.85900000000001</v>
      </c>
    </row>
    <row r="64" spans="1:2" x14ac:dyDescent="0.25">
      <c r="A64">
        <v>-216.3</v>
      </c>
      <c r="B64">
        <v>-157.69</v>
      </c>
    </row>
    <row r="65" spans="1:2" x14ac:dyDescent="0.25">
      <c r="A65">
        <v>-156</v>
      </c>
      <c r="B65">
        <v>-176.12299999999999</v>
      </c>
    </row>
    <row r="66" spans="1:2" x14ac:dyDescent="0.25">
      <c r="A66">
        <v>-183.5</v>
      </c>
      <c r="B66">
        <v>-139.33600000000001</v>
      </c>
    </row>
    <row r="67" spans="1:2" x14ac:dyDescent="0.25">
      <c r="A67">
        <v>-161.5</v>
      </c>
      <c r="B67">
        <v>-213.87200000000001</v>
      </c>
    </row>
    <row r="68" spans="1:2" x14ac:dyDescent="0.25">
      <c r="A68">
        <v>-212.2</v>
      </c>
      <c r="B68">
        <v>-215.37799999999999</v>
      </c>
    </row>
    <row r="69" spans="1:2" x14ac:dyDescent="0.25">
      <c r="A69">
        <v>-216.9</v>
      </c>
      <c r="B69">
        <v>-165.96700000000001</v>
      </c>
    </row>
    <row r="70" spans="1:2" x14ac:dyDescent="0.25">
      <c r="A70">
        <v>-217.6</v>
      </c>
      <c r="B70">
        <v>-179.17099999999999</v>
      </c>
    </row>
    <row r="71" spans="1:2" x14ac:dyDescent="0.25">
      <c r="A71">
        <v>-184.3</v>
      </c>
      <c r="B71">
        <v>-175.49799999999999</v>
      </c>
    </row>
    <row r="72" spans="1:2" x14ac:dyDescent="0.25">
      <c r="A72">
        <v>-191.1</v>
      </c>
      <c r="B72">
        <v>-176.441</v>
      </c>
    </row>
    <row r="73" spans="1:2" x14ac:dyDescent="0.25">
      <c r="A73">
        <v>-206.4</v>
      </c>
      <c r="B73">
        <v>-192.91800000000001</v>
      </c>
    </row>
    <row r="74" spans="1:2" x14ac:dyDescent="0.25">
      <c r="A74">
        <v>-195.2</v>
      </c>
      <c r="B74">
        <v>-193.339</v>
      </c>
    </row>
    <row r="75" spans="1:2" x14ac:dyDescent="0.25">
      <c r="A75">
        <v>-178.8</v>
      </c>
      <c r="B75">
        <v>-200.46600000000001</v>
      </c>
    </row>
    <row r="76" spans="1:2" x14ac:dyDescent="0.25">
      <c r="A76">
        <v>-197.1</v>
      </c>
      <c r="B76">
        <v>-205.852</v>
      </c>
    </row>
    <row r="77" spans="1:2" x14ac:dyDescent="0.25">
      <c r="A77">
        <v>-171.3</v>
      </c>
      <c r="B77">
        <v>-172.982</v>
      </c>
    </row>
    <row r="78" spans="1:2" x14ac:dyDescent="0.25">
      <c r="A78">
        <v>-163.1</v>
      </c>
      <c r="B78">
        <v>-185.19800000000001</v>
      </c>
    </row>
    <row r="79" spans="1:2" x14ac:dyDescent="0.25">
      <c r="A79">
        <v>-191.2</v>
      </c>
      <c r="B79">
        <v>-164.62200000000001</v>
      </c>
    </row>
    <row r="80" spans="1:2" x14ac:dyDescent="0.25">
      <c r="A80">
        <v>-182.9</v>
      </c>
      <c r="B80">
        <v>-134.696</v>
      </c>
    </row>
    <row r="81" spans="1:2" x14ac:dyDescent="0.25">
      <c r="A81">
        <v>-171.2</v>
      </c>
      <c r="B81">
        <v>-178.51400000000001</v>
      </c>
    </row>
    <row r="82" spans="1:2" x14ac:dyDescent="0.25">
      <c r="A82">
        <v>-188.3</v>
      </c>
      <c r="B82">
        <v>-184.13200000000001</v>
      </c>
    </row>
    <row r="83" spans="1:2" x14ac:dyDescent="0.25">
      <c r="A83">
        <v>-217.6</v>
      </c>
      <c r="B83">
        <v>-159.55000000000001</v>
      </c>
    </row>
    <row r="84" spans="1:2" x14ac:dyDescent="0.25">
      <c r="A84">
        <v>-178.6</v>
      </c>
      <c r="B84">
        <v>-166.94399999999999</v>
      </c>
    </row>
    <row r="85" spans="1:2" x14ac:dyDescent="0.25">
      <c r="A85">
        <v>-204.4</v>
      </c>
      <c r="B85">
        <v>-136.59</v>
      </c>
    </row>
    <row r="86" spans="1:2" x14ac:dyDescent="0.25">
      <c r="A86">
        <v>-158.30000000000001</v>
      </c>
      <c r="B86">
        <v>-200.714</v>
      </c>
    </row>
    <row r="87" spans="1:2" x14ac:dyDescent="0.25">
      <c r="A87">
        <v>-197.7</v>
      </c>
      <c r="B87">
        <v>-226.56</v>
      </c>
    </row>
    <row r="88" spans="1:2" x14ac:dyDescent="0.25">
      <c r="A88">
        <v>-192.7</v>
      </c>
      <c r="B88">
        <v>-163.28700000000001</v>
      </c>
    </row>
    <row r="89" spans="1:2" x14ac:dyDescent="0.25">
      <c r="A89">
        <v>-204.3</v>
      </c>
      <c r="B89">
        <v>-193.20699999999999</v>
      </c>
    </row>
    <row r="90" spans="1:2" x14ac:dyDescent="0.25">
      <c r="A90">
        <v>-169.4</v>
      </c>
      <c r="B90">
        <v>-183.31399999999999</v>
      </c>
    </row>
    <row r="91" spans="1:2" x14ac:dyDescent="0.25">
      <c r="A91">
        <v>-212.9</v>
      </c>
      <c r="B91">
        <v>-162.768</v>
      </c>
    </row>
    <row r="92" spans="1:2" x14ac:dyDescent="0.25">
      <c r="A92">
        <v>-203.5</v>
      </c>
      <c r="B92">
        <v>-209.626</v>
      </c>
    </row>
    <row r="93" spans="1:2" x14ac:dyDescent="0.25">
      <c r="A93">
        <v>-170.8</v>
      </c>
      <c r="B93">
        <v>-185.036</v>
      </c>
    </row>
    <row r="94" spans="1:2" x14ac:dyDescent="0.25">
      <c r="A94">
        <v>-167.4</v>
      </c>
      <c r="B94">
        <v>-224.11199999999999</v>
      </c>
    </row>
    <row r="95" spans="1:2" x14ac:dyDescent="0.25">
      <c r="A95">
        <v>-133.30000000000001</v>
      </c>
      <c r="B95">
        <v>-187.12799999999999</v>
      </c>
    </row>
    <row r="96" spans="1:2" x14ac:dyDescent="0.25">
      <c r="A96">
        <v>-184.2</v>
      </c>
      <c r="B96">
        <v>-213.57400000000001</v>
      </c>
    </row>
    <row r="97" spans="1:2" x14ac:dyDescent="0.25">
      <c r="A97">
        <v>-168.6</v>
      </c>
      <c r="B97">
        <v>-211.64500000000001</v>
      </c>
    </row>
    <row r="98" spans="1:2" x14ac:dyDescent="0.25">
      <c r="A98">
        <v>-153.19999999999999</v>
      </c>
      <c r="B98">
        <v>-170.53700000000001</v>
      </c>
    </row>
    <row r="99" spans="1:2" x14ac:dyDescent="0.25">
      <c r="A99">
        <v>-183.5</v>
      </c>
      <c r="B99">
        <v>-158.196</v>
      </c>
    </row>
    <row r="100" spans="1:2" x14ac:dyDescent="0.25">
      <c r="A100">
        <v>-188.4</v>
      </c>
      <c r="B100">
        <v>-223.334</v>
      </c>
    </row>
    <row r="101" spans="1:2" x14ac:dyDescent="0.25">
      <c r="A101">
        <v>-208.4</v>
      </c>
      <c r="B101">
        <v>-172.94200000000001</v>
      </c>
    </row>
    <row r="102" spans="1:2" x14ac:dyDescent="0.25">
      <c r="A102">
        <v>-195.2</v>
      </c>
      <c r="B102">
        <v>-197.56399999999999</v>
      </c>
    </row>
    <row r="103" spans="1:2" x14ac:dyDescent="0.25">
      <c r="A103">
        <v>-178.6</v>
      </c>
      <c r="B103">
        <v>-184.155</v>
      </c>
    </row>
    <row r="104" spans="1:2" x14ac:dyDescent="0.25">
      <c r="A104">
        <v>-204.2</v>
      </c>
      <c r="B104">
        <v>-179.36099999999999</v>
      </c>
    </row>
    <row r="105" spans="1:2" x14ac:dyDescent="0.25">
      <c r="A105">
        <v>-186.3</v>
      </c>
      <c r="B105">
        <v>-231.31200000000001</v>
      </c>
    </row>
    <row r="106" spans="1:2" x14ac:dyDescent="0.25">
      <c r="A106">
        <v>-202.3</v>
      </c>
      <c r="B106">
        <v>-198.995</v>
      </c>
    </row>
    <row r="107" spans="1:2" x14ac:dyDescent="0.25">
      <c r="A107">
        <v>-192.9</v>
      </c>
      <c r="B107">
        <v>-145.71799999999999</v>
      </c>
    </row>
    <row r="108" spans="1:2" x14ac:dyDescent="0.25">
      <c r="A108">
        <v>-230.3</v>
      </c>
      <c r="B108">
        <v>-179.31100000000001</v>
      </c>
    </row>
    <row r="109" spans="1:2" x14ac:dyDescent="0.25">
      <c r="A109">
        <v>-171</v>
      </c>
      <c r="B109">
        <v>-213.59200000000001</v>
      </c>
    </row>
    <row r="110" spans="1:2" x14ac:dyDescent="0.25">
      <c r="A110">
        <v>-169.8</v>
      </c>
      <c r="B110">
        <v>-185.815</v>
      </c>
    </row>
    <row r="111" spans="1:2" x14ac:dyDescent="0.25">
      <c r="A111">
        <v>-189.3</v>
      </c>
      <c r="B111">
        <v>-149.08699999999999</v>
      </c>
    </row>
    <row r="112" spans="1:2" x14ac:dyDescent="0.25">
      <c r="A112">
        <v>-199.2</v>
      </c>
      <c r="B112">
        <v>-174.09399999999999</v>
      </c>
    </row>
    <row r="113" spans="1:2" x14ac:dyDescent="0.25">
      <c r="A113">
        <v>-223.2</v>
      </c>
      <c r="B113">
        <v>-211.52099999999999</v>
      </c>
    </row>
    <row r="114" spans="1:2" x14ac:dyDescent="0.25">
      <c r="A114">
        <v>-147.6</v>
      </c>
      <c r="B114">
        <v>-165.87299999999999</v>
      </c>
    </row>
    <row r="115" spans="1:2" x14ac:dyDescent="0.25">
      <c r="A115">
        <v>-164.7</v>
      </c>
      <c r="B115">
        <v>-205.011</v>
      </c>
    </row>
    <row r="116" spans="1:2" x14ac:dyDescent="0.25">
      <c r="A116">
        <v>-233.1</v>
      </c>
      <c r="B116">
        <v>-181.899</v>
      </c>
    </row>
    <row r="117" spans="1:2" x14ac:dyDescent="0.25">
      <c r="A117">
        <v>-203.1</v>
      </c>
      <c r="B117">
        <v>-201.327</v>
      </c>
    </row>
    <row r="118" spans="1:2" x14ac:dyDescent="0.25">
      <c r="A118">
        <v>-188.5</v>
      </c>
      <c r="B118">
        <v>-178.625</v>
      </c>
    </row>
    <row r="119" spans="1:2" x14ac:dyDescent="0.25">
      <c r="A119">
        <v>-214</v>
      </c>
      <c r="B119">
        <v>-206.976</v>
      </c>
    </row>
    <row r="120" spans="1:2" x14ac:dyDescent="0.25">
      <c r="A120">
        <v>-191.3</v>
      </c>
      <c r="B120">
        <v>-177.77699999999999</v>
      </c>
    </row>
    <row r="121" spans="1:2" x14ac:dyDescent="0.25">
      <c r="A121">
        <v>-180.2</v>
      </c>
      <c r="B121">
        <v>-208.49700000000001</v>
      </c>
    </row>
    <row r="122" spans="1:2" x14ac:dyDescent="0.25">
      <c r="A122">
        <v>-193.4</v>
      </c>
      <c r="B122">
        <v>-161.85300000000001</v>
      </c>
    </row>
    <row r="123" spans="1:2" x14ac:dyDescent="0.25">
      <c r="A123">
        <v>-136.9</v>
      </c>
      <c r="B123">
        <v>-188.93299999999999</v>
      </c>
    </row>
    <row r="124" spans="1:2" x14ac:dyDescent="0.25">
      <c r="A124">
        <v>-212.3</v>
      </c>
      <c r="B124">
        <v>-206.96199999999999</v>
      </c>
    </row>
    <row r="125" spans="1:2" x14ac:dyDescent="0.25">
      <c r="A125">
        <v>-181.6</v>
      </c>
      <c r="B125">
        <v>-183.697</v>
      </c>
    </row>
    <row r="126" spans="1:2" x14ac:dyDescent="0.25">
      <c r="A126">
        <v>-147.6</v>
      </c>
      <c r="B126">
        <v>-202.83099999999999</v>
      </c>
    </row>
    <row r="127" spans="1:2" x14ac:dyDescent="0.25">
      <c r="A127">
        <v>-186.8</v>
      </c>
      <c r="B127">
        <v>-183.49799999999999</v>
      </c>
    </row>
    <row r="128" spans="1:2" x14ac:dyDescent="0.25">
      <c r="A128">
        <v>-265.7</v>
      </c>
      <c r="B128">
        <v>-189.97</v>
      </c>
    </row>
    <row r="129" spans="1:2" x14ac:dyDescent="0.25">
      <c r="A129">
        <v>-192</v>
      </c>
      <c r="B129">
        <v>-174.55</v>
      </c>
    </row>
    <row r="130" spans="1:2" x14ac:dyDescent="0.25">
      <c r="A130">
        <v>-209.8</v>
      </c>
      <c r="B130">
        <v>-191.798</v>
      </c>
    </row>
  </sheetData>
  <mergeCells count="2">
    <mergeCell ref="D4:D7"/>
    <mergeCell ref="E4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Дервук Максим Анатольевич</dc:creator>
  <cp:lastModifiedBy>Дервук Максим Анатольевич</cp:lastModifiedBy>
  <dcterms:created xsi:type="dcterms:W3CDTF">2022-06-06T08:39:12Z</dcterms:created>
  <dcterms:modified xsi:type="dcterms:W3CDTF">2022-06-06T08:39:12Z</dcterms:modified>
</cp:coreProperties>
</file>